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drawings/drawing9.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9345" yWindow="-15" windowWidth="14310" windowHeight="8730" tabRatio="770" activeTab="1"/>
  </bookViews>
  <sheets>
    <sheet name="Instructions for Use" sheetId="59" r:id="rId1"/>
    <sheet name="Notebook Comparative Tool" sheetId="36" r:id="rId2"/>
    <sheet name="Notebook Database" sheetId="34" state="hidden" r:id="rId3"/>
    <sheet name="Notebook Cheat Sheet" sheetId="44" r:id="rId4"/>
    <sheet name="Desktop Comparative Tool" sheetId="38" r:id="rId5"/>
    <sheet name="Desktop DataBase" sheetId="39" state="hidden" r:id="rId6"/>
    <sheet name="Desktop Cheat Sheet" sheetId="45" r:id="rId7"/>
    <sheet name="Workstation Comparative Tool" sheetId="42" r:id="rId8"/>
    <sheet name="Workstation DataBase" sheetId="43" state="hidden" r:id="rId9"/>
    <sheet name="Workstation Cheat Sheet" sheetId="55" r:id="rId10"/>
    <sheet name="Server Competitive Tool" sheetId="60" r:id="rId11"/>
    <sheet name="Server DataBase" sheetId="46" state="hidden" r:id="rId12"/>
    <sheet name="Win8 Tablet Comparative Tool" sheetId="56" state="hidden" r:id="rId13"/>
    <sheet name="Win8 Tablet Database" sheetId="57" state="hidden" r:id="rId14"/>
    <sheet name="Tablet Comparative Tool" sheetId="49" state="hidden" r:id="rId15"/>
    <sheet name="Tablet Database" sheetId="48" state="hidden" r:id="rId16"/>
    <sheet name="Thin Client Comparative Tool" sheetId="53" state="hidden" r:id="rId17"/>
    <sheet name="Thin Client Database" sheetId="54" state="hidden" r:id="rId18"/>
    <sheet name="Win8 Landscape" sheetId="58" state="hidden" r:id="rId19"/>
  </sheets>
  <definedNames>
    <definedName name="models" localSheetId="5">'Desktop DataBase'!$A:$A</definedName>
    <definedName name="models">'Notebook Database'!$A:$A</definedName>
    <definedName name="models1desk">'Desktop DataBase'!$A$2:$A$243</definedName>
    <definedName name="models1note">'Notebook Database'!$A$3:$A$237</definedName>
    <definedName name="models1server">'Server DataBase'!$A$2:$A$127</definedName>
    <definedName name="models1tablet">'Tablet Database'!$A$2:$A$62</definedName>
    <definedName name="models1thin">'Thin Client Database'!$A$2:$A$100</definedName>
    <definedName name="models1win8tablet">'Win8 Tablet Database'!$A$2:$A$63</definedName>
    <definedName name="models1work">'Workstation DataBase'!$A$2:$A$137</definedName>
    <definedName name="_xlnm.Print_Area" localSheetId="4">'Desktop Comparative Tool'!$B$1:$G$73</definedName>
    <definedName name="_xlnm.Print_Area" localSheetId="1">'Notebook Comparative Tool'!$B$1:$G$56</definedName>
    <definedName name="_xlnm.Print_Area" localSheetId="14">'Tablet Comparative Tool'!$B$1:$G$58</definedName>
    <definedName name="_xlnm.Print_Area" localSheetId="16">'Thin Client Comparative Tool'!$B$1:$G$49</definedName>
    <definedName name="_xlnm.Print_Area" localSheetId="12">'Win8 Tablet Comparative Tool'!$B$1:$G$63</definedName>
    <definedName name="_xlnm.Print_Area" localSheetId="7">'Workstation Comparative Tool'!$B$1:$G$68</definedName>
  </definedNames>
  <calcPr calcId="125725"/>
</workbook>
</file>

<file path=xl/calcChain.xml><?xml version="1.0" encoding="utf-8"?>
<calcChain xmlns="http://schemas.openxmlformats.org/spreadsheetml/2006/main">
  <c r="E54" i="36"/>
  <c r="E43" l="1"/>
  <c r="D43"/>
  <c r="G42"/>
  <c r="G43"/>
  <c r="F42"/>
  <c r="F43"/>
  <c r="E42"/>
  <c r="D42"/>
  <c r="D58" i="56" l="1"/>
  <c r="E58"/>
  <c r="F58"/>
  <c r="G58"/>
  <c r="D59"/>
  <c r="E59"/>
  <c r="F59"/>
  <c r="G59"/>
  <c r="G10"/>
  <c r="F10"/>
  <c r="E10"/>
  <c r="D10"/>
  <c r="D60"/>
  <c r="E60"/>
  <c r="F60"/>
  <c r="G60"/>
  <c r="D61"/>
  <c r="E61"/>
  <c r="F61"/>
  <c r="G61"/>
  <c r="D62"/>
  <c r="E62"/>
  <c r="F62"/>
  <c r="G62"/>
  <c r="G57"/>
  <c r="F57"/>
  <c r="E57"/>
  <c r="D57"/>
  <c r="G56"/>
  <c r="F56"/>
  <c r="E56"/>
  <c r="D56"/>
  <c r="G55"/>
  <c r="F55"/>
  <c r="E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3"/>
  <c r="F43"/>
  <c r="E43"/>
  <c r="D43"/>
  <c r="G42"/>
  <c r="F42"/>
  <c r="E42"/>
  <c r="D42"/>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G15"/>
  <c r="F15"/>
  <c r="E15"/>
  <c r="D15"/>
  <c r="G14"/>
  <c r="F14"/>
  <c r="E14"/>
  <c r="D14"/>
  <c r="G13"/>
  <c r="F13"/>
  <c r="E13"/>
  <c r="D13"/>
  <c r="G12"/>
  <c r="F12"/>
  <c r="E12"/>
  <c r="D1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G63"/>
  <c r="F63"/>
  <c r="E63"/>
  <c r="D63"/>
  <c r="J66" i="54"/>
  <c r="J65"/>
  <c r="J63"/>
  <c r="J62"/>
  <c r="J61"/>
  <c r="J59"/>
  <c r="J58"/>
  <c r="J57"/>
  <c r="J56"/>
  <c r="J55"/>
  <c r="J54"/>
  <c r="J53"/>
  <c r="J52"/>
  <c r="J50"/>
  <c r="J49"/>
  <c r="J48"/>
  <c r="J47"/>
  <c r="J46"/>
  <c r="J43"/>
  <c r="J42"/>
  <c r="J41"/>
  <c r="J40"/>
  <c r="J39"/>
  <c r="J36"/>
  <c r="J32"/>
  <c r="F19" i="53" s="1"/>
  <c r="J31" i="54"/>
  <c r="J30"/>
  <c r="J28"/>
  <c r="J25"/>
  <c r="J24"/>
  <c r="J23"/>
  <c r="J22"/>
  <c r="J21"/>
  <c r="J20"/>
  <c r="G14" i="53"/>
  <c r="G15"/>
  <c r="G16"/>
  <c r="G17"/>
  <c r="G18"/>
  <c r="G19"/>
  <c r="G20"/>
  <c r="G21"/>
  <c r="G22"/>
  <c r="G23"/>
  <c r="G24"/>
  <c r="G25"/>
  <c r="G26"/>
  <c r="G27"/>
  <c r="G28"/>
  <c r="G29"/>
  <c r="G30"/>
  <c r="G31"/>
  <c r="G32"/>
  <c r="G33"/>
  <c r="G34"/>
  <c r="G35"/>
  <c r="G36"/>
  <c r="G37"/>
  <c r="G38"/>
  <c r="G39"/>
  <c r="G40"/>
  <c r="G41"/>
  <c r="G42"/>
  <c r="G43"/>
  <c r="G44"/>
  <c r="G45"/>
  <c r="G46"/>
  <c r="G47"/>
  <c r="G48"/>
  <c r="G49"/>
  <c r="F14"/>
  <c r="F15"/>
  <c r="F16"/>
  <c r="F17"/>
  <c r="F18"/>
  <c r="F20"/>
  <c r="F21"/>
  <c r="F22"/>
  <c r="F23"/>
  <c r="F24"/>
  <c r="F25"/>
  <c r="F26"/>
  <c r="F27"/>
  <c r="F28"/>
  <c r="F29"/>
  <c r="F30"/>
  <c r="F31"/>
  <c r="F32"/>
  <c r="F33"/>
  <c r="F34"/>
  <c r="F35"/>
  <c r="F36"/>
  <c r="F37"/>
  <c r="F38"/>
  <c r="F39"/>
  <c r="F40"/>
  <c r="F41"/>
  <c r="F42"/>
  <c r="F43"/>
  <c r="F44"/>
  <c r="F45"/>
  <c r="F46"/>
  <c r="F47"/>
  <c r="F48"/>
  <c r="F49"/>
  <c r="E14"/>
  <c r="E15"/>
  <c r="E16"/>
  <c r="E17"/>
  <c r="E18"/>
  <c r="E19"/>
  <c r="E20"/>
  <c r="E21"/>
  <c r="E22"/>
  <c r="E23"/>
  <c r="E24"/>
  <c r="E25"/>
  <c r="E26"/>
  <c r="E27"/>
  <c r="E28"/>
  <c r="E29"/>
  <c r="E30"/>
  <c r="E31"/>
  <c r="E32"/>
  <c r="E33"/>
  <c r="E34"/>
  <c r="E35"/>
  <c r="E36"/>
  <c r="E37"/>
  <c r="E38"/>
  <c r="E39"/>
  <c r="E40"/>
  <c r="E41"/>
  <c r="E42"/>
  <c r="E43"/>
  <c r="E44"/>
  <c r="E45"/>
  <c r="E46"/>
  <c r="E47"/>
  <c r="E48"/>
  <c r="E49"/>
  <c r="D14"/>
  <c r="D15"/>
  <c r="D16"/>
  <c r="D17"/>
  <c r="D18"/>
  <c r="D19"/>
  <c r="D20"/>
  <c r="D21"/>
  <c r="D22"/>
  <c r="D23"/>
  <c r="D24"/>
  <c r="D25"/>
  <c r="D26"/>
  <c r="D27"/>
  <c r="D28"/>
  <c r="D29"/>
  <c r="D30"/>
  <c r="D31"/>
  <c r="D32"/>
  <c r="D33"/>
  <c r="D34"/>
  <c r="D35"/>
  <c r="D36"/>
  <c r="D37"/>
  <c r="D38"/>
  <c r="D39"/>
  <c r="D40"/>
  <c r="D41"/>
  <c r="D42"/>
  <c r="D43"/>
  <c r="D44"/>
  <c r="D45"/>
  <c r="D46"/>
  <c r="D47"/>
  <c r="D48"/>
  <c r="D49"/>
  <c r="G13"/>
  <c r="F13"/>
  <c r="E13"/>
  <c r="D13"/>
  <c r="G12"/>
  <c r="F12"/>
  <c r="E12"/>
  <c r="D12"/>
  <c r="G10"/>
  <c r="F10"/>
  <c r="E10"/>
  <c r="D10"/>
  <c r="G50"/>
  <c r="F50"/>
  <c r="E50"/>
  <c r="D50"/>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G14" i="49"/>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13"/>
  <c r="E10"/>
  <c r="F10"/>
  <c r="G10"/>
  <c r="D10"/>
  <c r="G12"/>
  <c r="F12"/>
  <c r="E12"/>
  <c r="D12"/>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G58"/>
  <c r="F58"/>
  <c r="E58"/>
  <c r="D58"/>
  <c r="E51" i="42"/>
  <c r="G62"/>
  <c r="G63"/>
  <c r="G64"/>
  <c r="G65"/>
  <c r="F62"/>
  <c r="F63"/>
  <c r="F64"/>
  <c r="F65"/>
  <c r="E62"/>
  <c r="E63"/>
  <c r="E64"/>
  <c r="E65"/>
  <c r="D65"/>
  <c r="G24"/>
  <c r="G25"/>
  <c r="G26"/>
  <c r="G27"/>
  <c r="G28"/>
  <c r="G29"/>
  <c r="G30"/>
  <c r="G31"/>
  <c r="G32"/>
  <c r="G33"/>
  <c r="G34"/>
  <c r="G35"/>
  <c r="G36"/>
  <c r="G37"/>
  <c r="G38"/>
  <c r="G39"/>
  <c r="G40"/>
  <c r="G41"/>
  <c r="G42"/>
  <c r="G43"/>
  <c r="G44"/>
  <c r="G45"/>
  <c r="G46"/>
  <c r="G47"/>
  <c r="G48"/>
  <c r="G49"/>
  <c r="G50"/>
  <c r="G51"/>
  <c r="G52"/>
  <c r="G53"/>
  <c r="F23"/>
  <c r="F24"/>
  <c r="F25"/>
  <c r="F26"/>
  <c r="F27"/>
  <c r="F28"/>
  <c r="F29"/>
  <c r="F30"/>
  <c r="F31"/>
  <c r="F32"/>
  <c r="F33"/>
  <c r="F34"/>
  <c r="F35"/>
  <c r="F36"/>
  <c r="F37"/>
  <c r="F38"/>
  <c r="F39"/>
  <c r="F40"/>
  <c r="F41"/>
  <c r="F42"/>
  <c r="F43"/>
  <c r="F44"/>
  <c r="F45"/>
  <c r="F46"/>
  <c r="F47"/>
  <c r="F48"/>
  <c r="F49"/>
  <c r="F50"/>
  <c r="F51"/>
  <c r="F52"/>
  <c r="D42"/>
  <c r="D43"/>
  <c r="D44"/>
  <c r="D45"/>
  <c r="D46"/>
  <c r="D47"/>
  <c r="D48"/>
  <c r="D49"/>
  <c r="D50"/>
  <c r="D51"/>
  <c r="E14"/>
  <c r="E15"/>
  <c r="E16"/>
  <c r="E17"/>
  <c r="E18"/>
  <c r="E19"/>
  <c r="E20"/>
  <c r="E21"/>
  <c r="E22"/>
  <c r="E23"/>
  <c r="E24"/>
  <c r="E25"/>
  <c r="E26"/>
  <c r="E27"/>
  <c r="E28"/>
  <c r="E29"/>
  <c r="E30"/>
  <c r="E31"/>
  <c r="E32"/>
  <c r="E33"/>
  <c r="E34"/>
  <c r="E35"/>
  <c r="E36"/>
  <c r="E37"/>
  <c r="E38"/>
  <c r="E39"/>
  <c r="E40"/>
  <c r="E41"/>
  <c r="E42"/>
  <c r="E43"/>
  <c r="E44"/>
  <c r="D14"/>
  <c r="D15"/>
  <c r="D16"/>
  <c r="D17"/>
  <c r="D18"/>
  <c r="D19"/>
  <c r="D20"/>
  <c r="D21"/>
  <c r="D22"/>
  <c r="D23"/>
  <c r="D24"/>
  <c r="D25"/>
  <c r="D26"/>
  <c r="D27"/>
  <c r="D28"/>
  <c r="D29"/>
  <c r="D30"/>
  <c r="D31"/>
  <c r="D32"/>
  <c r="D33"/>
  <c r="D34"/>
  <c r="D35"/>
  <c r="D36"/>
  <c r="G16"/>
  <c r="F16"/>
  <c r="D63"/>
  <c r="F17"/>
  <c r="G17"/>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G68"/>
  <c r="F68"/>
  <c r="E68"/>
  <c r="D68"/>
  <c r="G67"/>
  <c r="F67"/>
  <c r="E67"/>
  <c r="D67"/>
  <c r="G66"/>
  <c r="F66"/>
  <c r="E66"/>
  <c r="D66"/>
  <c r="D64"/>
  <c r="D62"/>
  <c r="G61"/>
  <c r="F61"/>
  <c r="E61"/>
  <c r="D61"/>
  <c r="G60"/>
  <c r="F60"/>
  <c r="E60"/>
  <c r="D60"/>
  <c r="G59"/>
  <c r="F59"/>
  <c r="E59"/>
  <c r="D59"/>
  <c r="G58"/>
  <c r="F58"/>
  <c r="E58"/>
  <c r="D58"/>
  <c r="G57"/>
  <c r="F57"/>
  <c r="E57"/>
  <c r="D57"/>
  <c r="G56"/>
  <c r="F56"/>
  <c r="E56"/>
  <c r="D56"/>
  <c r="G55"/>
  <c r="F55"/>
  <c r="E55"/>
  <c r="D55"/>
  <c r="G54"/>
  <c r="F54"/>
  <c r="E54"/>
  <c r="D54"/>
  <c r="F53"/>
  <c r="E53"/>
  <c r="D53"/>
  <c r="E52"/>
  <c r="D52"/>
  <c r="E50"/>
  <c r="E49"/>
  <c r="E48"/>
  <c r="E47"/>
  <c r="E46"/>
  <c r="E45"/>
  <c r="D41"/>
  <c r="D40"/>
  <c r="D39"/>
  <c r="D38"/>
  <c r="D37"/>
  <c r="G23"/>
  <c r="G22"/>
  <c r="F22"/>
  <c r="G21"/>
  <c r="F21"/>
  <c r="G20"/>
  <c r="F20"/>
  <c r="G19"/>
  <c r="F19"/>
  <c r="G18"/>
  <c r="F18"/>
  <c r="G15"/>
  <c r="F15"/>
  <c r="G14"/>
  <c r="F14"/>
  <c r="G13"/>
  <c r="F13"/>
  <c r="E13"/>
  <c r="D13"/>
  <c r="G12"/>
  <c r="F12"/>
  <c r="E12"/>
  <c r="D12"/>
  <c r="G10"/>
  <c r="F10"/>
  <c r="E10"/>
  <c r="D10"/>
  <c r="D453" i="38"/>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G73"/>
  <c r="F73"/>
  <c r="E73"/>
  <c r="D73"/>
  <c r="G72"/>
  <c r="F72"/>
  <c r="E72"/>
  <c r="D72"/>
  <c r="G71"/>
  <c r="F71"/>
  <c r="E71"/>
  <c r="D71"/>
  <c r="G70"/>
  <c r="F70"/>
  <c r="E70"/>
  <c r="D70"/>
  <c r="G69"/>
  <c r="F69"/>
  <c r="E69"/>
  <c r="D69"/>
  <c r="G68"/>
  <c r="F68"/>
  <c r="E68"/>
  <c r="D68"/>
  <c r="G67"/>
  <c r="F67"/>
  <c r="E67"/>
  <c r="D67"/>
  <c r="G66"/>
  <c r="F66"/>
  <c r="E66"/>
  <c r="D66"/>
  <c r="G65"/>
  <c r="F65"/>
  <c r="E65"/>
  <c r="D65"/>
  <c r="G64"/>
  <c r="F64"/>
  <c r="E64"/>
  <c r="D64"/>
  <c r="G63"/>
  <c r="F63"/>
  <c r="E63"/>
  <c r="D63"/>
  <c r="G62"/>
  <c r="F62"/>
  <c r="E62"/>
  <c r="D62"/>
  <c r="G61"/>
  <c r="F61"/>
  <c r="E61"/>
  <c r="D61"/>
  <c r="G60"/>
  <c r="F60"/>
  <c r="E60"/>
  <c r="D60"/>
  <c r="G59"/>
  <c r="F59"/>
  <c r="E59"/>
  <c r="D59"/>
  <c r="G58"/>
  <c r="F58"/>
  <c r="E58"/>
  <c r="D58"/>
  <c r="G57"/>
  <c r="F57"/>
  <c r="E57"/>
  <c r="D57"/>
  <c r="G56"/>
  <c r="F56"/>
  <c r="E56"/>
  <c r="D56"/>
  <c r="G55"/>
  <c r="F55"/>
  <c r="E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3"/>
  <c r="F43"/>
  <c r="E43"/>
  <c r="D43"/>
  <c r="G42"/>
  <c r="F42"/>
  <c r="E42"/>
  <c r="D42"/>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G15"/>
  <c r="F15"/>
  <c r="E15"/>
  <c r="D15"/>
  <c r="G14"/>
  <c r="F14"/>
  <c r="E14"/>
  <c r="D14"/>
  <c r="G13"/>
  <c r="F13"/>
  <c r="E13"/>
  <c r="D13"/>
  <c r="G12"/>
  <c r="F12"/>
  <c r="E12"/>
  <c r="D12"/>
  <c r="G10"/>
  <c r="F10"/>
  <c r="E10"/>
  <c r="D10"/>
  <c r="D437" i="36"/>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G56"/>
  <c r="F56"/>
  <c r="E56"/>
  <c r="D56"/>
  <c r="G55"/>
  <c r="F55"/>
  <c r="E55"/>
  <c r="D55"/>
  <c r="G54"/>
  <c r="F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G15"/>
  <c r="F15"/>
  <c r="E15"/>
  <c r="D15"/>
  <c r="G14"/>
  <c r="F14"/>
  <c r="E14"/>
  <c r="D14"/>
  <c r="G13"/>
  <c r="F13"/>
  <c r="E13"/>
  <c r="D13"/>
  <c r="G12"/>
  <c r="F12"/>
  <c r="E12"/>
  <c r="D12"/>
  <c r="G10"/>
  <c r="F10"/>
  <c r="E10"/>
  <c r="D10"/>
</calcChain>
</file>

<file path=xl/sharedStrings.xml><?xml version="1.0" encoding="utf-8"?>
<sst xmlns="http://schemas.openxmlformats.org/spreadsheetml/2006/main" count="26925" uniqueCount="6034">
  <si>
    <t>Lenovo</t>
  </si>
  <si>
    <t>Chipset</t>
  </si>
  <si>
    <t>Chassis Format</t>
  </si>
  <si>
    <t>8GB</t>
  </si>
  <si>
    <t>SATA 3.0Gb/s 7200 rpm</t>
  </si>
  <si>
    <t>Ethernet / ASF</t>
  </si>
  <si>
    <t>Security Chip</t>
  </si>
  <si>
    <t xml:space="preserve">Internal Speaker </t>
  </si>
  <si>
    <t>1 (ext 5,25")</t>
  </si>
  <si>
    <t>HD</t>
  </si>
  <si>
    <t>1 (int 3,5")</t>
  </si>
  <si>
    <t>1 (ext 3,5")</t>
  </si>
  <si>
    <t>Slots</t>
  </si>
  <si>
    <t>Serial</t>
  </si>
  <si>
    <t>PS/2</t>
  </si>
  <si>
    <t>External SATA</t>
  </si>
  <si>
    <t>VGA</t>
  </si>
  <si>
    <t>DVI-D</t>
  </si>
  <si>
    <t>Display Port</t>
  </si>
  <si>
    <t>Small Form Factor</t>
  </si>
  <si>
    <t>240W</t>
  </si>
  <si>
    <t>TPM 1.2</t>
  </si>
  <si>
    <t>Intel Q57 Express</t>
  </si>
  <si>
    <t xml:space="preserve">9.9 x 31.7 x 35.5 </t>
  </si>
  <si>
    <t>7.5 kg</t>
  </si>
  <si>
    <t>PC3-10600 1333-MHz DDR3</t>
  </si>
  <si>
    <t>2 x 3</t>
  </si>
  <si>
    <t>1 (Low Profile)</t>
  </si>
  <si>
    <t>2 (Low Profile)</t>
  </si>
  <si>
    <t>Tower</t>
  </si>
  <si>
    <t>41.4 X 17.5 X 44.2</t>
  </si>
  <si>
    <t>11.0 kg</t>
  </si>
  <si>
    <t>280W</t>
  </si>
  <si>
    <t>2 (ext 5,25")</t>
  </si>
  <si>
    <t>2 (int 3,5")</t>
  </si>
  <si>
    <t>4 x 5</t>
  </si>
  <si>
    <t>Small Desktop</t>
  </si>
  <si>
    <t>4 x 3</t>
  </si>
  <si>
    <t>Intel Q45 Express</t>
  </si>
  <si>
    <t>Mini-Tower/ Micro Tower</t>
  </si>
  <si>
    <t>40.2 x 17.5 x 44.0</t>
  </si>
  <si>
    <t>9.9 x 31.7 x 35.5</t>
  </si>
  <si>
    <t>PC3-8500 1066MHz DDR3</t>
  </si>
  <si>
    <t>9.9 x 31.7 x 35</t>
  </si>
  <si>
    <t>4GB</t>
  </si>
  <si>
    <t>Gigabit</t>
  </si>
  <si>
    <t>1 (low profile)</t>
  </si>
  <si>
    <t>11.0kg</t>
  </si>
  <si>
    <t xml:space="preserve">PC2-6400 800-MHz DDR2 </t>
  </si>
  <si>
    <t>No</t>
  </si>
  <si>
    <t>4 x 4</t>
  </si>
  <si>
    <t>Yes</t>
  </si>
  <si>
    <t>HP</t>
  </si>
  <si>
    <t>Dell</t>
  </si>
  <si>
    <t>Intel 82578DM /Gigabit</t>
  </si>
  <si>
    <t xml:space="preserve">Intel 82578DM Gigabit </t>
  </si>
  <si>
    <t>39.2 x 16 x 35.5</t>
  </si>
  <si>
    <t>Intel G41</t>
  </si>
  <si>
    <t>Realtek RTL8111DL Gigabit</t>
  </si>
  <si>
    <t>16GB</t>
  </si>
  <si>
    <t>280W 85% Auto</t>
  </si>
  <si>
    <t>PC3-10600 1333-MHz DDR23</t>
  </si>
  <si>
    <t>Optional</t>
  </si>
  <si>
    <t>Micro Tower</t>
  </si>
  <si>
    <t>AMD 760G</t>
  </si>
  <si>
    <t>240W 85% Auto</t>
  </si>
  <si>
    <t>38.8 x 16.0 x 42.2</t>
  </si>
  <si>
    <t>9.4kg</t>
  </si>
  <si>
    <t>33.5 x 9.9 x 44.0</t>
  </si>
  <si>
    <t>M90 SFF</t>
  </si>
  <si>
    <t>M90p SFF</t>
  </si>
  <si>
    <t>M58 SFF</t>
  </si>
  <si>
    <t>M58p SFF</t>
  </si>
  <si>
    <t>M75e SFF</t>
  </si>
  <si>
    <t>Desktop</t>
  </si>
  <si>
    <t>33.5 x 9.9 x 38.2</t>
  </si>
  <si>
    <t>6.6kg</t>
  </si>
  <si>
    <t>Intel 82578DM Gigabit</t>
  </si>
  <si>
    <t>Graphics Integrated</t>
  </si>
  <si>
    <t>Intel GMAX4500</t>
  </si>
  <si>
    <t>Marvell 88E8057 Gigabit</t>
  </si>
  <si>
    <t xml:space="preserve">ATI Radeon™ HD 3000  </t>
  </si>
  <si>
    <t>Choose your model here</t>
  </si>
  <si>
    <t xml:space="preserve">Product Line
</t>
  </si>
  <si>
    <t xml:space="preserve">Memory Slots
</t>
  </si>
  <si>
    <t xml:space="preserve">Memory Type
</t>
  </si>
  <si>
    <t>Slots x bay</t>
  </si>
  <si>
    <t>Ports</t>
  </si>
  <si>
    <t>1 Standard</t>
  </si>
  <si>
    <t>Bays</t>
  </si>
  <si>
    <t>Diskette/Media Card Reader</t>
  </si>
  <si>
    <t>Security</t>
  </si>
  <si>
    <t>Kensington lock slot</t>
  </si>
  <si>
    <t>Computrace support in BIOS</t>
  </si>
  <si>
    <t>Individual USB Disable in BIOS</t>
  </si>
  <si>
    <t>HDMI</t>
  </si>
  <si>
    <t>C2/Chassis tamper switch</t>
  </si>
  <si>
    <t>vPro Support</t>
  </si>
  <si>
    <t>Padlock Loop</t>
  </si>
  <si>
    <t>Manageability software (e.g TVT)</t>
  </si>
  <si>
    <t>Tool-less chassis</t>
  </si>
  <si>
    <t>BIOS or UEFI</t>
  </si>
  <si>
    <t>Supported OS</t>
  </si>
  <si>
    <t>Management/ Serviceability</t>
  </si>
  <si>
    <t>Acoustic Specs (Operator Position, Idle)</t>
  </si>
  <si>
    <t>Green Certifications</t>
  </si>
  <si>
    <t>M91p SFF</t>
  </si>
  <si>
    <t>M81 SFF</t>
  </si>
  <si>
    <t>AIO Specific</t>
  </si>
  <si>
    <t>Display size</t>
  </si>
  <si>
    <t>Touchscreen</t>
  </si>
  <si>
    <t>Resolution</t>
  </si>
  <si>
    <t>Backlight technology</t>
  </si>
  <si>
    <t>Screen brightness</t>
  </si>
  <si>
    <t xml:space="preserve">WiFi </t>
  </si>
  <si>
    <t>Camera</t>
  </si>
  <si>
    <t>Microphone</t>
  </si>
  <si>
    <t>Video in (VGA/DP/HDMI)</t>
  </si>
  <si>
    <t>Video out (VGA/DP/HDMI)</t>
  </si>
  <si>
    <t>Ambient light sensor</t>
  </si>
  <si>
    <t>VESA mount</t>
  </si>
  <si>
    <t>M90z AIO</t>
  </si>
  <si>
    <t>A70z AIO</t>
  </si>
  <si>
    <t>Competitive comparison</t>
  </si>
  <si>
    <t>Manufacturer</t>
  </si>
  <si>
    <t>Env</t>
  </si>
  <si>
    <t>Weight</t>
  </si>
  <si>
    <t>Volume</t>
  </si>
  <si>
    <t>Media Card Reader</t>
  </si>
  <si>
    <t>USB (2.0 vs 3.0)</t>
  </si>
  <si>
    <t>WiFi/WiMax</t>
  </si>
  <si>
    <t xml:space="preserve">HDD form factor/tech/speed/max size
</t>
  </si>
  <si>
    <t>Speaker (stereo or mono)</t>
  </si>
  <si>
    <t>Graphics</t>
  </si>
  <si>
    <t>Powered USB</t>
  </si>
  <si>
    <t>Smart Card (slide or contact-less)</t>
  </si>
  <si>
    <t>Supports docking?</t>
  </si>
  <si>
    <t>Green packaging</t>
  </si>
  <si>
    <t>Major Green Certifications</t>
  </si>
  <si>
    <t>Microphone (mono or stereo)</t>
  </si>
  <si>
    <t>Pointing tech (pad/stick/both)</t>
  </si>
  <si>
    <t>Audio (mic and headphone) (combo or individual)</t>
  </si>
  <si>
    <t>System case materials (top/bottom)</t>
  </si>
  <si>
    <t>Milspecs (number)</t>
  </si>
  <si>
    <t>Comms</t>
  </si>
  <si>
    <t>Other</t>
  </si>
  <si>
    <t>Fingerprint Reader</t>
  </si>
  <si>
    <t>Display Port (Full or mini)</t>
  </si>
  <si>
    <t>Bluetooth (version)</t>
  </si>
  <si>
    <t>WWAN</t>
  </si>
  <si>
    <t>Camera (resolution)</t>
  </si>
  <si>
    <t>Most direct Lenovo Comparison</t>
  </si>
  <si>
    <t>Competitive Notes specific to model</t>
  </si>
  <si>
    <t>General Competitive Notes vs manufacturer</t>
  </si>
  <si>
    <t>Manage</t>
  </si>
  <si>
    <t>Core Technology</t>
  </si>
  <si>
    <t>Screen size and aspect ratio</t>
  </si>
  <si>
    <t>Display Panels (resolution, nits)</t>
  </si>
  <si>
    <t>HP EliteBook 8460p</t>
  </si>
  <si>
    <t>Lenovo ThinkPad T420s</t>
  </si>
  <si>
    <t>Numeric 10-key on keyboard</t>
  </si>
  <si>
    <t>Dell Latitude E6420</t>
  </si>
  <si>
    <t>Lenovo Notebook Comparative Tool</t>
  </si>
  <si>
    <t xml:space="preserve">Segment </t>
  </si>
  <si>
    <t>Ultra mobile‘Netbook’</t>
  </si>
  <si>
    <t>Professional thin-and-light</t>
  </si>
  <si>
    <t>Mainstream thin-and-light</t>
  </si>
  <si>
    <t>Entry mobility -SMB</t>
  </si>
  <si>
    <t>Mobile workstation</t>
  </si>
  <si>
    <t>Tablet PC</t>
  </si>
  <si>
    <t>Entertainment notebook</t>
  </si>
  <si>
    <t>ThinkPad X120e</t>
  </si>
  <si>
    <t>K23, K26, M13</t>
  </si>
  <si>
    <t>E46, E46</t>
  </si>
  <si>
    <t>B560, B460, V360, V460, V560</t>
  </si>
  <si>
    <t>Inspiron 17R</t>
  </si>
  <si>
    <t>Vostro 3700</t>
  </si>
  <si>
    <t>Inspiron 14R/15R</t>
  </si>
  <si>
    <t>XPS 17</t>
  </si>
  <si>
    <t>Pavilion dv6t,dv7t</t>
  </si>
  <si>
    <t>Pavilion dv8t</t>
  </si>
  <si>
    <t>HP G62t/72t</t>
  </si>
  <si>
    <t>Envy 17, 14, 13</t>
  </si>
  <si>
    <t>Acer</t>
  </si>
  <si>
    <t>Toshiba</t>
  </si>
  <si>
    <t>Fujitsu</t>
  </si>
  <si>
    <t>Samsung</t>
  </si>
  <si>
    <t>Apple</t>
  </si>
  <si>
    <t>MBA 11"</t>
  </si>
  <si>
    <t xml:space="preserve">MacBook Air 13” </t>
  </si>
  <si>
    <t xml:space="preserve">MacBook  Pro 13” </t>
  </si>
  <si>
    <t xml:space="preserve">MacBook 13” </t>
  </si>
  <si>
    <t xml:space="preserve">MacBook Pro 15”   </t>
  </si>
  <si>
    <t xml:space="preserve">MacBook  Pro 17” </t>
  </si>
  <si>
    <t>n/a</t>
  </si>
  <si>
    <t>ThinkPad T420</t>
  </si>
  <si>
    <t>14.0" 16:9</t>
  </si>
  <si>
    <t>LED</t>
  </si>
  <si>
    <t>2nd Gen Core i7 Dual and Quad Core
2nd Gen Core i5 Dual Core</t>
  </si>
  <si>
    <t>Intel Integrated HD 3000
AMD Radeon HD 6470M 1GB DDR3</t>
  </si>
  <si>
    <t>DDR3 1333MHz</t>
  </si>
  <si>
    <t>2.5" SATA II 7200 rpm 750GB max / 160GB max SSD</t>
  </si>
  <si>
    <t>Intel QM67</t>
  </si>
  <si>
    <t>Swappable</t>
  </si>
  <si>
    <t>SD/MMC</t>
  </si>
  <si>
    <t>2 USB 3.0 / 1 USB 2.0</t>
  </si>
  <si>
    <t>Yes / Full</t>
  </si>
  <si>
    <t>TPM v1.2</t>
  </si>
  <si>
    <t>Limited</t>
  </si>
  <si>
    <t>Yes (No new docks in 2011)</t>
  </si>
  <si>
    <t>HP Night Light / top</t>
  </si>
  <si>
    <t>720p</t>
  </si>
  <si>
    <t>Stereo</t>
  </si>
  <si>
    <t>None</t>
  </si>
  <si>
    <t>Intel Integrated HD 3000
nVIDIA NVS 4200M Optimus 1GB</t>
  </si>
  <si>
    <t>1 USB 3.0 / 2 USB 2.0</t>
  </si>
  <si>
    <t>Combo</t>
  </si>
  <si>
    <t>Standard/Slide</t>
  </si>
  <si>
    <t>Optional/Slide</t>
  </si>
  <si>
    <t>Full TVTs with Centralized Manageability</t>
  </si>
  <si>
    <t>ThinkLight</t>
  </si>
  <si>
    <t>Stereo Dolby Certified</t>
  </si>
  <si>
    <t>Lenovo ThinkPad T420</t>
  </si>
  <si>
    <t>Lenovo ThinkPad T520</t>
  </si>
  <si>
    <t>Lenovo ThinkPad W520</t>
  </si>
  <si>
    <t>Lenovo ThinkPad X220</t>
  </si>
  <si>
    <t>Lenovo ThinkPad X220 Tablet</t>
  </si>
  <si>
    <t>Lenovo ThinkPad Edge E420</t>
  </si>
  <si>
    <t>Lenovo ThinkPad Edge E420s</t>
  </si>
  <si>
    <t>Lenovo ThinkPad Edge E220s</t>
  </si>
  <si>
    <t>Lenovo ThinkPad Edge E520</t>
  </si>
  <si>
    <t>Lenovo ThinkPad X120e</t>
  </si>
  <si>
    <t>Lenovo ThinkPad L420</t>
  </si>
  <si>
    <t>Lenovo ThinkPad L520</t>
  </si>
  <si>
    <t>Lenovo ThinkPad X1</t>
  </si>
  <si>
    <t xml:space="preserve">Max Memory
</t>
  </si>
  <si>
    <t>15.6" 16:9</t>
  </si>
  <si>
    <t>Tablet Specific</t>
  </si>
  <si>
    <t>Tablet</t>
  </si>
  <si>
    <t>12.5" 16:9</t>
  </si>
  <si>
    <t>Battery life (battery size/hrs)</t>
  </si>
  <si>
    <t>Intel Integrated HD 3000</t>
  </si>
  <si>
    <t>Dual Pointing, 
Multi Touch Touch Pad</t>
  </si>
  <si>
    <t>Dual Pointing, 
Multi Touch Click Pad</t>
  </si>
  <si>
    <t>Yes, now common with T, L, W, can also use new slice</t>
  </si>
  <si>
    <t>3rd party Expresscard option/Slide</t>
  </si>
  <si>
    <t>n/a for ThinkPad</t>
  </si>
  <si>
    <t>2nd Gen Core i7 Dual Core
2nd Gen Core i5 Dual Core
2nd Gen Core i3 Dual Core
Celeron</t>
  </si>
  <si>
    <t>Intel Integrated HD 3000
ATI Discrete 1GB</t>
  </si>
  <si>
    <t>Intel HM65</t>
  </si>
  <si>
    <t>Fixed</t>
  </si>
  <si>
    <t>0 USB 3.0 / 4 USB 2.0</t>
  </si>
  <si>
    <t>PC-ABS Top and Bottom</t>
  </si>
  <si>
    <t>nVIDIA Quadro 1000M Optimus 2GB
nVIDIA Quadro 2000M Optimus 2GB</t>
  </si>
  <si>
    <t>32GB</t>
  </si>
  <si>
    <t xml:space="preserve">2nd Gen Core i7 Dual Core
2nd Gen Core i5 Dual Core
2nd Gen Core i3 Dual Core
</t>
  </si>
  <si>
    <t>Yes (requires new 170W dock)</t>
  </si>
  <si>
    <t>Yes, new slice for 2011, not compatible with T,L,W docks</t>
  </si>
  <si>
    <t>Gobi 3000
Ericsson F5521gw
LeadCore L5730D</t>
  </si>
  <si>
    <t>Uni-directional hinge, Outdoor is pen only, Multitouch is pen + 2 finger touch/5 finger gesture</t>
  </si>
  <si>
    <t>2nd Gen Core i7 Dual Core
2nd Gen Core i5 Dual Core
2nd Gen Core i3 Dual Core
(Ultra Low Voltage option available)</t>
  </si>
  <si>
    <t>Dual Pointing,
Multi Touch Touch Pad</t>
  </si>
  <si>
    <t>Battery life (battery size/hours)</t>
  </si>
  <si>
    <t>6 cell 42.3Wh (5:30), 
+ 3 cell 31.3Wh bay battery (9:18)</t>
  </si>
  <si>
    <t>4 cell 32 Wh(3:54)
6 cell 48Wh (5:54)
6 cell 57Wh (7:00)
9 cell 93.6Wh (11:30)</t>
  </si>
  <si>
    <t>4 cell 32 Wh (3:54)
6 cell 48Wh (5:54)
6 cell 57Wh (7:00)
9 cell 93.6Wh (11:30)</t>
  </si>
  <si>
    <t>6 cell 56.6Wh (7:30)
9 cell 93.6Wh (12:42)
+ 9 cell 93.6Wh slice (22:18)</t>
  </si>
  <si>
    <t xml:space="preserve">Drive Bay (fixed or swappable)
</t>
  </si>
  <si>
    <t>Drive Bay (fixed or swappable)</t>
  </si>
  <si>
    <t>2nd Gen Core i5 Dual Core
2nd Gen Core i3 Dual Core</t>
  </si>
  <si>
    <t>Yes / Mini</t>
  </si>
  <si>
    <t>13.3" 16:9</t>
  </si>
  <si>
    <t>Intel 802.11n 1000, 6205, 6250, 6300
(WiMax w/6250)</t>
  </si>
  <si>
    <t>Gobi 3000
Ericsson F5521gw</t>
  </si>
  <si>
    <t>Backlit keyboard</t>
  </si>
  <si>
    <t>4 cell 28.8Wh (4:30)
6 cell 62.4Wh (10:00)
9 cell 93.6Wh (15:00)
+ 6 cell 64Whr slice (25:06)</t>
  </si>
  <si>
    <t>3 cell 29.5Wh (4:00)
6 cell 62.4Wh (8:48)
+ 6 cell 64Wh slice (17:48)</t>
  </si>
  <si>
    <t>3.8 lbs / 1.73 kg</t>
  </si>
  <si>
    <t>2.96 lbs / 1.35 kg (w/29Wh batt)
3.21 lbs / 1.46 kg (w/62Wh batt)
3.63 lbs / 1.6 5kg (w/94Wh batt)</t>
  </si>
  <si>
    <t>3.68 lbs / 1.66 kg (w/30Wh batt)
3.99 lbs / 1.80 kg (w/62Wh batt)
(add 0.21lbs/0.11kg for MT screen)</t>
  </si>
  <si>
    <t>5.56 lbs. / 2.52 kg (w/o optical)
5.9 lbs. / 2.67 kg (w/ optical)</t>
  </si>
  <si>
    <t>2nd Gen Core i7 Dual Core ULV
2nd Gen Core i5 Dual Core ULV</t>
  </si>
  <si>
    <t>Yes (v1.4)</t>
  </si>
  <si>
    <t>Fixed (slot load)</t>
  </si>
  <si>
    <t>Hybrid CFRP Top
Mg Bottom</t>
  </si>
  <si>
    <t>Mg-Al Top
Mg-Al Bottom</t>
  </si>
  <si>
    <t>12.3 x 8.4 x 0.85 in
313x 213.5 x 21.9 mm</t>
  </si>
  <si>
    <t>Dimensions (W x L x H) in/mm</t>
  </si>
  <si>
    <t>Intel Gigabit</t>
  </si>
  <si>
    <t>4.21 lbs / 1.91 kg</t>
  </si>
  <si>
    <t>3.49 lbs / 1.58 kg</t>
  </si>
  <si>
    <t>2nd Gen Core i7 Dual Core
2nd Gen Core i5 Dual Core
2nd Gen Core i3 Dual Core</t>
  </si>
  <si>
    <t>Realtek Gigabit</t>
  </si>
  <si>
    <t>Intel Integrated HD 3000
AMD Radeon HD6630 2GB</t>
  </si>
  <si>
    <t>2.5" SATA II 7200 rpm 320 GB max / 128GB max SSD
(7mm thickness only)
+ 80GB Intel mSATA SSD</t>
  </si>
  <si>
    <t>2.5" SATA II 7200 rpm 320GB max / 160GB max SSD
(7mm thickness only)
+ 80GB Intel mSATA SSD</t>
  </si>
  <si>
    <t>Intel 802.11n 1000, 6250
ThinkPad 802.11n
Broadcom 802.11n (WiMax w/6250)</t>
  </si>
  <si>
    <t>13.35 x 9.05 x 1.1 - 1.3 in
339 x 230 x 28-33 mm</t>
  </si>
  <si>
    <t>4 cell 42Wh (4:00)
6 cell 56Wh (6:00)</t>
  </si>
  <si>
    <t>2nd Gen Core i7 Dual Core
2nd Gen Core i5 Dual Core
2nd Gen Core i3 Dual Core
Pentium D</t>
  </si>
  <si>
    <t>2.5" SATA II 7200 rpm 500GB max / 160GB max SSD
80GB RapidDrive</t>
  </si>
  <si>
    <t>7 in 1</t>
  </si>
  <si>
    <t>0 USB 3.0 / 3 USB 2.0</t>
  </si>
  <si>
    <t>HDMI 1.4</t>
  </si>
  <si>
    <t>PC-ABS top and bottom</t>
  </si>
  <si>
    <t>5.2 lbs. / 2.4 kg (w/optical)</t>
  </si>
  <si>
    <t>11.6" 16:9</t>
  </si>
  <si>
    <t>2.93 lbs. / 1.33 kg (w/3 cell)
3.31 lbs. / 1.50 kg (w/6 cell)</t>
  </si>
  <si>
    <t>11.1 x 8.27 x 0.61 - 1.16 in
282 x 210 x 15.6 - 29.5 mm</t>
  </si>
  <si>
    <t>3 cell 42Wh (3:36)
6 cell 56Wh (6:36)</t>
  </si>
  <si>
    <t>AMD Fusion</t>
  </si>
  <si>
    <t>AMD Integrated 6310</t>
  </si>
  <si>
    <t>DDR3 1333MHz (runs at 1066MHz)</t>
  </si>
  <si>
    <t>2.5" SATA II 7200 rpm 320GB max / 128GB max SSD</t>
  </si>
  <si>
    <t>AMD</t>
  </si>
  <si>
    <t>4 in 1</t>
  </si>
  <si>
    <t>Reaktek 802.11n
Broadcom 802.11n</t>
  </si>
  <si>
    <t>Gobi 2000
Huawei EV-DO</t>
  </si>
  <si>
    <t>Mono</t>
  </si>
  <si>
    <t>Midnight Black
Heatwave Red
Arctic White</t>
  </si>
  <si>
    <t>Intel 802.11n 1000, 6205, 6250
Reaktek 802.11n 
(WiMax w/6250)</t>
  </si>
  <si>
    <t>Intel 802.11n 1000, 6205, 6250, 6300
Reaktek 802.11n 
(WiMax w/6250)</t>
  </si>
  <si>
    <t>Intel 802.11n 1000, 6205, 6250, 6300
Reaktek 802.11n
 (WiMax w/6250)</t>
  </si>
  <si>
    <t>Ericsson F5521gw</t>
  </si>
  <si>
    <t>13.7 x 9.3 x 0.9-1.2 in
349 x 236 x 23.1-31.2 mm</t>
  </si>
  <si>
    <t>2 color choices</t>
  </si>
  <si>
    <t>X Cell 38.4Wh (5:00) (sealed)
+ X Cell 34.6Wh slice (10:00)
(sealed system battery is 1000 cycle)</t>
  </si>
  <si>
    <t>LiPolymer  42 Wh (5:24) (sealed)
(sealed system battery is 1000 cycle)</t>
  </si>
  <si>
    <t>LiPolymer  48.8 Wh (7:00) (sealed)
(sealed system battery is 1000 cycle)</t>
  </si>
  <si>
    <t>2.5" SATA II 7200 rpm 500GB max / 160GB max SSD
+ 80GB Intel mSATA SSD</t>
  </si>
  <si>
    <t>2.5" SATA II 7200 rpm 500GB max / 160GB max SSD RAID capable
+ 80GB Intel mSATA SSD</t>
  </si>
  <si>
    <t>Lock Slot, but non-Kensington</t>
  </si>
  <si>
    <t>13.39 x 9.06 x 1.18 in
340 x 230 x 30 mm</t>
  </si>
  <si>
    <t>5.56 lbs. / 2.52 kg (w/o optical)
5.9 lbs. / 2.67 kg (w/optical)</t>
  </si>
  <si>
    <t>4.67 lbs. / 2.57 kg (w/optical)</t>
  </si>
  <si>
    <t>8 MIL 810-G
Humidity, Low Temp, High Temp, Dust, Vibration, Mechanical Shock, Altitude, Extreme Temps</t>
  </si>
  <si>
    <t>720p Low Light Sensitive</t>
  </si>
  <si>
    <t>Emphasize in any ThinkPad Bid:
Cooler, quieter w/5th generation Owl Blade Technology, more MIL specs than competitors, more recycled plastic than any other vendor, more ease of use features, superior VoIP capability, industry leading failure rates due to Lenovo Layers of Protection for critical system components</t>
  </si>
  <si>
    <t>Moss Black color,
Soft touch finish, polished metal chrome accents</t>
  </si>
  <si>
    <t>HP ProBook 4330s</t>
  </si>
  <si>
    <t>HP ProBook 4430s</t>
  </si>
  <si>
    <t>HP ProBook 4530s</t>
  </si>
  <si>
    <t>HD (??? nits) anti-glare
HD (??? nits) BrightView</t>
  </si>
  <si>
    <t>HD (??? nits) anti-glare
HD (??? nits) BrightView
HD+ (??? nits) anti-glare</t>
  </si>
  <si>
    <t>Intel Integrated HD 3000
AMD Radeon HD6600M 1GB Switchable
AMD Radeon HD6630M 2GB Switchable</t>
  </si>
  <si>
    <t>Intel Integrated HD 3000
AMD Radeon HD6600M 1GB
AMD Radeon HD6630M 2GB</t>
  </si>
  <si>
    <t>Intel Integrated HD 3000
AMD Radeon HD6490M 1GB</t>
  </si>
  <si>
    <t>Intel 802.11n 6230
Reaktek 802.11n
Ralink 802.11n
Atheros 802.11n</t>
  </si>
  <si>
    <t>HP lc2010 HSPA
HP un2430 EVDO/HSPA</t>
  </si>
  <si>
    <t>Single Pointing,
Multi Touch Touch Pad</t>
  </si>
  <si>
    <t xml:space="preserve">2.5" SATA II 7200 rpm 750GB max </t>
  </si>
  <si>
    <t>1 USB 3.0 / 3 USB 2.0</t>
  </si>
  <si>
    <t>4.41 lbs / 2.0 kg (w/o optical)
4.70 lbs / 2.13 kg (w/ optical)</t>
  </si>
  <si>
    <t>4.51 lbs / 2.04 kg (w/o optical)
4.83 lbs / 2.218 kg (w/ optical)</t>
  </si>
  <si>
    <t>5.22 lbs / 2.36 kg (w/o optical)
5.55 lbs / 2.51 kg (w/ optical)</t>
  </si>
  <si>
    <t xml:space="preserve">Optional </t>
  </si>
  <si>
    <t>12.99 x 9.28 x 1.10 in
330 x 235 x 27.9 mm</t>
  </si>
  <si>
    <t>13.0 x 9.26 x 1.11 in
339 x 235 x 28.1 mm</t>
  </si>
  <si>
    <t>14.76 x 10.1 x 1.13 in
374 x 256 x 28.7 mm</t>
  </si>
  <si>
    <t>2nd Gen Core i7 Dual and Quad Core
2nd Gen Core i5 Dual Core
2nd Gen Core i3 Dual Core</t>
  </si>
  <si>
    <t>Brushed Aluminium</t>
  </si>
  <si>
    <t>ThinkPad E420 (Primary)
ThinkPad L420 (Secondary)</t>
  </si>
  <si>
    <t>ThinkPad E520 (Primary)
ThinkPad L520 (Secondary)</t>
  </si>
  <si>
    <t>6 cell 47Wh (6:00)
9 cell 93Wh (12:15)</t>
  </si>
  <si>
    <t>6 cell 47Wh (TBD)
9 cell 93Wh (TBD)</t>
  </si>
  <si>
    <t>6 cell 47Wh (6:15)
9 cell 93Wh (12:45)</t>
  </si>
  <si>
    <t>HP EliteBook 8560p</t>
  </si>
  <si>
    <t>ThinkPad T520</t>
  </si>
  <si>
    <t>Stereo with SRS Premium Sound</t>
  </si>
  <si>
    <t>6.01 lbs. / 2.73kg (w/o optical)
6.27 lbs. / 2.85 kg (w/optical)</t>
  </si>
  <si>
    <t>2 USB 3.0 / 2 USB 2.0</t>
  </si>
  <si>
    <t>HP lc2010 HSPA
HP un2430 EVDO/HSPA
Optional Gobi 3000</t>
  </si>
  <si>
    <t>9 cell 100Wh (?:??),
6 cell 62Wh (8:15) 
6 cell 55 Wh (?:??),
Extended life slice 9 cell 73Wh (?:??), 
Ultra Extended Slice 100Wh (?:??)</t>
  </si>
  <si>
    <t>9 cell 100Wh (?:??),
6 cell 62Wh (7:15), 
6 cell 55 Wh (?:??),
Extended life slice 9 cell 73Wh (?:??), 
Ultra Extended Slice 100Wh (?:??)</t>
  </si>
  <si>
    <t>Mg top / Mg Bottom, Al hinges, Al palm rest, glass touch pad</t>
  </si>
  <si>
    <t>HD (??? nits)
HD+ (??? nits)</t>
  </si>
  <si>
    <t>4.56 lbs. / 2.07kg (w/o optical)
4.95 lbs. / 2.25 kg (w/optical)</t>
  </si>
  <si>
    <t>6 MIL 810-G
Drop, Vibration, Dust, Humidity, Altitude, High Temperature</t>
  </si>
  <si>
    <t>Make sure to quote Wh ratings for batteries.  Saying "6 cell" is not enough as HP has multiple offerings.
Expect HP to tout support for privacy filters and DuraFinish coatings on keyboard and top cover for enhanced scratch resistance.</t>
  </si>
  <si>
    <t xml:space="preserve">HP will tout extra USB 3.0 port, smart card and maximum 32 hours of battery life to Lenovo's 30 hours maximum battery life and built in serial port (15" model only).  Counter with Lenovo's demonstated build quality, extra HDD protection, enhanced spill resistance (video available on YouTube), and thermal performance.  Plus, Lenovo is slightly smaller and thinner.  HP has 6 MIL specs to Lenovo's 8 MIL specs.  These may make a difference to your customer.  Except on certain ThinkPads (L Series, X1), note full 7 row keyboard with superior typing touch and feel.  </t>
  </si>
  <si>
    <t>HP ProBook 6360b</t>
  </si>
  <si>
    <t>HP ProBook 6460b</t>
  </si>
  <si>
    <t>HP ProBook 6560b</t>
  </si>
  <si>
    <t>HD (??? nits) anti-glare</t>
  </si>
  <si>
    <t>HD (??? nits) anti-glare
HD+ (??? nits) anti-glare</t>
  </si>
  <si>
    <t>HD (??? nits) anti-glare
HD+ (??? nits) wide viewing angle</t>
  </si>
  <si>
    <t>Intel Integrated HD 3000
AMD Radeon HD6470M 512MB</t>
  </si>
  <si>
    <t>3 cell 31Wh (?:??)
6 cell 55Wh (?:??)
9 cell 100Wh (?:??)</t>
  </si>
  <si>
    <t>Multi Touch Touch Pad w/optional touch stick</t>
  </si>
  <si>
    <t>Intel QM67 (vPro) or HM65 (non-vPro)</t>
  </si>
  <si>
    <t>Yes / Slide (Replaces ExpressCard 54)</t>
  </si>
  <si>
    <t>12.68 x 8.66 x 1.32 in
322 x 220 x 33.7 mm</t>
  </si>
  <si>
    <t>14.72 x 9.86 x 1.35 in
374 x 250.5 x 34.3 mm</t>
  </si>
  <si>
    <t>13.31 x 9.11 x 1.34 in
338 x 231.3 x 34 mm</t>
  </si>
  <si>
    <t>ThinkPad L420 (Primary)
ThinkPad T420 (Secondary)</t>
  </si>
  <si>
    <t>ThinkPad L520 (Primary)
ThinkPad T520 (Secondary)</t>
  </si>
  <si>
    <t>4.46 lbs / 2.02 kg (w/o optical)
4.85 lbs / 2.20 kg (w/ optical)</t>
  </si>
  <si>
    <t>5.50 lbs / 2.50 kg (w/o optical)
5.76 lbs / 2.62 kg (w/ optical)</t>
  </si>
  <si>
    <t>Unless vPro is necessary, choose a ThinkPad L series as the appropriate competitor. HP ProBooks do not have MIL spec testing, so emphasize Lenovo advantage there.</t>
  </si>
  <si>
    <t>Not yet announced</t>
  </si>
  <si>
    <t>13.27 x 9.09 x 0.65 - 0.86 in
337 x 231 x16.5 - 21.9 mm</t>
  </si>
  <si>
    <t>12.01 x 8.11 x 0.75 - 1.06 in 
305 x 206 x 19 - 27 mm</t>
  </si>
  <si>
    <t>12.01 x 9.02 x 1.06 - 1.23 in 
305 x 229 x 27 - 31.3 mm</t>
  </si>
  <si>
    <t>13.54 x 9.17 x 1.26 - 1.41 in
344 x 233 x 32 - 36 mm</t>
  </si>
  <si>
    <t>14.96 x 9.72 x 1.26 - 1.41 in
380 x 247 x 32 - 36 mm</t>
  </si>
  <si>
    <t>14.7 x 9.65 x 1.26 - 1.41 in
373 x 245 x 32 - 35.8 cm</t>
  </si>
  <si>
    <t>14.76 x 9.64 x 1.1 - 1.3 in
375 x 245 x 28 - 33 mm</t>
  </si>
  <si>
    <t>13.5 x 9.1 x 0.83 -1.02 in
343 x 230 x 21.6 - 26.0 mm</t>
  </si>
  <si>
    <t>Dell Latitude XT3</t>
  </si>
  <si>
    <t>ThinkPad X220 Tablet</t>
  </si>
  <si>
    <t>Dell Latitude 5420</t>
  </si>
  <si>
    <t>Dell Latitude 5520</t>
  </si>
  <si>
    <t>Dell Latitude E6220</t>
  </si>
  <si>
    <t>Dell Latitude E6320</t>
  </si>
  <si>
    <t>Dell Latitude E6420 ATG</t>
  </si>
  <si>
    <t>ThinkPad X220</t>
  </si>
  <si>
    <t>ThinkPad L420</t>
  </si>
  <si>
    <t>ThinkPad L520</t>
  </si>
  <si>
    <t>2nd Gen Core i7 Dual Core
2nd Gen Core i5 Dual Core</t>
  </si>
  <si>
    <t>3 USB 2.0
(USB 3.0 option w/Core i7)</t>
  </si>
  <si>
    <t>Hybrid CFRP Top
GFRP Bottom</t>
  </si>
  <si>
    <t>Hybrid CFRP Top
CFRP Bottom</t>
  </si>
  <si>
    <t>Mg-Al+PC-ABS Top
Mg-Al Bottom</t>
  </si>
  <si>
    <t>Mg+PC-ABS Top
Mg Bottom</t>
  </si>
  <si>
    <t>Produ</t>
  </si>
  <si>
    <t>Product Line</t>
  </si>
  <si>
    <t>HDD form factor/tech/speed/max size</t>
  </si>
  <si>
    <t>Memory Type</t>
  </si>
  <si>
    <t>Memory expandability</t>
  </si>
  <si>
    <t>Memory Slots</t>
  </si>
  <si>
    <t>Processors</t>
  </si>
  <si>
    <t>USB</t>
  </si>
  <si>
    <t>Power supply</t>
  </si>
  <si>
    <t>Region</t>
  </si>
  <si>
    <t>Target Customer Segment</t>
  </si>
  <si>
    <t>HP Compaq 8200 Elite USFF</t>
  </si>
  <si>
    <t>M91p Eco USFF</t>
  </si>
  <si>
    <t>Lenovo Desktop Comparative Tool</t>
  </si>
  <si>
    <t>Test65</t>
  </si>
  <si>
    <t>Test64</t>
  </si>
  <si>
    <t>Test63</t>
  </si>
  <si>
    <t>Test62</t>
  </si>
  <si>
    <t>Test61</t>
  </si>
  <si>
    <t>Test60</t>
  </si>
  <si>
    <t>Test59</t>
  </si>
  <si>
    <t>Test58</t>
  </si>
  <si>
    <t>Test57</t>
  </si>
  <si>
    <t>Test56</t>
  </si>
  <si>
    <t>Test55</t>
  </si>
  <si>
    <t>Test54</t>
  </si>
  <si>
    <t>Test53</t>
  </si>
  <si>
    <t>Test52</t>
  </si>
  <si>
    <t>Test51</t>
  </si>
  <si>
    <t>Test50</t>
  </si>
  <si>
    <t>Test49</t>
  </si>
  <si>
    <t>Test48</t>
  </si>
  <si>
    <t>Test47</t>
  </si>
  <si>
    <t>Test46</t>
  </si>
  <si>
    <t>Test45</t>
  </si>
  <si>
    <t>Test44</t>
  </si>
  <si>
    <t>Test43</t>
  </si>
  <si>
    <t>Test42</t>
  </si>
  <si>
    <t>Test41</t>
  </si>
  <si>
    <t>Test40</t>
  </si>
  <si>
    <t>Test39</t>
  </si>
  <si>
    <t>Test38</t>
  </si>
  <si>
    <t>Test37</t>
  </si>
  <si>
    <t>Test36</t>
  </si>
  <si>
    <t>Test35</t>
  </si>
  <si>
    <t>Test34</t>
  </si>
  <si>
    <t>Test33</t>
  </si>
  <si>
    <t>Test32</t>
  </si>
  <si>
    <t>Test31</t>
  </si>
  <si>
    <t>Test30</t>
  </si>
  <si>
    <t>Test29</t>
  </si>
  <si>
    <t>Test28</t>
  </si>
  <si>
    <t>Test27</t>
  </si>
  <si>
    <t>Test26</t>
  </si>
  <si>
    <t>Test25</t>
  </si>
  <si>
    <t>Test24</t>
  </si>
  <si>
    <t>Test23</t>
  </si>
  <si>
    <t>Test22</t>
  </si>
  <si>
    <t>Test21</t>
  </si>
  <si>
    <t>Test20</t>
  </si>
  <si>
    <t>Test19</t>
  </si>
  <si>
    <t>Test18</t>
  </si>
  <si>
    <t>Test17</t>
  </si>
  <si>
    <t>Test16</t>
  </si>
  <si>
    <t>Test15</t>
  </si>
  <si>
    <t>Test14</t>
  </si>
  <si>
    <t>Test13</t>
  </si>
  <si>
    <t>Test12</t>
  </si>
  <si>
    <t>Test11</t>
  </si>
  <si>
    <t>Test10</t>
  </si>
  <si>
    <t>Test9</t>
  </si>
  <si>
    <t>Test8</t>
  </si>
  <si>
    <t>Test7</t>
  </si>
  <si>
    <t>Test6</t>
  </si>
  <si>
    <t>Test5</t>
  </si>
  <si>
    <t>Test4</t>
  </si>
  <si>
    <t>Test3</t>
  </si>
  <si>
    <t>Test2</t>
  </si>
  <si>
    <t>Test1</t>
  </si>
  <si>
    <t>2 Front/ 4 Rear</t>
  </si>
  <si>
    <t>0 (ext 3,5")</t>
  </si>
  <si>
    <t>Intel®  GMA X4500</t>
  </si>
  <si>
    <t>LAN Ethernet 10/100/1000 integrada</t>
  </si>
  <si>
    <t>4 GB</t>
  </si>
  <si>
    <t>Celeron/ Celeron  Dual Core/ Pentium  Dual Core/ Core 2 Duo/ Core 2 Quad</t>
  </si>
  <si>
    <t>250 W</t>
  </si>
  <si>
    <t>5.8 kg</t>
  </si>
  <si>
    <t>37.3 x 10.6 x 43.7</t>
  </si>
  <si>
    <t>Slim</t>
  </si>
  <si>
    <t>Intel®  G41 Express com ICH7</t>
  </si>
  <si>
    <t>Vostro 230 Slim</t>
  </si>
  <si>
    <t>2 Front/ 6 Rear</t>
  </si>
  <si>
    <t>Intel®  Graphics Media Accelerator X4500</t>
  </si>
  <si>
    <t>3 x 3</t>
  </si>
  <si>
    <t>Gigabit integrada Broadcom BRCM 57780</t>
  </si>
  <si>
    <t>Celeron/ Celeron  Dual Core/ Pentium  Dual Core/ Core 2 Duo</t>
  </si>
  <si>
    <t>235 W</t>
  </si>
  <si>
    <t>9 kg</t>
  </si>
  <si>
    <t>39.9 x 11.4 x 35.3</t>
  </si>
  <si>
    <t>Optiplex 380 SFF</t>
  </si>
  <si>
    <t>Optiplex 380 DT</t>
  </si>
  <si>
    <t>Optiplex 380 MT</t>
  </si>
  <si>
    <t>1 Standard, 1 Optional</t>
  </si>
  <si>
    <t>ATI Radeon HD 4200</t>
  </si>
  <si>
    <t>Broadcom 5761 Gigabit</t>
  </si>
  <si>
    <t>Athlon/ Athlon X2/ Phenom™ X3/ Phenom™ X4</t>
  </si>
  <si>
    <t>255W</t>
  </si>
  <si>
    <t>8.26 kg</t>
  </si>
  <si>
    <t>11.4 x 35.3 x 39.9</t>
  </si>
  <si>
    <t>AMD 785G</t>
  </si>
  <si>
    <t>Optiplex 580 DT</t>
  </si>
  <si>
    <t>235W</t>
  </si>
  <si>
    <t>6.8 kg</t>
  </si>
  <si>
    <t>9.26 x 31.4 x 34</t>
  </si>
  <si>
    <t>Optiplex 580 SFF</t>
  </si>
  <si>
    <t>1 (Full Height)</t>
  </si>
  <si>
    <t>2 (Full Height)</t>
  </si>
  <si>
    <t>11.7 kg</t>
  </si>
  <si>
    <t>40.8 x 18.7 x 43.3</t>
  </si>
  <si>
    <t>Optiplex 580 MT</t>
  </si>
  <si>
    <t>OptiPlex 780 USFF</t>
  </si>
  <si>
    <t>OptiPlex 780 SFF</t>
  </si>
  <si>
    <t>Intel®  Graphics Media Accelerator 4500</t>
  </si>
  <si>
    <t>Intel®  82567LM integrada com LAN Ethernet 10/100/1000</t>
  </si>
  <si>
    <t>8 GB</t>
  </si>
  <si>
    <t>255 W</t>
  </si>
  <si>
    <t>8.26</t>
  </si>
  <si>
    <t>11.4 x 39.9 x 35.3</t>
  </si>
  <si>
    <t>Intel®  Q45 Express com ICH10DO</t>
  </si>
  <si>
    <t>OptiPlex 780 DT</t>
  </si>
  <si>
    <t>2 (ext 3,5")</t>
  </si>
  <si>
    <t>305 W</t>
  </si>
  <si>
    <t>OptiPlex 780 MT</t>
  </si>
  <si>
    <t>OptiPlex 980 SFF</t>
  </si>
  <si>
    <t>OptiPlex 980 DT</t>
  </si>
  <si>
    <t>Intel 82578DM</t>
  </si>
  <si>
    <t>16 GB</t>
  </si>
  <si>
    <t>Intel Pentium/ Intel Core i3/ Intel Core i5/ Intel Core i7</t>
  </si>
  <si>
    <t xml:space="preserve">11.20 x 34.70 x 38.99 </t>
  </si>
  <si>
    <t>OptiPlex 980 MT</t>
  </si>
  <si>
    <t>2 Front/ 4 Rear/ 2 Internal</t>
  </si>
  <si>
    <t>NVIDIA GeForce 6150SE</t>
  </si>
  <si>
    <t>4 x 2</t>
  </si>
  <si>
    <t>Realtek RTL8201EL 10/100</t>
  </si>
  <si>
    <t>Sempron/ Athlon /Athlon X2/ Phenom™ X3 /Phenom™ X4</t>
  </si>
  <si>
    <t>10.2 kg</t>
  </si>
  <si>
    <t>38.4 x 16.6 x 38.4</t>
  </si>
  <si>
    <t>NVIDIA nForce 430</t>
  </si>
  <si>
    <t>HP Pro 2000 MT</t>
  </si>
  <si>
    <t>HP Pro 2110 SFF</t>
  </si>
  <si>
    <t>2 Front/ 6 Rear/ 2 Internal</t>
  </si>
  <si>
    <t>Intel Graphics Media Accelerator X4500HD</t>
  </si>
  <si>
    <t>10/100/1000</t>
  </si>
  <si>
    <t>PC3-10600 1333MHz DDR3</t>
  </si>
  <si>
    <t>250W</t>
  </si>
  <si>
    <t>6.76 kg</t>
  </si>
  <si>
    <t>10.1 x 33.9 x 38.7</t>
  </si>
  <si>
    <t>Intel G45S Express</t>
  </si>
  <si>
    <t>HP Pro 3000 SFF</t>
  </si>
  <si>
    <t>300W</t>
  </si>
  <si>
    <t>7.58 kg</t>
  </si>
  <si>
    <t>38.5 x 18.5 x 41.6</t>
  </si>
  <si>
    <t>HP Pro 3000 MT</t>
  </si>
  <si>
    <t>HP Pro 3130 SFF</t>
  </si>
  <si>
    <t>HP Pro 3130 MT</t>
  </si>
  <si>
    <t>3 Front/ 6 Rear</t>
  </si>
  <si>
    <t>3 (Full Height)</t>
  </si>
  <si>
    <t>Realtek RTL8111DL</t>
  </si>
  <si>
    <t>Intel H57 PCH</t>
  </si>
  <si>
    <t>HP Pro 7100 Elite MT</t>
  </si>
  <si>
    <t>4 Front/ 6 Rear</t>
  </si>
  <si>
    <t>Intel Graphics Media Accelerator 4500</t>
  </si>
  <si>
    <t>3 x 4</t>
  </si>
  <si>
    <t>Intel 82567LM</t>
  </si>
  <si>
    <t>7.26 kg</t>
  </si>
  <si>
    <t>10.0 x 33.7 x 37.8</t>
  </si>
  <si>
    <t>Intel® Q43 Express chipset</t>
  </si>
  <si>
    <t>HP Compaq 6000 Pro SFF</t>
  </si>
  <si>
    <t>5 x 4</t>
  </si>
  <si>
    <t>320W</t>
  </si>
  <si>
    <t>9.3 kg</t>
  </si>
  <si>
    <t>37.7 x 17.6 x 43.0</t>
  </si>
  <si>
    <t>HP Compaq 6000 Pro MT</t>
  </si>
  <si>
    <t>HP Compaq 6005 Pro SFF</t>
  </si>
  <si>
    <t>ATI Radeon HD4200</t>
  </si>
  <si>
    <t>Broadcom NetXtreme GbE</t>
  </si>
  <si>
    <t>HP Compaq 6005 Pro MT</t>
  </si>
  <si>
    <t xml:space="preserve">Intel Q67 Express </t>
  </si>
  <si>
    <t>All</t>
  </si>
  <si>
    <t>LE&amp;SMB</t>
  </si>
  <si>
    <t>Lenovo M91/p</t>
  </si>
  <si>
    <t>HP Compaq 8200 Elite SFF</t>
  </si>
  <si>
    <t>Windows® 7 Professional 32/64
Windows® 7 Ultimate 32/64
Windows® 7 Home Premium 32/64
Windows® 7 Home Basic 32-bit
Windows Vista® Business 32-bit
Windows Vista® Home Basic 32-bit
FreeDOS</t>
  </si>
  <si>
    <t>HP Client Automation Starter
HP SoftPaq Download Manager
HP Client Catalog for Microsoft SMS
HP Systems Software Manager</t>
  </si>
  <si>
    <t>No - all or none</t>
  </si>
  <si>
    <t>1 Mini PCIe + 1x MXM (video)</t>
  </si>
  <si>
    <t>1 (int 2.5")</t>
  </si>
  <si>
    <t>Integrated Intel HD 2000/3000
AMD Radeon HD 5450</t>
  </si>
  <si>
    <t>2x1</t>
  </si>
  <si>
    <t>Intel 82579LM Gigabit
Intel 6205 802.11n</t>
  </si>
  <si>
    <t>Intel Core i7
Intel Core i5
Intel Core i3</t>
  </si>
  <si>
    <t>Ultra Small Form Factor</t>
  </si>
  <si>
    <t>Available now</t>
  </si>
  <si>
    <t>Shaymus Shay Liang Choo (sslchoo@lenovo.com)</t>
  </si>
  <si>
    <t>2048x1536 (Max)</t>
  </si>
  <si>
    <t>19"</t>
  </si>
  <si>
    <t>Windows 7 Home Basic (32bit), Windows 7 Home Premium (32 bit) 
Windows 7 Professional (32 and 64 bit)
XP Pro SP3 w IE7 - Downgrade from Win7 Professional                                 Windows 7 Ultimate 32</t>
  </si>
  <si>
    <t>BIOS</t>
  </si>
  <si>
    <t>3 Side / 3 Rear</t>
  </si>
  <si>
    <t>1 (12.7mm Slim)</t>
  </si>
  <si>
    <t>Intel GMA X4500</t>
  </si>
  <si>
    <t>1 x 2</t>
  </si>
  <si>
    <t>Celeron Dual-Core/ Pentium  Dual Core/ Core 2 Duo</t>
  </si>
  <si>
    <t>130W auto sensing</t>
  </si>
  <si>
    <t>8kg</t>
  </si>
  <si>
    <t>73mm x 472mm x 356.1mm</t>
  </si>
  <si>
    <t>AIO</t>
  </si>
  <si>
    <t>LE &amp; SMB</t>
  </si>
  <si>
    <t>Not available yet</t>
  </si>
  <si>
    <t>Paul John Scaini(scainipj@lenovo.com)</t>
  </si>
  <si>
    <t>N/A</t>
  </si>
  <si>
    <t>1.3M</t>
  </si>
  <si>
    <t>802.11b/g/Draft-N¹</t>
  </si>
  <si>
    <t>Standard</t>
  </si>
  <si>
    <t>CCFL</t>
  </si>
  <si>
    <t>1600X900</t>
  </si>
  <si>
    <t>20"W</t>
  </si>
  <si>
    <t>ES5.0, EPEAT silver</t>
  </si>
  <si>
    <t>ThinkCentre Standard</t>
  </si>
  <si>
    <t>DOS, Win 7 Starter-Pro 32/64</t>
  </si>
  <si>
    <t xml:space="preserve">Lenovo ThinkVantage Toolbox V1.4
Desktop Power Manager v1.02
ThinkVantage System Update 4.0 (Win7)  3.14 (Vista/XP)
ThinkVantage Rescue and Recovery (4.2  Vista/WinXP) (4.3 Win7)
</t>
  </si>
  <si>
    <t>can use kensington slot for this function</t>
  </si>
  <si>
    <t>2 Side/ 4 Rear</t>
  </si>
  <si>
    <t>6 in 1</t>
  </si>
  <si>
    <t>1 Slim</t>
  </si>
  <si>
    <t>Based on CPU</t>
  </si>
  <si>
    <t>Gigabit (Realtek RTL8111DL)</t>
  </si>
  <si>
    <t xml:space="preserve">7200rmp,SATA </t>
  </si>
  <si>
    <t>PC3-10600 1333MHz DDR3SO-DIMM</t>
  </si>
  <si>
    <t>Pentium  Dual Core, Core i3, Core i5</t>
  </si>
  <si>
    <t xml:space="preserve">150W 85% internal (automatic) </t>
  </si>
  <si>
    <t>Max 7.5 kg</t>
  </si>
  <si>
    <t xml:space="preserve">511x368x71.5mm
(w/o feet, feet add 40mm height) </t>
  </si>
  <si>
    <t>Intel H61</t>
  </si>
  <si>
    <t>PRC+REM+Japan+ANZ+WE+LA</t>
  </si>
  <si>
    <t>SMB</t>
  </si>
  <si>
    <t>Edge 71z AIO</t>
  </si>
  <si>
    <t>Mei Lee(liym3@lenovo.com)</t>
  </si>
  <si>
    <t>optional</t>
  </si>
  <si>
    <t>DP out</t>
  </si>
  <si>
    <t>VGA in</t>
  </si>
  <si>
    <t>2M</t>
  </si>
  <si>
    <t>Intel wifi</t>
  </si>
  <si>
    <t>auto brightness control as option</t>
  </si>
  <si>
    <t>Panel 1920x1080 with 32bpp @ 60 Hz</t>
  </si>
  <si>
    <t>TCO edge, energy star, EPEAT gold</t>
  </si>
  <si>
    <t xml:space="preserve"> Windows XP SP3 32bit/64bit, Linux. Windows 7</t>
  </si>
  <si>
    <t>NO</t>
  </si>
  <si>
    <t>TPM</t>
  </si>
  <si>
    <t>Integrated</t>
  </si>
  <si>
    <t>1 optional</t>
  </si>
  <si>
    <t>1 mini PCIe</t>
  </si>
  <si>
    <t>Yes, optional</t>
  </si>
  <si>
    <t>1x2</t>
  </si>
  <si>
    <t xml:space="preserve">Intel 82578DM </t>
  </si>
  <si>
    <t>DDR3</t>
  </si>
  <si>
    <t>8G</t>
  </si>
  <si>
    <t>Clarkdale pentium dual core and up to 73w core i CPUs supported</t>
  </si>
  <si>
    <t>150W 85%</t>
  </si>
  <si>
    <t>With multi-touch,with Frame stand: 9.81
Without multi-touch,with Frame stand:9.034
With multi-touch,with Lift stand: 12.1
Without multi-touch,with Lift stand:11.32
Without multi-touch,no stand choose:8.09
With multi-touch,no stand choose:8.86</t>
  </si>
  <si>
    <t xml:space="preserve">With multi-touch,with Frame stand:
395.89x470x118.2
Without multi-touch,with Frame stand:
395.89x470x111
With multi-touch,with Lift stand
428.96x470x250.31
Without multi-touch,with Lift stand
428.96x470x250.31
Without multi-touch,no stand choose
362x470x81.5
With multi-touch,no stand choose
365.53x470x88.7
</t>
  </si>
  <si>
    <t>H57</t>
  </si>
  <si>
    <t>REM, LAS, Japan</t>
  </si>
  <si>
    <t>LE</t>
  </si>
  <si>
    <t>M70z AIO</t>
  </si>
  <si>
    <t>Panel 1920x1080 with 32bpp @ 60 Hz
DP 2560x1600 @ 60Hz
HDMI/DVI 1920x 1200 @ 60Hz (through dongle)</t>
  </si>
  <si>
    <t>23"</t>
  </si>
  <si>
    <t>Yes,optional</t>
  </si>
  <si>
    <t>With multi-touch,with Frame stand:11.5kg
Without multi-touch,with Frame stand:10.7kg
With multi-touch,with Lift stand:14.1kg
Without multi-touch,with Lift stand:13.3kg
Without multi-touch,no stand choose:9.5kg
With multi-touch,no stand choose:10.5kg</t>
  </si>
  <si>
    <t>With multi-touch,with Frame stand
443 x 560 x116
Without multi-touch,with Frame stand
443 x 560 x109
With multi-touch,with Lift stand
443 x 560 x250
Without multi-touch,with Lift stand
443 x 560 x250
Without multi-touch,no stand choose
392 x  560 x 79
With multi-touch,no stand choose
392 x  560 x 86</t>
  </si>
  <si>
    <t>Q57</t>
  </si>
  <si>
    <t>WW</t>
  </si>
  <si>
    <t xml:space="preserve">LE &amp; SMB </t>
  </si>
  <si>
    <t>1920x1080</t>
  </si>
  <si>
    <t>21.5"W</t>
  </si>
  <si>
    <t>ES5.0 all others TBD</t>
  </si>
  <si>
    <t>Win7 Home Premium (32/64bit)
Win7 Professional (32bit / 64 bit)</t>
  </si>
  <si>
    <t>yes</t>
  </si>
  <si>
    <t>Yes(out)</t>
  </si>
  <si>
    <t>In</t>
  </si>
  <si>
    <t>1 Mini</t>
  </si>
  <si>
    <t>7200rmp,SATA + mSata SSD</t>
  </si>
  <si>
    <t>Core i3, Core i5, Core i7</t>
  </si>
  <si>
    <t>Max 8.4kg</t>
  </si>
  <si>
    <t>545.2mm*414.3mm*81mm</t>
  </si>
  <si>
    <t>Intel B65</t>
  </si>
  <si>
    <t>Edge 91z AIO</t>
  </si>
  <si>
    <t>Operating position = 4.0; Idle position = 3.8</t>
  </si>
  <si>
    <t>Genuine Microsoft Windows Vista Ultimate 32bit
Genuine Microsoft Windows Vista Business 32bit
Genuine Microsoft Windows Vista Business 32bit Down Grade to XP Pro
Genuine Microsoft Windows Vista Home Basic 32bit
Genuine Microsoft Windows Vista Home Premium                                   Genuine Microsoft Windows 7 Professional 32bit*                             Genuine Microsoft Windows 7 Professional 64bit*                            Genuine Microsoft Windows 7 Home Premium 32bit*</t>
  </si>
  <si>
    <t>standard</t>
  </si>
  <si>
    <t>1 Optional</t>
  </si>
  <si>
    <t>Intel GMA3100</t>
  </si>
  <si>
    <t>2 x 2</t>
  </si>
  <si>
    <t>Realtek 8111c Gigabit</t>
  </si>
  <si>
    <t>PC2-5300  -667MHz - DDR2</t>
  </si>
  <si>
    <t>2GB</t>
  </si>
  <si>
    <t>Celeron/ Celeron Dual-Core/ Pentium  Dual Core/ Core 2 Duo</t>
  </si>
  <si>
    <t>120W 85% Auto Sensing</t>
  </si>
  <si>
    <t>4.18kg</t>
  </si>
  <si>
    <t>82.5mm X 286mm X 235.5mm</t>
  </si>
  <si>
    <t>Eco USFF</t>
  </si>
  <si>
    <t>Intel G31 + ICH7</t>
  </si>
  <si>
    <t>Japan Only</t>
  </si>
  <si>
    <t>A58e Eco USFF</t>
  </si>
  <si>
    <t>Optional (Video Card)</t>
  </si>
  <si>
    <t>Celeron / Pentium  Dual Core/ Core 2 Duo</t>
  </si>
  <si>
    <t>180W Switch</t>
  </si>
  <si>
    <t>333.6mm x 97mm x 368.1mm</t>
  </si>
  <si>
    <t>Intel G41+ICH7 Chipsets</t>
  </si>
  <si>
    <t>All except ANZ</t>
  </si>
  <si>
    <t>A70 SFF</t>
  </si>
  <si>
    <t>Operating position = 4.0; Idle position = 3.7</t>
  </si>
  <si>
    <t>180W Switch, 280W Auto Sensing (Japan only)</t>
  </si>
  <si>
    <t>392mm x 160mm x 355mm</t>
  </si>
  <si>
    <t>A70 MT</t>
  </si>
  <si>
    <t>Coming Soon</t>
  </si>
  <si>
    <t>2 Front/4 Rear/2 Internal</t>
  </si>
  <si>
    <t>3x3</t>
  </si>
  <si>
    <t xml:space="preserve">Realtek 8111E-‐VB 10/100/1000 </t>
  </si>
  <si>
    <t>PC3-10600 1333MHz DDR3 UDIMM</t>
  </si>
  <si>
    <t>Pentium  Dual Core, Core i3, Core i5, Core i7</t>
  </si>
  <si>
    <t>180W Manual Switch (280W JP only)</t>
  </si>
  <si>
    <t>6.5 kg</t>
  </si>
  <si>
    <t>ROW (No ANZ &amp; Brazil)</t>
  </si>
  <si>
    <t>Edge 71 SFF</t>
  </si>
  <si>
    <t>6 kg</t>
  </si>
  <si>
    <t>ROW (No ANZ)</t>
  </si>
  <si>
    <t>Edge 71 MT</t>
  </si>
  <si>
    <t>Available Now</t>
  </si>
  <si>
    <t>Ronald Yang(yanglr@lenovo.com)</t>
  </si>
  <si>
    <t xml:space="preserve">Genuine Windows® 7 Professional 64 bit
Genuine Windows® 7 Professional 32bit
Genuine Windows® 7 Home Premium 32 bit 
Genuine Windows® 7 Home Basic 32 bit 2
Win7 Starter
</t>
  </si>
  <si>
    <t>Optional via cable</t>
  </si>
  <si>
    <t>33.55*10.07*38.2</t>
  </si>
  <si>
    <t>SFF</t>
  </si>
  <si>
    <t>Intel H57</t>
  </si>
  <si>
    <t>REM only</t>
  </si>
  <si>
    <t>A85 SFF</t>
  </si>
  <si>
    <t>1 Standard,1 optional</t>
  </si>
  <si>
    <t>39.7 x 16.0 x 40.45</t>
  </si>
  <si>
    <t>A85 MT</t>
  </si>
  <si>
    <t>GREENGUARD
EPEAT Gold (Select Models)
Energy Star 5.0 (Select Models)
Japan PC Green Label
Japan Energy Saving
China Energy Saving</t>
  </si>
  <si>
    <t>Operating position = 4.1; Idle position = 3.6</t>
  </si>
  <si>
    <t>Genuine Microsoft Windows Vista Ultimate 32bit
Genuine Microsoft Windows Vista Business 32bit &amp; 64bit
Genuine Microsoft Windows Vista Home Basic 32bit
Genuine Windows Vista™ Home Premium 32bit SP1
Genuine Microsoft Windows XP Professional 32bit                               Genuine Microsoft Windows 7 Home Basic 32bit                                       Genuine Microsoft Windows 7 Professional 32bit                               Genuine Microsoft Windows 7 Professional 64bit
DOS</t>
  </si>
  <si>
    <t>2 Front/4 Rear</t>
  </si>
  <si>
    <t>1 (slim MCR)</t>
  </si>
  <si>
    <t>PC3-8500 1066-MHz DDR3</t>
  </si>
  <si>
    <t>Celeron/ Celeron Dual-Core/ Pentium  Dual Core/ Core 2 Duo/ Core 2 Quad</t>
  </si>
  <si>
    <t>280W 70%, 280W 85% Auto, 320W 88% Auto</t>
  </si>
  <si>
    <t>335mm x 99mm x 382mm</t>
  </si>
  <si>
    <t>M70e SFF</t>
  </si>
  <si>
    <t>GREENGUARD
EPEAT Gold (Select Models)
Energy Star 5.0 (Select Models)</t>
  </si>
  <si>
    <t>Operating position = 3.8; Idle position = 3.7</t>
  </si>
  <si>
    <t>388mm x 160mm x 422mm</t>
  </si>
  <si>
    <t>M70e MT</t>
  </si>
  <si>
    <t>Coming soon</t>
  </si>
  <si>
    <t>Draco Hu(huxg@lenovo.com)</t>
  </si>
  <si>
    <t>tbd</t>
  </si>
  <si>
    <t>3x2</t>
  </si>
  <si>
    <t>SATA 3Gbps HDD 7200rpm</t>
  </si>
  <si>
    <t>Global</t>
  </si>
  <si>
    <t>LE &amp; SMB (Mature Topsellers)</t>
  </si>
  <si>
    <t>M71e SFF</t>
  </si>
  <si>
    <t>280W 85% Auto; 
280W manual switch;
320W 90% Auto;</t>
  </si>
  <si>
    <t>38.75 x 16.0 x 42.1</t>
  </si>
  <si>
    <t>20L Value Tower</t>
  </si>
  <si>
    <t>M71e MT</t>
  </si>
  <si>
    <t>Linda Hung(hongjy@lenovo.com)</t>
  </si>
  <si>
    <t>Sempron/ Athlon X2/ Athlon X3/ Athlon X4/ Phenom™ X2/ Phenom™ X3/ Phenom™ X4</t>
  </si>
  <si>
    <t>M75e MT</t>
  </si>
  <si>
    <t>George Wu(wuxcc@lenovo.com)</t>
  </si>
  <si>
    <t>M76 SFF</t>
  </si>
  <si>
    <t>M76 MT</t>
  </si>
  <si>
    <t>Lannie Zhang(zhangcl1@lenovo.com)</t>
  </si>
  <si>
    <t>Win7/Vista/XP</t>
  </si>
  <si>
    <t>NA</t>
  </si>
  <si>
    <t>Intel GMA4500</t>
  </si>
  <si>
    <t>INTEL 82567LM (Giga LAN)</t>
  </si>
  <si>
    <t>Celeron  Dual Core/ Pentium  Dual Core/ Core 2 Duo/ Core 2 Quad</t>
  </si>
  <si>
    <t>130W</t>
  </si>
  <si>
    <t>8 kg</t>
  </si>
  <si>
    <t>82 x 277 x 244</t>
  </si>
  <si>
    <t>M58 Eco USFF</t>
  </si>
  <si>
    <t>1 Standard, 1 optional</t>
  </si>
  <si>
    <t>10.5 kg</t>
  </si>
  <si>
    <t>12 kg</t>
  </si>
  <si>
    <t>M58 MT</t>
  </si>
  <si>
    <t>Core 2 Duo VPRO/ Core 2 Quad VPRO</t>
  </si>
  <si>
    <t>M58p Eco USFF</t>
  </si>
  <si>
    <t>M58p MT</t>
  </si>
  <si>
    <t>M80 SFF</t>
  </si>
  <si>
    <t>M80 MT</t>
  </si>
  <si>
    <t>SATA 6.0Gb/s 7200 rpm</t>
  </si>
  <si>
    <t>Intel Q65 Express</t>
  </si>
  <si>
    <t>414 x 175 x 442</t>
  </si>
  <si>
    <t>M81 MT</t>
  </si>
  <si>
    <t>SATA 3.0&amp;6.0/s 7200rpm</t>
  </si>
  <si>
    <t>Intel Celeron/ Pentium/ Intel Core i3/ Intel Core i5/ Intel Core i7</t>
  </si>
  <si>
    <t>7.9x27.5x23.8</t>
  </si>
  <si>
    <t xml:space="preserve">Eco Ultra Small Form Factor </t>
  </si>
  <si>
    <t>M91 Eco USFF</t>
  </si>
  <si>
    <t>4x3</t>
  </si>
  <si>
    <t>7.5kg</t>
  </si>
  <si>
    <t>9.97x33.7x36.9</t>
  </si>
  <si>
    <t>M91 SFF</t>
  </si>
  <si>
    <t>4x5</t>
  </si>
  <si>
    <t>11 kg</t>
  </si>
  <si>
    <t>M91 MT</t>
  </si>
  <si>
    <t>M91p MT</t>
  </si>
  <si>
    <t>Intel Pentium/ Intel Core i3/ Intel Core i5</t>
  </si>
  <si>
    <t xml:space="preserve">130W </t>
  </si>
  <si>
    <t>7.9x27.9x23.8</t>
  </si>
  <si>
    <t>uSFF</t>
  </si>
  <si>
    <t>M90 Eco USFF</t>
  </si>
  <si>
    <t>M90 MT</t>
  </si>
  <si>
    <t>Intel Core i5/ Intel Core i7</t>
  </si>
  <si>
    <t>M90p Eco USFF</t>
  </si>
  <si>
    <t>4x 3</t>
  </si>
  <si>
    <t>Genuine Windows® 7 Professional 64 bit
Genuine Windows® 7 Professional 32bit
Genuine Windows® 7 Home Premium 32 bit 
Genuine Windows® 7 Home Basic 32 bit 2
Windows® XP Professional preinstalled through downgrade rights from Genuine Windows 7</t>
  </si>
  <si>
    <t>M90p MT</t>
  </si>
  <si>
    <t>Status</t>
  </si>
  <si>
    <t>Owner</t>
  </si>
  <si>
    <t>VESA Mount</t>
  </si>
  <si>
    <t>WiFi</t>
  </si>
  <si>
    <t>Screen Brightness</t>
  </si>
  <si>
    <t>Display Size</t>
  </si>
  <si>
    <t>Manageability Software (e.g. TVTs)</t>
  </si>
  <si>
    <t>C2/Chassis Tamper Switch</t>
  </si>
  <si>
    <t>Individual USB disable in BIOS</t>
  </si>
  <si>
    <t>Audio (Mic and Headphone)</t>
  </si>
  <si>
    <t>Parallel</t>
  </si>
  <si>
    <t>PCIe x16</t>
  </si>
  <si>
    <t>PCIe x1</t>
  </si>
  <si>
    <t>PCI</t>
  </si>
  <si>
    <t>FDD/Media Card Reader Bay</t>
  </si>
  <si>
    <t>HDD Bay</t>
  </si>
  <si>
    <t>ODD Bay</t>
  </si>
  <si>
    <t>Support 4 Monitors</t>
  </si>
  <si>
    <t>Slots x Bay</t>
  </si>
  <si>
    <t>HDD Type</t>
  </si>
  <si>
    <t>Memory Expandability</t>
  </si>
  <si>
    <t>Power Supply</t>
  </si>
  <si>
    <t>2nd Gen Core i7 Dual and Quad Core
2nd Gen Core i7 Quad Core Extreme
2nd Gen Core i5 Dual Core</t>
  </si>
  <si>
    <t>Integrated Intel HD 2000/3000</t>
  </si>
  <si>
    <t>1 (ext 5.25")</t>
  </si>
  <si>
    <t>1 (int 3.5")</t>
  </si>
  <si>
    <t>1 (ext 3.5")</t>
  </si>
  <si>
    <t>135W 87%
185% 87%</t>
  </si>
  <si>
    <t>240W 90%</t>
  </si>
  <si>
    <t>320W 90%</t>
  </si>
  <si>
    <t>HP Compaq 8200 Elite MicroTower</t>
  </si>
  <si>
    <t>HP Compaq 8200 Elite Convertible MiniTower</t>
  </si>
  <si>
    <t>Convertible MiniTower</t>
  </si>
  <si>
    <t>MicroTower</t>
  </si>
  <si>
    <t>6.8 lb / 3.1 kg</t>
  </si>
  <si>
    <t>16.7 lb / 7.6 kg</t>
  </si>
  <si>
    <t>Intel 82579LM Gigabit</t>
  </si>
  <si>
    <t>4 Front/6 Rear</t>
  </si>
  <si>
    <t>20.5 lb / 9.3 kg</t>
  </si>
  <si>
    <t>24.5 lb / 11.15 kg</t>
  </si>
  <si>
    <t>6x6</t>
  </si>
  <si>
    <t>4x4</t>
  </si>
  <si>
    <t>7 x 18 x 17.6 in (17.8 x 44.5 x 44.8 cm)</t>
  </si>
  <si>
    <t>13.3 x 14.9 x 4 in (33.8 x 37.9 x 10 cm)</t>
  </si>
  <si>
    <t>9.9 x 10 x 2.6 in (25.2 x 25.4 x 6.6 cm)</t>
  </si>
  <si>
    <t>14.9 x 7.0 x 17.0 in (37.7 x 17.7 x 43.1 cm)</t>
  </si>
  <si>
    <t>2 (int 3.5")</t>
  </si>
  <si>
    <t>3 (ext 5.25")</t>
  </si>
  <si>
    <t>3 (int 3.5")</t>
  </si>
  <si>
    <t>1 (ext 5.25") slim</t>
  </si>
  <si>
    <t>SD Card Slot</t>
  </si>
  <si>
    <t>Energy Star / EPEAT Gold</t>
  </si>
  <si>
    <t>24dB</t>
  </si>
  <si>
    <t>25dB</t>
  </si>
  <si>
    <t>Windows 7 Home Basic (32bit), 
Windows 7 Home Premium (32 and 64 bit) 
Windows 7 Professional (32 and 64 bit)
XP Pro SP3 w IE7 - Downgrade from Win7 Professional</t>
  </si>
  <si>
    <t>Win 7 Starter-Pro 32/64
DOS</t>
  </si>
  <si>
    <t>?</t>
  </si>
  <si>
    <t>Windows 7 Professional 32/64 bit
Windows 7 Home Premium 64 bit 
Windows 7 Home Basic 32 bit
Windows XP Professional downgrade Windows 7
Linux (Certified)</t>
  </si>
  <si>
    <t>PCI (default)</t>
  </si>
  <si>
    <t>PCIe x1 (communication)</t>
  </si>
  <si>
    <t>PCIe x16 (Graphics)</t>
  </si>
  <si>
    <t>Parallel (printer)</t>
  </si>
  <si>
    <t>Audio (mic and headphone)</t>
  </si>
  <si>
    <t>Chassis Dimension - cm</t>
  </si>
  <si>
    <t>Support 4 monitors</t>
  </si>
  <si>
    <t>Optical</t>
  </si>
  <si>
    <t>4.50 lbs / 2.04 kg (w/o optical &amp; 4 cell)</t>
  </si>
  <si>
    <t>5.14 lbs / 2.33 kg (w/o optical &amp; 4 cell)</t>
  </si>
  <si>
    <t>15.28 x 9.83 x 1.19 - 1.31 in
388 x 251 x 30.2 - 33.2 mm</t>
  </si>
  <si>
    <t>13.78 x 9.45 x 1.18 - 1.28 in
350 x 240 x 29.9 - 32.5 mm</t>
  </si>
  <si>
    <t>4 cell 40Wh (?:??)
6 cell 60Wh (?:??)
9 cell 97Wh (?:??)
9 cell 87Wh 3 year (?:??)</t>
  </si>
  <si>
    <t>HD (??? nits) anti-glare
FHD (??? nits) anti-glare</t>
  </si>
  <si>
    <t>HM65</t>
  </si>
  <si>
    <t xml:space="preserve">2.5" SATA II 7200 rpm 500GB max </t>
  </si>
  <si>
    <t>Intel 802.11n 6230, 6250, 6205
Dell 1501 1x1, 1530 2x2</t>
  </si>
  <si>
    <t>Gobi 3000
Dell HSPA</t>
  </si>
  <si>
    <t>Optional Backlit</t>
  </si>
  <si>
    <t>Dell will tout new design as being equally as durable as ThinkPad. Also expect heavy touting of Dell KACE management appliances.</t>
  </si>
  <si>
    <t>HD 1366x768 (350 nits) Infinity Screen
Gorilla Glass</t>
  </si>
  <si>
    <t>HD 1366x768 (200 nits)
HD 1366x768 (300 nits) WideView IPS</t>
  </si>
  <si>
    <t>HD 1366x768 (300 nits) Multitouch IPS
HD 1366x768 (300 nits) Outdoor IPS
(Outdoor is Gorilla Glass)</t>
  </si>
  <si>
    <t>HD+ 1600x900 (230 nits)</t>
  </si>
  <si>
    <t>HD 1366x768 (??? nits)</t>
  </si>
  <si>
    <t>HD+ 1600x900 (270 nits)
FHD 1920x1080 (270 nits)  95% Gamut w/optional color calibrator</t>
  </si>
  <si>
    <t>HD 1366x768 (200 nits) Infinity Screen</t>
  </si>
  <si>
    <t>HD 1366x768 (180 nits)</t>
  </si>
  <si>
    <t>Energy Star 5
EPEAT Gold</t>
  </si>
  <si>
    <t>Samsung Series 9 - NP900X3A</t>
  </si>
  <si>
    <t>ThinkPad X1</t>
  </si>
  <si>
    <t>2.88 lbs / 1.31 kg</t>
  </si>
  <si>
    <t>12.9 x 8.9 x 0.62 - 0.64 in
328 x 226 x 15.75 - 16.26 mm</t>
  </si>
  <si>
    <t>6 cell ??Wh (7:00)</t>
  </si>
  <si>
    <t>2nd Gen Core i5 Dual Core (ULV only)</t>
  </si>
  <si>
    <t>128GB max SSD</t>
  </si>
  <si>
    <t>MicroSD</t>
  </si>
  <si>
    <t>1 USB 3.0 / 1 USB 2.0</t>
  </si>
  <si>
    <t>No (Support through dongle)</t>
  </si>
  <si>
    <t>Yes (Micro)</t>
  </si>
  <si>
    <t>Unknown</t>
  </si>
  <si>
    <t>802.11n / WiMax</t>
  </si>
  <si>
    <t>Multi Touch Click Pad</t>
  </si>
  <si>
    <t>Duralumin aluminum top and bottom</t>
  </si>
  <si>
    <t>None mentioned</t>
  </si>
  <si>
    <t>Thinner and lighter and better battery life than the ThinkPad X1, but with significant trade-offs.   Thinner than the ThinkPad, but has 1 less USB port and uses a proprietary dongle for Ethernet.   Only has a MicroSD slot, versus the full sized SD slot on the X1.   Also, X1 has full sized HDMI and mini-DisplayPort, the latter of which can output through a VGA connector with an industry standard dongle.   The Samsung uses micro-HDMI and can only output VGA with a proprietary dongle.   The Samsung has better battery life with the onboard battery, but cannot take a slice battery.   Base battery life is better due to only using a ULV processor (1.4GHz) that does not support vPro.</t>
  </si>
  <si>
    <t>Dell Latitude E6520</t>
  </si>
  <si>
    <t>13.86 x 9.49 x 1.06 - 1.28 in
352 x 241 x 26.9 - 32.4 mm</t>
  </si>
  <si>
    <t>4-cell (40Wh) with ExpressCharge
6-cell (60Wh) with ExpressCharge
9-cell (97Wh)
9-cell (87Wh) 3 Year Warranty
9-cell (97Wh) Extended battery slice
3-cell (30Whr) Modular Bay Battery</t>
  </si>
  <si>
    <t>Intel Integrated HD 3000
nVIDIA NVS 4200M</t>
  </si>
  <si>
    <t>2.5" SATA II 7200 rpm 500GB max / 256GB max SSD</t>
  </si>
  <si>
    <t>SD</t>
  </si>
  <si>
    <t>0 USB 3.0 / 4 USB 2.0 (USB 3.0 bay option)</t>
  </si>
  <si>
    <t>Optional Slide / Optional Contact-less</t>
  </si>
  <si>
    <t>Intel 802.11n 6205, 6250, 6300
(WiMax w/6250)</t>
  </si>
  <si>
    <t>Dell 5630 HSPA-EVDO (Gobi 3000)
Dell 5550 Single-mode HSPA</t>
  </si>
  <si>
    <t>Dell "TriMetal" top and bottom</t>
  </si>
  <si>
    <t>4 MIL 810-G
Vibration, Dust, Altitude, Extreme Temps</t>
  </si>
  <si>
    <t>1080p</t>
  </si>
  <si>
    <t>5.52 lbs / 2.50 kg (w/o optical)(w/4 cell battery)</t>
  </si>
  <si>
    <t>15.12 x 10.16 x 1.11 - 1.35 in
384 x 258 x 28.3 - 34.2 mm</t>
  </si>
  <si>
    <t>HD (??? nits) anti-glare
HD (??? nits) anti-glare w/ 2 finger multi-touch
HD+ (??? nits) anti-glare</t>
  </si>
  <si>
    <t>HD (??? nits) Anti-Glare 
HD (??? nits) Anti-Glare w/ 2 finger multi-touch
HD+ (??? nits) Anti-Glare
FHD (??? nits) Anti-Glare</t>
  </si>
  <si>
    <t>HD (400 nits)</t>
  </si>
  <si>
    <t>Optional 1080p</t>
  </si>
  <si>
    <t>Emphasize Lenovo's demonstated build quality, extra HDD protection, enhanced spill resistance and thermal performance.  Lenovo is slightly thinner.  Dell has 4 MIL specs to Lenovo's 8 MIL specs.  These may make a difference to your customer.  Note full 7 row keyboard with superior typing touch and feel.  Dell has available USB 3.0, but only as a module replacing the optical drive. Dell has quad-core on 14", Lenovo does not.  Likely to be a thermal challenge.  Emphasize business focused DisplayPort vs. Dell HDMI</t>
  </si>
  <si>
    <t>Emphasize Lenovo's demonstated build quality, extra HDD protection, enhanced spill resistance and thermal performance. Dell has 4 MIL specs to Lenovo's 8 MIL specs.  These may make a difference to your customer.  Note full 7 row keyboard with superior typing touch and feel.  Dell has available USB 3.0, but only as a module replacing the optical drive. Emphasize business focused DisplayPort vs. Dell HDMI</t>
  </si>
  <si>
    <t xml:space="preserve">Unless vPro is necessary, choose a ThinkPad L series as the appropriate competitor. New 2011 design has rounded corners and similar design to Lenovo's Roll Cage. Note that dual pointing, backlit keyboard are optional. Emphasize Lenovo's demonstated build quality, extra HDD protection, enhanced spill resistance and thermal performance. Dell has 4 MIL specs to Lenovo's 8 MIL specs.  These may make a difference to your customer.  Note full 7 row keyboard with superior typing touch and feel. </t>
  </si>
  <si>
    <t>Optiplex 990 MT</t>
  </si>
  <si>
    <t>Optiplex 990 DT</t>
  </si>
  <si>
    <t>Optiplex 990 SFF</t>
  </si>
  <si>
    <t>Optiplex 990 USFF</t>
  </si>
  <si>
    <t>Mini-Tower</t>
  </si>
  <si>
    <t>14.2 x 6.9 x 16.4 in 
36.0 x 17.5 x 41.7 cm</t>
  </si>
  <si>
    <t>19.55 lb / 8.87 kg</t>
  </si>
  <si>
    <t>14.2 x 4.0 x 16.1 in
36.0 x 10.2 x 41.0 cm</t>
  </si>
  <si>
    <t>16.67 lb / 7.56 kg</t>
  </si>
  <si>
    <t>11.4 x 3.7 x 12.3 in
29.0 x 9.3 x 31.2 cm</t>
  </si>
  <si>
    <t>12.57 lb / 5.70 kg</t>
  </si>
  <si>
    <t>9.3 x 2.6 x 9.4 in
23.7 x 6.5 x 24.0 cm</t>
  </si>
  <si>
    <t>7.20 lb / 3.27 kg</t>
  </si>
  <si>
    <t>265W 90%</t>
  </si>
  <si>
    <t>250W 90%</t>
  </si>
  <si>
    <t>200W 90%</t>
  </si>
  <si>
    <t>4x2</t>
  </si>
  <si>
    <t>2x2</t>
  </si>
  <si>
    <t>Integrated Intel®  HD Graphics 2000</t>
  </si>
  <si>
    <t>2 (ext 5.25")</t>
  </si>
  <si>
    <t>1 (ext 5.25")
slimline</t>
  </si>
  <si>
    <t>1(Low Profile)</t>
  </si>
  <si>
    <t>1(Full Height)</t>
  </si>
  <si>
    <t>2 (Full Height)
(1 wired as x4)</t>
  </si>
  <si>
    <t xml:space="preserve">2 (Low Profile)
(1 wired as x4)
</t>
  </si>
  <si>
    <t>2 (Low Profile)
(1 wired as x4)</t>
  </si>
  <si>
    <t>Yes (v 1.1a)</t>
  </si>
  <si>
    <t>4 Front / 6 Rear</t>
  </si>
  <si>
    <t>2 Front / 5 Rear</t>
  </si>
  <si>
    <t>Dell Client Manager, Dell Data Protection/Access</t>
  </si>
  <si>
    <t>26.5 dB</t>
  </si>
  <si>
    <t>24.6dB</t>
  </si>
  <si>
    <t>25.3dB</t>
  </si>
  <si>
    <t>29.8dB</t>
  </si>
  <si>
    <t xml:space="preserve">Windows®  7 Home Basic 32/64
Windows®  7 Home Premium 32/64
Windows®  7  Professional 32/64
Windows®  7  Ultimate 32/64
Windows Vista®  Home Basic SP2 32/64
Windows Vista®  Business SP2 32/64
Windows Vista®  Ultimate SP2 32-Bit
Ubuntu®  Linux®  (select countries)
nSeries FreeDOSTM </t>
  </si>
  <si>
    <t>Energy Star, EPEAT Gold</t>
  </si>
  <si>
    <t>1 (Mini-PCIe)</t>
  </si>
  <si>
    <t>Lenovo advantages - Hardware Password Manager, Individual USB port disable.   All M91/p support optional eSATA, Dell 990 does not.  M91/p MT &amp; SFF support optional parallel by cable and USFF supports via PCI card.  Dell 990 only supports parallel option by full height PCIe card on MT.</t>
  </si>
  <si>
    <t>Lenovo advantages - Hardware Password Manager, Individual USB port disable.   All M91/p support optional eSATA, Dell 990 does not. M91/p MT &amp; SFF support optional parallel by cable and USFF supports via PCI card.  Dell 990 only supports parallel option by full height PCIe card on MT.</t>
  </si>
  <si>
    <t>Lenovo advantages - Hardware Password Manager, Individual USB port disable.   All M91/p support optional eSATA, Dell 990 does not. SFF &amp; USFF opticals are slim (notebook-type) only. M91/p SFF &amp; USFF support a PCI slot. Dell 990 SFF &amp; USFF do not. M91/p MT &amp; SFF support optional parallel by cable and USFF supports via PCI card.  Dell 990 only supports parallel option by full height PCIe card on MT.</t>
  </si>
  <si>
    <t>Lenovo advantages - Hardware Password Manager, Individual USB port disable.   All M91/p support optional eSATA, Dell 990 does not. SFF &amp; USFF opticals are slim (notebook-type) only. M91/p SFF &amp; USFF support a PCI slot.  Dell 990 SFF &amp; USFF do not. M91/p USFF supports optional PS/2 and optional serial, Dell 990 USFF does not.   M91/p USFF supports 3.5" HDD, Dell 990 USFF only supports 2.5" HDD. M91/p MT &amp; SFF support optional parallel by cable and USFF supports via PCI card.  Dell 990 only supports parallel option by full height PCIe card on MT.</t>
  </si>
  <si>
    <t>280W 85%
(Opt 320W 90%)</t>
  </si>
  <si>
    <t>240W 85%</t>
  </si>
  <si>
    <t>150W 87%</t>
  </si>
  <si>
    <t>HD 1366x768 (220 nits)</t>
  </si>
  <si>
    <t xml:space="preserve">HD 1366x768 (220 nits)
HD+ 1600x900 (220 nits) </t>
  </si>
  <si>
    <t>Intel Integrated HD 3000
ATI Mobility Radeon 565v 1GB</t>
  </si>
  <si>
    <t>ThinkPad L Series Aspects to emphasize in your response:  2011 ThinkPad L series is thinner than last year, has improved keyboard with VoIP Mic Mute optimization, TurboBoost + capability, common ThinkPad docking (no changes from 2010) and shares batteries with T and W series.  Also has the most post consumer recycled plastic of any notebook on the market.</t>
  </si>
  <si>
    <t>3.76 lbs. / 1.8 kg (w/o optical)
3.94 lbs. / 1.78 kg (w/optical)</t>
  </si>
  <si>
    <t>6 cell 56.6Wh (9:00)
9 cell 93.6Wh (15:00)
+ 9 cell 93.6Wh slice (30:00)</t>
  </si>
  <si>
    <t>6 cell 56.6Wh(7:42)
9 cell 93.6Wh(12:48)
+ 9 cell 93.6Wh slice (25:36)</t>
  </si>
  <si>
    <t>14.7 x 9.65 x 1.25 - 1.41 in
373 x 245 x 32 - 35.8 mm</t>
  </si>
  <si>
    <t>HD 1366x768(200 nits)
HD+ 1600x900 (250 nits)</t>
  </si>
  <si>
    <t>HD 1366x768 (200 nits)
HD+ 1600x900 (250 nits)
FHD 1920x1080 (270 nits)</t>
  </si>
  <si>
    <t>HD (??? Nits) anti-glare</t>
  </si>
  <si>
    <t>4.56 lbs / 2.07 kg (w/o optical and 4 cell battery)</t>
  </si>
  <si>
    <t>3.64 lbs / 1.65 kg (w/3 cell and travel bezel)</t>
  </si>
  <si>
    <t>13.19 x 8.8 x 1.0 - 1.2 in
335 x 223 x 25.4 - 30.1 mm</t>
  </si>
  <si>
    <t>3-cell (30Wh) with ExpressCharge
6-cell (60Wh) with ExpressCharge
9-cell (97Wh)
6-cell (58Wh) 3 Year Warranty
9-cell (97Wh) Extended battery slice
3-cell (30Whr) Modular Bay Battery</t>
  </si>
  <si>
    <t>Mini HDMI</t>
  </si>
  <si>
    <t>Emphasize Lenovo's demonstated build quality, extra HDD protection, enhanced spill resistance and thermal performance.  Lenovo is slightly thinner.  Dell has 4 MIL specs to Lenovo's 8 MIL specs.  These may make a difference to your customer.  Note full 7 row keyboard with superior typing touch and feel.  Emphasize business focused DisplayPort vs. Dell HDMI. Dell only has EPEAT Silver on this machine to Lenovo's gold.</t>
  </si>
  <si>
    <t>Dell will tout new design as being equally as durable as ThinkPad. Expect to hear a lot about Dells' 360 degree rubber bumper as a durability feature. Also expect heavy touting of Dell KACE management appliances.</t>
  </si>
  <si>
    <t>Lenovo Workstation Comparative Tool</t>
  </si>
  <si>
    <t>Ethernet</t>
  </si>
  <si>
    <t>Graphics Cards</t>
  </si>
  <si>
    <t>PCIe x4</t>
  </si>
  <si>
    <t>PCIe x8</t>
  </si>
  <si>
    <t>Digital Audio I/O</t>
  </si>
  <si>
    <t>Firewire</t>
  </si>
  <si>
    <t>Chassis key lock</t>
  </si>
  <si>
    <t>SAS Drive Support</t>
  </si>
  <si>
    <t>On board RAID</t>
  </si>
  <si>
    <t>Percent Recycled Plastics</t>
  </si>
  <si>
    <t>ThinkStation E30</t>
  </si>
  <si>
    <t>DVI</t>
  </si>
  <si>
    <t>2nd Gen Intel Core i and Xeon Processors</t>
  </si>
  <si>
    <t>PC3-10600 1333-MHz DDR3
PC3-10600 1333-MHz DDR3 ECC</t>
  </si>
  <si>
    <t>RAID 0, 1 Integrated into chipset</t>
  </si>
  <si>
    <t>Optical Bays</t>
  </si>
  <si>
    <t>HD Bays</t>
  </si>
  <si>
    <t>Integrated Intel HD Graphics (some processors) – VGA &amp; DP
nVidia NVS295 – 2x DP
nVidia NVS300 – DMS59
nVidia NVS450 – 4x DP
nVidia Quadro 400 – DVI &amp; DP
nVidia Quadro 600 – DVI &amp; DP
nVidia Quadro 2000 – DVI &amp; 2x DP
nVidia Quadro 2000D – Dual DVI, DP</t>
  </si>
  <si>
    <t>Slots x bays</t>
  </si>
  <si>
    <t>2 internal 3.5"
1 external 3.5"</t>
  </si>
  <si>
    <t>2 external 5.25"</t>
  </si>
  <si>
    <t>Optional 14 in 1</t>
  </si>
  <si>
    <t>6 rear USB 2.0
2 front USB 2.0
1 internal USB 2.0</t>
  </si>
  <si>
    <t>TPM v 1.2</t>
  </si>
  <si>
    <t>Energy Star 5
EPEAT Gold
Greenguard
RoHS
WEEE compliant
REACH
80PLUS Gold
FEMP</t>
  </si>
  <si>
    <t>UEFI</t>
  </si>
  <si>
    <t>Yes - cover, bezel, slots, bays</t>
  </si>
  <si>
    <t>Slots x Bays</t>
  </si>
  <si>
    <t>HD (??? nits) outdoor viewable
HD (??? nits) outdoor viewable</t>
  </si>
  <si>
    <t>Handle</t>
  </si>
  <si>
    <t>5.92 lbs / 2.69 kg (w/o optical and 6 cell battery)</t>
  </si>
  <si>
    <t>14.07 x 9.7 x 1.14 - 1.48 in
357 x 247 x 29 - 37 mm</t>
  </si>
  <si>
    <t>6-cell (60Wh) with ExpressCharge
9-cell (97Wh)
9-cell (87Wh) 3 Year Warranty
9-cell (97Wh) Extended battery slice
3-cell (30Whr) Modular Bay Battery</t>
  </si>
  <si>
    <t>Intel Integrated HD 3000
nVIDIA NVS 4200M 512MB Optimus Switchable</t>
  </si>
  <si>
    <t>5 MIL 810-G
Vibration, Dust, Altitude, Extreme Temps, Humidity
IP5X for dust</t>
  </si>
  <si>
    <t>Emphasize Lenovo's demonstated build quality, extra HDD protection, enhanced spill resistance and thermal performance.  Lenovo is slightly thinner.  Dell has 5 MIL specs to Lenovo's 8 MIL specs.  These may make a difference to your customer.  Note full 7 row keyboard with superior typing touch and feel.  Dell has available USB 3.0, but only as a module replacing the optical drive. Dell has quad-core on 14", Lenovo does not.  Likely to be a thermal challenge.  Emphasize business focused DisplayPort vs. Dell HDMI</t>
  </si>
  <si>
    <t>Dell Precision T1600</t>
  </si>
  <si>
    <t>=================================================</t>
  </si>
  <si>
    <t>Intel C206</t>
  </si>
  <si>
    <t>360 x 175 x 432 mm</t>
  </si>
  <si>
    <t>27.2L</t>
  </si>
  <si>
    <t>Not given</t>
  </si>
  <si>
    <t>265W auto PFC 85% Efficient
320W auto PFC 90% Efficient</t>
  </si>
  <si>
    <t>Integrated Intel HD Graphics 2000 and P3000– VGA &amp; DP
nVidia NVS295 – 2x DP
nVidia NVS300 – DMS59
nVidia NVS420 – 4x DP
nVidia Quadro 600 – DVI &amp; DP
nVidia Quadro 2000 – DVI &amp; 2x DP
ATI FirePro V4800
ATI FirePro V2270</t>
  </si>
  <si>
    <t>2 internal 3.5"</t>
  </si>
  <si>
    <t>2
One of these is wired x4</t>
  </si>
  <si>
    <t>6 rear USB 2.0
4 front USB 2.0
1 internal USB 2.0</t>
  </si>
  <si>
    <t>Energy Star 5
EPEAT Gold
RoHS</t>
  </si>
  <si>
    <t>1 Low Profile</t>
  </si>
  <si>
    <t>4x4 Tower</t>
  </si>
  <si>
    <t>4x5 Tower</t>
  </si>
  <si>
    <t>1 external 5.25"</t>
  </si>
  <si>
    <t>1 internal 3.5"
1 internal/external 3.5"</t>
  </si>
  <si>
    <t>6 rear USB 2.0
2 front USB 2.0 
4 internal USB 2.0</t>
  </si>
  <si>
    <t>16.7 lbs. /7.6 kg</t>
  </si>
  <si>
    <t>338 x 100 x 381 mm</t>
  </si>
  <si>
    <t>12.9L</t>
  </si>
  <si>
    <t>Optional 22 in 1</t>
  </si>
  <si>
    <t>1 Optional 2</t>
  </si>
  <si>
    <t>Line in and Line Out</t>
  </si>
  <si>
    <t>240W Active PFC 90% Efficient</t>
  </si>
  <si>
    <t>SATA 6.0Gb/s 7200 rpm and 10,000 rpm</t>
  </si>
  <si>
    <t>280W 85% Efficient 80 Plus Bronze
Opt. 320W 90% Efficient 80 Plus Gold</t>
  </si>
  <si>
    <t>16GB
(32GB capable)</t>
  </si>
  <si>
    <t>Ultraportable</t>
  </si>
  <si>
    <t>ThinkPad T420/T520</t>
  </si>
  <si>
    <t>ThinkPad T420s</t>
  </si>
  <si>
    <t>ThinkPad W520</t>
  </si>
  <si>
    <t>ThinkPad X220t</t>
  </si>
  <si>
    <t>ThinkPad Tablet</t>
  </si>
  <si>
    <t>ThinkPad L520, L420</t>
  </si>
  <si>
    <t>ThinkPad Edge E420s</t>
  </si>
  <si>
    <t>Latitude E6220</t>
  </si>
  <si>
    <t>Latitude E6320</t>
  </si>
  <si>
    <t>Latitude E6420, E6520</t>
  </si>
  <si>
    <t>Latitude E5420, E5520</t>
  </si>
  <si>
    <t>Latitude XT3</t>
  </si>
  <si>
    <t>Elitebook 2560p</t>
  </si>
  <si>
    <t>ProBook 4430s,4530s</t>
  </si>
  <si>
    <t>Elitebook 8460p, 8560p</t>
  </si>
  <si>
    <t>Elitebook 8560w</t>
  </si>
  <si>
    <t>Elitebook 8760w</t>
  </si>
  <si>
    <t>Elitebook 8460w</t>
  </si>
  <si>
    <t>Elitebook 2760p</t>
  </si>
  <si>
    <t>HP TouchPad</t>
  </si>
  <si>
    <t>MacBook Pro 15"</t>
  </si>
  <si>
    <t>Streak</t>
  </si>
  <si>
    <t>Ultimate Enterprise</t>
  </si>
  <si>
    <t>Mainstream</t>
  </si>
  <si>
    <t>Enterprise</t>
  </si>
  <si>
    <t>Entry</t>
  </si>
  <si>
    <t>Small Business</t>
  </si>
  <si>
    <t>ThinkStation C20</t>
  </si>
  <si>
    <t>HP EliteBook 2560p</t>
  </si>
  <si>
    <t>25L</t>
  </si>
  <si>
    <t>Intel 82579 Gigabit</t>
  </si>
  <si>
    <t>Integrated Intel HD Graphics (some processors) – VGA &amp; DP
nVidia NVS295 – 2x DP
nVidia NVS300 – DMS59 - 2DVI
nVidia NVS450 – 4x DP
nVidia Quadro 400 – DVI &amp; DP
nVidia Quadro 600 – DVI &amp; DP
nVidia Quadro 2000 – DVI &amp; 2x DP
nVidia Quadro 2000D – Dual DVI, DP</t>
  </si>
  <si>
    <t>Optional 25 in 1</t>
  </si>
  <si>
    <t>Mic and Headphone</t>
  </si>
  <si>
    <t>Windows 7
Windows Vista
RedHat Linux 6
Ubuntu Linux (selected countries)</t>
  </si>
  <si>
    <t>HP has Core i series support for lower cost processor options. Lenovo will qualify Core i series processors later this year.
HP has 4 internal USB, but this is marketing and not really useful in reality.</t>
  </si>
  <si>
    <t>For customers concerned about Green, HP continues to have zero percent recycled plastic content</t>
  </si>
  <si>
    <t>For customers concerned about Green, Dell continues to have zero percent recycled plastic content</t>
  </si>
  <si>
    <t>High starting price.</t>
  </si>
  <si>
    <t>3x4 SFF</t>
  </si>
  <si>
    <t>SATA 6.0Gb/s 7200 rpm
SATA 6.0Gb/s 10,000 rpm</t>
  </si>
  <si>
    <r>
      <rPr>
        <b/>
        <sz val="10"/>
        <rFont val="Calibri"/>
        <family val="2"/>
      </rPr>
      <t>Why ThinkStation:</t>
    </r>
    <r>
      <rPr>
        <sz val="10"/>
        <rFont val="Calibri"/>
        <family val="2"/>
      </rPr>
      <t xml:space="preserve">
Extensive ISV Support
ECC Memory support
Superb acoustics
Certified for 24/7 operation
Greener - 65% recycled plastic content, efficient power supplies, EPEAT Gold, Greenguard, TCO Certified
Maximum memory support
Ease of use - Illuminated Icons and carrying handle
Win 7 EE v.2</t>
    </r>
  </si>
  <si>
    <t>Dell Precision M4600</t>
  </si>
  <si>
    <t>Dell Precision M6600</t>
  </si>
  <si>
    <t>6.33 lbs / 2.87 kg (w/travel bezel + 6 cell</t>
  </si>
  <si>
    <t>7.53 lbs / 3.42 kg (w/ travel bezel + 9 cell</t>
  </si>
  <si>
    <t>14.8 x 10.08 x 1.44 in
376 x 256 x 36.5 mm</t>
  </si>
  <si>
    <t>16.41 x 10.65 x 1.46 in
417 x 270 x 37.2 mm</t>
  </si>
  <si>
    <t>2nd Gen Core i7 Quad Core Extreme
2nd Gen Core i7 Dual and Quad Core
2nd Gen Core i5 Dual Core</t>
  </si>
  <si>
    <t>Intel Integrated HD 3000
AMD FirePro M5950 1GB DDR5
nVIDIA Quadro 1000M 2GB DDR3
nVIDIA Quadro 2000M 2GB DDR3</t>
  </si>
  <si>
    <t>Intel Integrated HD 3000
AMD FirePro M8900 2GB DDR5
nVIDIA Quadro 3000M 2GB DDR5
nVIDIA Quadro 4000M 2GB DDR5
nVIDIA Quadro 5010M 4GB DDR5</t>
  </si>
  <si>
    <t>DDR3 1333MHz and 1600MHz</t>
  </si>
  <si>
    <t>9-cell (97Wh)
9-cell (87Wh) 3 Year Warranty
9-cell (97Wh) Extended battery slice
3-cell (30Whr) Modular Bay Battery</t>
  </si>
  <si>
    <t>8 in 1</t>
  </si>
  <si>
    <t>Lenovo's workstations are significantly cooler running than Dell. Though Dell has two workstation offerings, Lenovo has concentrated on making our workstation offering premium in all aspects with significantly better travel weight, battery life, performance than our competitors.  Dell continues to use an environmentally unfriendly three box packaging system with lots of foam.</t>
  </si>
  <si>
    <t>Dell DDR5 memory adds only ~ 3% performance increase vs. W520 DDR3 memory.
Dell does not provide MIL Spec testing for this model.</t>
  </si>
  <si>
    <t>Dell DDR5 memory adds only ~ 3% performance increase vs. W520 DDR3 memory. Higher end video cards are available on Dell as well as 6 pin Firewire, though Firewire is dying in favor of USB 3.0
Dell does not provide MIL Spec testing for this model.</t>
  </si>
  <si>
    <t>Target Customer Set</t>
  </si>
  <si>
    <t>Chassis Dimension</t>
  </si>
  <si>
    <t>Standard Storage Max</t>
  </si>
  <si>
    <t>HDD Hot Swap (Hot Plug) Standard</t>
  </si>
  <si>
    <t>Storage Upgrade Option</t>
  </si>
  <si>
    <t>Storage Upgrade Max</t>
  </si>
  <si>
    <t>RAID Levels Supported</t>
  </si>
  <si>
    <t>System includes rails standard?</t>
  </si>
  <si>
    <t>Web Enabled Remote Management Standard</t>
  </si>
  <si>
    <t>iKVM support: standard/upgrade</t>
  </si>
  <si>
    <t>Front panel diagnostics (standard / upgrade)</t>
  </si>
  <si>
    <t>Base/Max PSU (Efficiency)</t>
  </si>
  <si>
    <t>Hot Swap PSU?</t>
  </si>
  <si>
    <t>ThinkServer TS130</t>
  </si>
  <si>
    <t>24.7lbs / 11.2kg</t>
  </si>
  <si>
    <t>Intel Sandy Bridge Xeon
Core i3, Pentium, Celeron</t>
  </si>
  <si>
    <t>1x GbE</t>
  </si>
  <si>
    <t>DDR3 1333MHz  UDIMM ECC</t>
  </si>
  <si>
    <t>2x 3.5" SATA (3.0) 7200</t>
  </si>
  <si>
    <t>4TB</t>
  </si>
  <si>
    <t>0/1 Standard</t>
  </si>
  <si>
    <t>none</t>
  </si>
  <si>
    <t>no</t>
  </si>
  <si>
    <t>8 (2 front/6 rear)</t>
  </si>
  <si>
    <t>Yes on Xeon configs(AMT 7.0)</t>
  </si>
  <si>
    <t>Yes (Intel AMT 7.0)</t>
  </si>
  <si>
    <t>Standard on AMT/Xeon configs</t>
  </si>
  <si>
    <t>280W (80%)</t>
  </si>
  <si>
    <t>30 dB</t>
  </si>
  <si>
    <t>Energy Star
GreenGuard</t>
  </si>
  <si>
    <t>TS130</t>
  </si>
  <si>
    <t>Intel C200</t>
  </si>
  <si>
    <t>Intel Sandy Bridge Xeon
Core i3</t>
  </si>
  <si>
    <t>DDR3 1333MHz UDIMM ECC</t>
  </si>
  <si>
    <t>4x 3.5" SATA/SAS</t>
  </si>
  <si>
    <t>8TB</t>
  </si>
  <si>
    <t>No, requires upgraded backplane</t>
  </si>
  <si>
    <t>0/1/10 Standard</t>
  </si>
  <si>
    <t>9 (4 front/4 rear/1 int)</t>
  </si>
  <si>
    <t>Yes (iLO3)</t>
  </si>
  <si>
    <t>Upgrade</t>
  </si>
  <si>
    <t>350W (70%) / 460W (92%)</t>
  </si>
  <si>
    <t>Not listed</t>
  </si>
  <si>
    <t>None Listed</t>
  </si>
  <si>
    <t>PowerEdge T110 II</t>
  </si>
  <si>
    <t>Intel C202</t>
  </si>
  <si>
    <t>35.49lbs / 16.1kg</t>
  </si>
  <si>
    <t>10 (4 front/4 rear/2 int)</t>
  </si>
  <si>
    <t>305W (??%)</t>
  </si>
  <si>
    <t>35dB</t>
  </si>
  <si>
    <t>iDRAC6 not available on 100 series Dell Servers so no option for Web enabled remote management or iKVM</t>
  </si>
  <si>
    <t>Storage</t>
  </si>
  <si>
    <t>Operating System</t>
  </si>
  <si>
    <t>Wide Viewing Angle Technology (Viewing Angle)</t>
  </si>
  <si>
    <t>Screen Backlight technology (brightness)</t>
  </si>
  <si>
    <t>Screen Treatment (Anti-Glare vs. Glossy)</t>
  </si>
  <si>
    <t>Battery life (hours)  * WiFi, 3G, mp3 only.</t>
  </si>
  <si>
    <t>CPU</t>
  </si>
  <si>
    <t>Max External Resolution</t>
  </si>
  <si>
    <t>3D Support</t>
  </si>
  <si>
    <t>RAM</t>
  </si>
  <si>
    <t>USB (2.0 vs 3.0; Full vs. Micro)</t>
  </si>
  <si>
    <t>Card Reader</t>
  </si>
  <si>
    <t>VGA Support</t>
  </si>
  <si>
    <t>Port Disable</t>
  </si>
  <si>
    <t>Encryption (Full Device, User Data, SD Card, other)</t>
  </si>
  <si>
    <t>Docking and Expansion Solutions</t>
  </si>
  <si>
    <t>Pointing tech (Touch/Pen/Both)</t>
  </si>
  <si>
    <t>Other touch capabilities (# of finger/DPI)</t>
  </si>
  <si>
    <t>System case materials</t>
  </si>
  <si>
    <t>Camera (resolution front/rear)</t>
  </si>
  <si>
    <t>Flash Support</t>
  </si>
  <si>
    <t>Unique SW Offering</t>
  </si>
  <si>
    <t>App Store</t>
  </si>
  <si>
    <t>Lenovo ThinkPad Tablet</t>
  </si>
  <si>
    <t>Lenovo Tablet Comparative Tool</t>
  </si>
  <si>
    <t>Android 3.0 (Honeycomb)</t>
  </si>
  <si>
    <t>WXGA (1280x800)</t>
  </si>
  <si>
    <t>10.1" 16:10</t>
  </si>
  <si>
    <t>IPS Wide-View</t>
  </si>
  <si>
    <t>2MP Front
5MP Back</t>
  </si>
  <si>
    <t>8.76hrs (WiFi)</t>
  </si>
  <si>
    <t>Touch/Pen</t>
  </si>
  <si>
    <t>3G</t>
  </si>
  <si>
    <t>802.11 b/g/n</t>
  </si>
  <si>
    <t>v 3.0</t>
  </si>
  <si>
    <t>1GB</t>
  </si>
  <si>
    <t>4 finger multitouch
Pen - 400DPI, 256 pressure levels</t>
  </si>
  <si>
    <t>Full size SD card slot</t>
  </si>
  <si>
    <t>Encrypt full device and SD Card</t>
  </si>
  <si>
    <t>Keyboard portfolio with pointing device; Dock with full ports</t>
  </si>
  <si>
    <t>1x USB full; 1x 2.0 micro</t>
  </si>
  <si>
    <t>XGA (1024x768)</t>
  </si>
  <si>
    <t>601g (WiFi)
607g (Verizon 3G)
613g (AT&amp;T 3G)</t>
  </si>
  <si>
    <t>10hrs</t>
  </si>
  <si>
    <t>Only through option dongle</t>
  </si>
  <si>
    <t>External kbd and dock available</t>
  </si>
  <si>
    <t>v 2.1</t>
  </si>
  <si>
    <t>802.11 a/b/g/n</t>
  </si>
  <si>
    <t>Touch only</t>
  </si>
  <si>
    <t>10 finger multitouch</t>
  </si>
  <si>
    <t>241.2 x 185.7 x 8.8mm</t>
  </si>
  <si>
    <t>Glossy</t>
  </si>
  <si>
    <t>Yes (unknown)</t>
  </si>
  <si>
    <t>Yes (mono)</t>
  </si>
  <si>
    <t>Significant Pre-loaded Software</t>
  </si>
  <si>
    <t>Android</t>
  </si>
  <si>
    <t>iTunes</t>
  </si>
  <si>
    <t>Aluminum</t>
  </si>
  <si>
    <t>Computrace, LANDesk, Good, Citrix, Cisco/Juniper VPN, McAfee</t>
  </si>
  <si>
    <t>Motorola</t>
  </si>
  <si>
    <t>NVIDIA Tegra-2 (1GHz)</t>
  </si>
  <si>
    <t>Blackberry</t>
  </si>
  <si>
    <t>webOS 3.0</t>
  </si>
  <si>
    <t>Touch Only</t>
  </si>
  <si>
    <t>3G/4G</t>
  </si>
  <si>
    <t>1.3MP Front
None Back</t>
  </si>
  <si>
    <t>3MP Front
5MP Back</t>
  </si>
  <si>
    <t>WSVGA (1024 x 600)</t>
  </si>
  <si>
    <t>9.7" 4:3</t>
  </si>
  <si>
    <t>7" 5:3</t>
  </si>
  <si>
    <t>512MB</t>
  </si>
  <si>
    <t>16GB/32GB</t>
  </si>
  <si>
    <t>Apple A5 (1GHz)</t>
  </si>
  <si>
    <t>Qualcomm Dual Core (1.2GHz)</t>
  </si>
  <si>
    <t>TI OMAP 4430 Dual Core (1GHz)</t>
  </si>
  <si>
    <t>1x 2.0 micro</t>
  </si>
  <si>
    <t>708g (WiFI)
730g (3G)</t>
  </si>
  <si>
    <t>249.1 x 167.8 x 12.7mm</t>
  </si>
  <si>
    <t xml:space="preserve">Movie Studio video editing, </t>
  </si>
  <si>
    <t>Barometer</t>
  </si>
  <si>
    <t>Yes (stereo)</t>
  </si>
  <si>
    <t>Yes (mini)</t>
  </si>
  <si>
    <t>Yes (micro)</t>
  </si>
  <si>
    <t>240 x 190 x 13.7 mm</t>
  </si>
  <si>
    <t>740g</t>
  </si>
  <si>
    <t>Android 2.2 (Froyo)</t>
  </si>
  <si>
    <t>1.3MP Front
3.0MP Back</t>
  </si>
  <si>
    <t>Micro SD</t>
  </si>
  <si>
    <t>Yes,HDMI to VGA converter</t>
  </si>
  <si>
    <t>425g</t>
  </si>
  <si>
    <t>Battery specs</t>
  </si>
  <si>
    <t>5300mAh</t>
  </si>
  <si>
    <t>6300mAh</t>
  </si>
  <si>
    <t>6500mAh</t>
  </si>
  <si>
    <t>8hrs</t>
  </si>
  <si>
    <t>6580mAh</t>
  </si>
  <si>
    <t>Apple iPad2</t>
  </si>
  <si>
    <t>Motorola Xoom</t>
  </si>
  <si>
    <t>Blackberry Playbook</t>
  </si>
  <si>
    <t>Samsung Galaxy Tab 7</t>
  </si>
  <si>
    <t>None native, but available through dongle</t>
  </si>
  <si>
    <t>App World</t>
  </si>
  <si>
    <t>App Catalog</t>
  </si>
  <si>
    <t>4000mAh</t>
  </si>
  <si>
    <t>190.1 x 120.45 x 11.98 mm</t>
  </si>
  <si>
    <t>256.2 x 172.9 x 8.6 mm</t>
  </si>
  <si>
    <t>595g</t>
  </si>
  <si>
    <t>13hrs</t>
  </si>
  <si>
    <t>Glossy (Gorilla Glass)</t>
  </si>
  <si>
    <t>Only through option dock</t>
  </si>
  <si>
    <t>385g (differs depending on carrier)</t>
  </si>
  <si>
    <t>C110 Cortex A8 (1Ghz)</t>
  </si>
  <si>
    <t>194 x 130 x 10mm</t>
  </si>
  <si>
    <t>2GB/16GB/32GB</t>
  </si>
  <si>
    <t>16GB/32GB/64GB</t>
  </si>
  <si>
    <t>0.3MP Front
1.3MP Back</t>
  </si>
  <si>
    <t>Non widescreen aspect ratio. Low resolution on both cameras.  No on-board SD card expandability.</t>
  </si>
  <si>
    <t>Only device level encryption</t>
  </si>
  <si>
    <t>Battery life is not listed by BB, but believed to be poor.  Corporate email access only when tethered to phone.</t>
  </si>
  <si>
    <t>HTC Flyer</t>
  </si>
  <si>
    <t>ASUS Eee Pad Transformer</t>
  </si>
  <si>
    <t>LG G Slate</t>
  </si>
  <si>
    <t>Acer Iconia A500</t>
  </si>
  <si>
    <t>HTC</t>
  </si>
  <si>
    <t>ASUS</t>
  </si>
  <si>
    <t>LG</t>
  </si>
  <si>
    <t>Android 2.4 (Gingerbread)</t>
  </si>
  <si>
    <t>7"</t>
  </si>
  <si>
    <t>(1.5GHz)</t>
  </si>
  <si>
    <t>NVIDIA Tegra-2  Dual Core(1GHz)</t>
  </si>
  <si>
    <t>10"</t>
  </si>
  <si>
    <t>Active Directory credential support</t>
  </si>
  <si>
    <t>Yes, individually disable WiFi, BT, USB, Pen, Camera</t>
  </si>
  <si>
    <t>Camera only</t>
  </si>
  <si>
    <t>680g</t>
  </si>
  <si>
    <t>271 x 171 x 12.98 mm</t>
  </si>
  <si>
    <t>NVIDIA Tegra-2  Dual Core</t>
  </si>
  <si>
    <t>1.2MP Front
5MP Back</t>
  </si>
  <si>
    <t>10.1"</t>
  </si>
  <si>
    <t>9.5 hrs</t>
  </si>
  <si>
    <t>Keyboard docking portfolio with touchpad and battery</t>
  </si>
  <si>
    <t>Battery in dock</t>
  </si>
  <si>
    <t>Has stylus</t>
  </si>
  <si>
    <t>8.9"</t>
  </si>
  <si>
    <t>3D Mode (with glasses).  3D is anaglyphic (red and blue separation), 3D quality is believed to be poor.  No WiFi only version, only available on T-Mobile</t>
  </si>
  <si>
    <t>Charging via USB (per HP press release) Also, charging via HP Touchstone wireless charging.  Only listed as having 262K color screen, not 16M.  Only a single front facing camera.  Limited apps for WebOS.  Can send/receive texts and answer calls.</t>
  </si>
  <si>
    <t>No USB or HDMI on main unit</t>
  </si>
  <si>
    <t>Full sized USB, but no mouse support at launch</t>
  </si>
  <si>
    <t>720p (update to 1080p promised)</t>
  </si>
  <si>
    <t>Samsung Galaxy Tab 10.1</t>
  </si>
  <si>
    <t xml:space="preserve">None </t>
  </si>
  <si>
    <t>Apple Mobile Device Management</t>
  </si>
  <si>
    <t>Custom corporate imaging and zero touch provisioning</t>
  </si>
  <si>
    <t>External dock available</t>
  </si>
  <si>
    <t>Dell Latitude 2120</t>
  </si>
  <si>
    <t>10.1" 16:9</t>
  </si>
  <si>
    <t>WSVGA (??? Nits)
HD anti glare
HD anti glare multi touch</t>
  </si>
  <si>
    <t>2.90 lbs. / 1.31 kg (w/3 cell)</t>
  </si>
  <si>
    <t>10.43 x 7.36 x 0.89 - 1.57 in
265 x 187 x 22.5 - 39.9 mm</t>
  </si>
  <si>
    <t>3 cell 28Wh (?:??)
6 cell 56 Wh (?:??)
6 cell 54 Wh (?:??) 3 Year</t>
  </si>
  <si>
    <t>Intel Atom N455, N550</t>
  </si>
  <si>
    <t>Intel Integrated 3150
Intel Integrated w/Broadcom Crystal Media Accelerator</t>
  </si>
  <si>
    <t>DDR3 667MHz</t>
  </si>
  <si>
    <t>2.5" SATA II 5400 or 7200
Opt. 128GB SSD</t>
  </si>
  <si>
    <t>Intel NM10</t>
  </si>
  <si>
    <t>Dual</t>
  </si>
  <si>
    <t>Intel 802.11n 6250
Broadcom b/g/n, a/g/n</t>
  </si>
  <si>
    <t>Dell 5630, 5550
All have WWAN Upgrade option</t>
  </si>
  <si>
    <t>Touch Pad</t>
  </si>
  <si>
    <t>PC-ABS Plastic</t>
  </si>
  <si>
    <t>Optional Ubuntu preload</t>
  </si>
  <si>
    <t>Dell's education machine, offered with Atom and rubberized outside. ThinkPad has a bigger screen, yet weighs the same, making the Dell heavy.  Lenovo has faster processor and memory plus extra memory slot making it a superior value in this price class.  Lenovo also includes HDMI and dual pointing capability.</t>
  </si>
  <si>
    <t>Green</t>
  </si>
  <si>
    <t>Mgmt</t>
  </si>
  <si>
    <t>Yes, through proprietary dongle</t>
  </si>
  <si>
    <t>ThinkServer TS430</t>
  </si>
  <si>
    <t>TS430</t>
  </si>
  <si>
    <t>Hot Swap upgrade</t>
  </si>
  <si>
    <t>Upgrade (iDRAC)</t>
  </si>
  <si>
    <t>2x GbE</t>
  </si>
  <si>
    <t>Standard LED, Upgrade to LCD with Hot Swap</t>
  </si>
  <si>
    <t>375W (??%) / 400W (??%)</t>
  </si>
  <si>
    <t>ProLiant ML 310 G5p</t>
  </si>
  <si>
    <t>Intel 3210</t>
  </si>
  <si>
    <t>Intel Xeon
Core 2 Duo, Pentium, Celeron</t>
  </si>
  <si>
    <t>DDR2 800Mhz UDIMM ECC</t>
  </si>
  <si>
    <t>410W (??%) / 430W (??%)</t>
  </si>
  <si>
    <t>5 (2 front/2 rear/1 int)</t>
  </si>
  <si>
    <t>4 (3 are x1 electrical)</t>
  </si>
  <si>
    <t>Yes (iLO2)</t>
  </si>
  <si>
    <t>17.0" H x 7.9" W x 24.0" D (in)
432 H x 200 W x 610 D (mm)</t>
  </si>
  <si>
    <t>32dB</t>
  </si>
  <si>
    <t>Intel 3420</t>
  </si>
  <si>
    <t>50lbs / 22.7kg (max)</t>
  </si>
  <si>
    <t>51.7lbs / 23.5kg (max)</t>
  </si>
  <si>
    <t>0/1/5/10 Standard</t>
  </si>
  <si>
    <t>41dB</t>
  </si>
  <si>
    <t xml:space="preserve">None Listed </t>
  </si>
  <si>
    <t>Energy Star</t>
  </si>
  <si>
    <t>55lbs / 25kg (max)</t>
  </si>
  <si>
    <t>7 (2 front/4 rear/1 int)</t>
  </si>
  <si>
    <t>400W</t>
  </si>
  <si>
    <t>65%</t>
  </si>
  <si>
    <t>Energy Star
Climate Savers</t>
  </si>
  <si>
    <t>Lenovo Thin Client Comparative Tool</t>
  </si>
  <si>
    <t>System x3200 M3</t>
  </si>
  <si>
    <t>IBM</t>
  </si>
  <si>
    <t>16GB UDIMM / 32GB RDIMM</t>
  </si>
  <si>
    <t>DDR3 1333MHz  UDIMM/RDIMM ECC</t>
  </si>
  <si>
    <t>8x 2.5" SAS</t>
  </si>
  <si>
    <t>401W (??%) / 430W (??%)</t>
  </si>
  <si>
    <t>2 (1 raid dedicated)</t>
  </si>
  <si>
    <t>17.3" H x 8.6" W x 20.5" D (in)
440 H x 218 W x 521 D (mm)</t>
  </si>
  <si>
    <t>0/1/1E Standard</t>
  </si>
  <si>
    <t>21.5 " iMac</t>
  </si>
  <si>
    <t>Edge 91z</t>
  </si>
  <si>
    <t>17.75" H x 20.8" W x 7.42" D
451mm H x 528mm W x 188.5mm D</t>
  </si>
  <si>
    <t>20.5lbs / 9.3kg</t>
  </si>
  <si>
    <t>Core i5, Core i7</t>
  </si>
  <si>
    <t>7200rpm SATA, SSD</t>
  </si>
  <si>
    <t>Yes (Stereo)</t>
  </si>
  <si>
    <t>AMD Radeon HD 512MB</t>
  </si>
  <si>
    <t>1 Slim (Slot loading)</t>
  </si>
  <si>
    <t>2 (internal 3.5" &amp; 2.5")</t>
  </si>
  <si>
    <t>SDXC</t>
  </si>
  <si>
    <t>4 Rear</t>
  </si>
  <si>
    <t>Mac OSX</t>
  </si>
  <si>
    <t>18dB</t>
  </si>
  <si>
    <t>Yes (HD)</t>
  </si>
  <si>
    <t>DP (Thunderbolt)</t>
  </si>
  <si>
    <t>Intel Z68</t>
  </si>
  <si>
    <t>Supports Thunderbolt and FireWire 800.  Uses non-standard pin configuration and non-standard firmware on HDDs, which means standard after-market HDDs are not supported.</t>
  </si>
  <si>
    <t xml:space="preserve">Broadcom Gigabit </t>
  </si>
  <si>
    <t>Intel Xeon
Core i3, Pentium, Celeron</t>
  </si>
  <si>
    <t>8x 3.5" SATA/SAS or 8x 2.5" SAS</t>
  </si>
  <si>
    <t>IBM has RDIMM support because this product is not based on Intel's latest Bromolow platform.  IBM has a lower max storage expandability due to not supporting 2.5" SATA drives.  No embedded RAID, no s/w RAID 5 upgrade</t>
  </si>
  <si>
    <t>56lbs / 25.24kg (max)</t>
  </si>
  <si>
    <t>17.25" H x 8.5" W x 21.25" D (in)
438 H x 216 W x 540 D (mm)</t>
  </si>
  <si>
    <t>HP ProBook 6465b</t>
  </si>
  <si>
    <t xml:space="preserve">AMD Quad-Core A6-3410MX
AMD Dual-Core A4-3310MX </t>
  </si>
  <si>
    <t>Radeon HD 6520G Graphics
Radeon HD 6480G Graphics</t>
  </si>
  <si>
    <t>AMD A60M FCH</t>
  </si>
  <si>
    <t>Broadcom 43224AGN
Broadcom 4313GN</t>
  </si>
  <si>
    <t>6 cell 55Wh (7:15)
9 cell 100Wh (?:??)</t>
  </si>
  <si>
    <t>HD (200 nits) anti-glare
HD+ (200 nits) anti-glare</t>
  </si>
  <si>
    <t>Unless vPro is necessary, choose a ThinkPad L series as the appropriate competitor. HP ProBooks do not have MIL spec testing, so emphasize Lenovo advantage there.  No vPro on 6465 due to AMD chipset.</t>
  </si>
  <si>
    <t>Primergy TX120 S3</t>
  </si>
  <si>
    <t>16.74" H x 6.88" W x 16.96" D (in)
425.2 H x 174.8 W  x 430.8 D (mm)</t>
  </si>
  <si>
    <t>~10kg</t>
  </si>
  <si>
    <t>Intel Sandy Bridge Xeon
Core i3, Pentium</t>
  </si>
  <si>
    <t>4x 2.5" SATA/SAS
or 2x 3.5" SATA</t>
  </si>
  <si>
    <t>2.4TB</t>
  </si>
  <si>
    <t>Yes, but only on 2.5" drives.  No Hot Swap on 3.5" drives</t>
  </si>
  <si>
    <t>2 (x4 electrical)</t>
  </si>
  <si>
    <t>2 (1 is x4 electrical)</t>
  </si>
  <si>
    <t>1 (x8 electrical)</t>
  </si>
  <si>
    <t>1 (x1 electrical)</t>
  </si>
  <si>
    <t>1 (x4 electrical)</t>
  </si>
  <si>
    <t>10 (2 front/6 rear/2 int)</t>
  </si>
  <si>
    <t>250W (??%)</t>
  </si>
  <si>
    <t>22dB (3.5" non hot plug)
33dB (2.5" hot plug)</t>
  </si>
  <si>
    <t>13.4" H x 3.85" W x 15.7"D (in)
340 H x 98 W x 399 D (mm)</t>
  </si>
  <si>
    <t>18.26" H x 7.45” W x 16.55” D (in)
463.82 H x 189.35 W x 420.3 D (mm)</t>
  </si>
  <si>
    <t>18.6" H x 6.9" W x 14.4"D (in)
367 H x 175 W x 472.5 D (mm)</t>
  </si>
  <si>
    <t>16.9" H x 7.7" W x 23.4" D (in)
430 H x 195 W x 595 D (mm)</t>
  </si>
  <si>
    <t>Fujitsu TX120S3 has 2x GbE ports vs 1 in TS130.   The Fujitsu can support 2.5" drives.  Slot support is limited to x4 electrical max in both x8 and x16 mechanical slots.  In non hot plug config, better acoustics than TS130, worse in hot plug config.</t>
  </si>
  <si>
    <t>Primergy TX140 S1</t>
  </si>
  <si>
    <t>61.6lbs / 28kg (max)</t>
  </si>
  <si>
    <t>8x 2.5" SATA/SAS</t>
  </si>
  <si>
    <t>4.8TB</t>
  </si>
  <si>
    <t>1 (optional 2nd )</t>
  </si>
  <si>
    <t>300W (90%)</t>
  </si>
  <si>
    <t>25dB (SATA)
31dB (SAS)</t>
  </si>
  <si>
    <t>17.5" H x 8.1" W x 23" D (in)
444 H x 205 W x 584 D (mm)</t>
  </si>
  <si>
    <t>Not Listed</t>
  </si>
  <si>
    <t>HP ProBook 5330m</t>
  </si>
  <si>
    <t>3.99lbs / 1.82 kg</t>
  </si>
  <si>
    <t>12.91 x 8.86 x 0.99 in
328 x 225 x 25.2 mm</t>
  </si>
  <si>
    <t>4 cell 41Wh (5:45)</t>
  </si>
  <si>
    <t>Intel 802.11n 6205
Broadcom 802.11n</t>
  </si>
  <si>
    <t>HP hs2340 HSPA
HP un2430 EVDO/HSPA</t>
  </si>
  <si>
    <t>HP's ProBook 4530 series has no docking, smart card, eSATA or pointing stick support, so is most appropriately compared to ThinkPad Edge.  The 6xxx series has these and is most appropriately compared to ThinkPad L Series.   ThinkPad advantages: ThinkPad Edge has eSATA and pointing stick (TrackPoint) support.</t>
  </si>
  <si>
    <t>HP's ProBook 4430 series has no docking, smart card, eSATA or pointing stick support, so is most appropriately compared to ThinkPad Edge.  The 6xxx series has these and is most appropriately compared to ThinkPad L Series.   ThinkPad advantages: ThinkPad Edge has eSATA and pointing stick (TrackPoint) support.</t>
  </si>
  <si>
    <t>HP's ProBook 4330 series has no docking, smart card, eSATA or pointing stick support, so is most appropriately compared to ThinkPad Edge.  The 6xxx series has these and is most appropriately compared to ThinkPad L Series.   ThinkPad advantages: ThinkPad Edge has eSATA and pointing stick (TrackPoint) support.</t>
  </si>
  <si>
    <t>ThinkPad X1 (Primary)
ThinkPad X220 (Primary)
ThinkPad E220s (Secondary)</t>
  </si>
  <si>
    <t>HD (200 nits) anti-glare</t>
  </si>
  <si>
    <t>HP's ProBook 5330m has no docking, 2nd battery, smart card, Express Card or pointing stick support, but does have vPro support. So depending on the bid, it could be compared to the ThinkPad X1, the X220 or the E220s.  It does not support i7 processors
ThinkPad advantages: All have pointing stick (TrackPoint) support.  X1 and X220 have slice batteries available and support i7 processors.  X220 supports a smart card reader (Expresscard).</t>
  </si>
  <si>
    <t>Aluminum top
Mg bottom</t>
  </si>
  <si>
    <t>Probook 5330m</t>
  </si>
  <si>
    <t>13.3" 16:10</t>
  </si>
  <si>
    <t>1440x900 (400 nits)</t>
  </si>
  <si>
    <t>4 Cell 50Wh (7:00)</t>
  </si>
  <si>
    <t>1 (Soldered)</t>
  </si>
  <si>
    <t>DDR3 1066MHz</t>
  </si>
  <si>
    <t>128 or 256 SSD</t>
  </si>
  <si>
    <t>SD Card</t>
  </si>
  <si>
    <t>0 USB 3.0 / 2 USB 2.0</t>
  </si>
  <si>
    <t>Mini</t>
  </si>
  <si>
    <t>802.11n</t>
  </si>
  <si>
    <t>aluminum top and bottom</t>
  </si>
  <si>
    <t>640x480</t>
  </si>
  <si>
    <t>Stero</t>
  </si>
  <si>
    <t>12.2 x 8.9 x 0.97 in
309 x 226 x 24.7 mm</t>
  </si>
  <si>
    <t>3 cell 30Wh (?:??)
6 cell 60Wh (?:??)
6 cell 58Wh (?:??) 3 Year
9 cell 97Wh (?:??) Extended battery slice</t>
  </si>
  <si>
    <t>2.5" SATA II 7200 rpm 320GB max / 256GB max SSD</t>
  </si>
  <si>
    <t>3.15 lbs / 1.43 kg (w/ 3 cell)
3.43 lbs / 1.60 kg (w/ 6 cell)</t>
  </si>
  <si>
    <t>Optional Contact-less</t>
  </si>
  <si>
    <t>Multi Touch Touch Pad</t>
  </si>
  <si>
    <t>Emphasize Lenovo's demonstated build quality, extra HDD protection, enhanced spill resistance and thermal performance.  Lenovo is slightly thinner.  Dell has 4 MIL specs to Lenovo's 8 MIL specs.  These may make a difference to your customer.  Note full 7 row keyboard with superior typing touch and feel.  Emphasize business focused DisplayPort vs. Dell HDMI. Dell only has EPEAT Silver on this machine to Lenovo's gold.   X220 has TrackPoint (pointing stick) and Dell does not on this machine.  X220 has an option for USB 3.0 and Dell does not have 3.0 on this model.</t>
  </si>
  <si>
    <t>Tecra R840</t>
  </si>
  <si>
    <t xml:space="preserve">HD+ (??? nits) </t>
  </si>
  <si>
    <t>Intel Integrated HD 3000
AMD Radeon HD6450M 1GB</t>
  </si>
  <si>
    <t>2.5" SATA II 7200 rpm 500GB max / 512GB max SSD</t>
  </si>
  <si>
    <t>Yes / Full (choice of DP or HDMI)</t>
  </si>
  <si>
    <t>Yes (choice of DP or HDMI)</t>
  </si>
  <si>
    <t>6-cell (66Wh) (10:06)
9-cell (93Wh) (??:??)</t>
  </si>
  <si>
    <t>Intel 802.11n 6230</t>
  </si>
  <si>
    <t>None listed</t>
  </si>
  <si>
    <t>Multi Touch Touch Pad w/touch stick</t>
  </si>
  <si>
    <t>4.19 lbs / 1.90 kg (w/ 6-cell battery)
4.6 lbs / 2.1 kg (w/ 9-cell battery)</t>
  </si>
  <si>
    <t>Standard Definition</t>
  </si>
  <si>
    <t>ThinkPad T420/T420s</t>
  </si>
  <si>
    <t>Fiberglass reinforced plastic</t>
  </si>
  <si>
    <t>The R840 offers choice of Display Port or HDMI on some models, but not all configs are available with HDMI.  The R840 does not have support for an integrated smart card reader nor integrated WWAN.  No Mil Spec testing.  Some reviews mention plastic hinges although Toshiba does not specific their constuction on their website.   ThinkPad has 8 MilSpecs, noise cancelling array microphone (better VoIP experience).  Toshiba has no secondary battery expandability.  T420 can take a slice battery and the T420s can take a bay battery.</t>
  </si>
  <si>
    <t>13.4 x 9.4 x 0.78 - 1.08 in
340 x 239 x 19.8 - 27.4 mm</t>
  </si>
  <si>
    <t>13.3" W X 14.5" D X 3.9" H
9.97x33.7x36.9</t>
  </si>
  <si>
    <t>16.5lbs / 7.5kg</t>
  </si>
  <si>
    <t>Weight (lbs)</t>
  </si>
  <si>
    <t>Power Usage (watts)</t>
  </si>
  <si>
    <t>Street Price Range (estimated from distribution pricing)</t>
  </si>
  <si>
    <t>Price delta to Lenovo equivilent</t>
  </si>
  <si>
    <t xml:space="preserve">Ram Memory </t>
  </si>
  <si>
    <t>Flash Memory</t>
  </si>
  <si>
    <t>802.11A/B/G/N</t>
  </si>
  <si>
    <t>3G capable</t>
  </si>
  <si>
    <t>DVI-I</t>
  </si>
  <si>
    <t>Screen Size</t>
  </si>
  <si>
    <t>TC1430</t>
  </si>
  <si>
    <t>Lenovo/VXL</t>
  </si>
  <si>
    <t>156-216</t>
  </si>
  <si>
    <t>AMD Geode LX600 366MHz</t>
  </si>
  <si>
    <t>128MB</t>
  </si>
  <si>
    <t>256MB</t>
  </si>
  <si>
    <t>1600x1200</t>
  </si>
  <si>
    <t>Sylph-OS (Linux)</t>
  </si>
  <si>
    <t>TC1440</t>
  </si>
  <si>
    <t>Windows CE 6.0</t>
  </si>
  <si>
    <t>Itona c32</t>
  </si>
  <si>
    <t>VIA C7 1 GHz</t>
  </si>
  <si>
    <t>1920x1440</t>
  </si>
  <si>
    <t>Linux GIO2</t>
  </si>
  <si>
    <t>Itona C42</t>
  </si>
  <si>
    <t>219-325</t>
  </si>
  <si>
    <t>Itona C21</t>
  </si>
  <si>
    <t>410-526</t>
  </si>
  <si>
    <t>Windows XPE</t>
  </si>
  <si>
    <t>Itona C23</t>
  </si>
  <si>
    <t>427-475</t>
  </si>
  <si>
    <t>WES 7</t>
  </si>
  <si>
    <t>D51S</t>
  </si>
  <si>
    <t>5 x 22.9 x 22.6</t>
  </si>
  <si>
    <t>VIA C7 1.6 GHz</t>
  </si>
  <si>
    <t>2 or 3</t>
  </si>
  <si>
    <t>Linux SUSE</t>
  </si>
  <si>
    <t>Flash is Expandable</t>
  </si>
  <si>
    <t>D21S</t>
  </si>
  <si>
    <t>434-475</t>
  </si>
  <si>
    <t>D42S</t>
  </si>
  <si>
    <t>D23S</t>
  </si>
  <si>
    <t>315-475</t>
  </si>
  <si>
    <t>WES</t>
  </si>
  <si>
    <t>E21S</t>
  </si>
  <si>
    <t>430-587</t>
  </si>
  <si>
    <t>E23S</t>
  </si>
  <si>
    <t>329-541</t>
  </si>
  <si>
    <t>Wes 2009</t>
  </si>
  <si>
    <t>E24S</t>
  </si>
  <si>
    <t>445-641</t>
  </si>
  <si>
    <t>E35S</t>
  </si>
  <si>
    <t>331-427</t>
  </si>
  <si>
    <t>LINUX GIO2</t>
  </si>
  <si>
    <t>Itona TC6321</t>
  </si>
  <si>
    <t>5 x 25.0 x 26.8</t>
  </si>
  <si>
    <t>494-534</t>
  </si>
  <si>
    <t>Intel Atom N270 1.5 GHz</t>
  </si>
  <si>
    <t>Itona TC6323</t>
  </si>
  <si>
    <t>Itona 1512-z</t>
  </si>
  <si>
    <t>3.6 x 14.2 x 19.0</t>
  </si>
  <si>
    <t>VIA C7-M 1GHz</t>
  </si>
  <si>
    <t>0GB</t>
  </si>
  <si>
    <t>Linux Gio2-z</t>
  </si>
  <si>
    <t>Zero Client</t>
  </si>
  <si>
    <t>Itona D12s-z</t>
  </si>
  <si>
    <t>VIA C7 1.6GHz</t>
  </si>
  <si>
    <t>t5325</t>
  </si>
  <si>
    <t>C32</t>
  </si>
  <si>
    <t>Marvell ARM 1.2GHz</t>
  </si>
  <si>
    <t>10/100</t>
  </si>
  <si>
    <t>T5325 has no parallel or serial ports.  May compare more favorably to TC1430</t>
  </si>
  <si>
    <t xml:space="preserve">HP is the thin client market leader by their acquisition of Neoware.  They have a strong server line which allows them to offer bundles.  Their sales fulfillment channel and quality control reputation is somewhat poor.  HP does Not offer XPe in their Thin Client line.  </t>
  </si>
  <si>
    <t>t5550</t>
  </si>
  <si>
    <t>Itona C42 or D21S</t>
  </si>
  <si>
    <t>VIA Nano U3500 1 GHz</t>
  </si>
  <si>
    <t>T5550 has more USB's, less serial ports.  C42 has lower CPU and memory.  D21S has higher CPU and memory</t>
  </si>
  <si>
    <t>t5565</t>
  </si>
  <si>
    <t>2048x1536</t>
  </si>
  <si>
    <t>HP ThinPro (Linux)</t>
  </si>
  <si>
    <t>t5565 has better resolution and more USB's.  D51S has more Parallel ports</t>
  </si>
  <si>
    <t>t5570</t>
  </si>
  <si>
    <t>339-381</t>
  </si>
  <si>
    <t>1920x1200</t>
  </si>
  <si>
    <t>WES 2009</t>
  </si>
  <si>
    <t>t5570 Has higher flash and more USB's.  D23S has lower flash but it is upgradable.  D23S has one more parallel port and a faster processor</t>
  </si>
  <si>
    <t>t5740</t>
  </si>
  <si>
    <t>356-406</t>
  </si>
  <si>
    <t>Intel Atom N280 1.66 GHz</t>
  </si>
  <si>
    <t>Up to 2 GB</t>
  </si>
  <si>
    <t>1 or 2</t>
  </si>
  <si>
    <t>0 or 1</t>
  </si>
  <si>
    <t>Can purchase expansion module that adds additional Serial, PS2 and PCI/PCIe slot.  Can select either PCI or PCIe but not both.  More USB's, better resolution</t>
  </si>
  <si>
    <t>t5740e</t>
  </si>
  <si>
    <t>405-638</t>
  </si>
  <si>
    <t>Can purchase expansion module that adds additional Serial, PS2 and PCI/PCIe slot.  Can select either PCI or PCIe but not both.  More USB's and better resolutions</t>
  </si>
  <si>
    <t>t5745</t>
  </si>
  <si>
    <t>337-464</t>
  </si>
  <si>
    <t>Hp ThinPro (Linux)</t>
  </si>
  <si>
    <t>gt7725</t>
  </si>
  <si>
    <t>680-770</t>
  </si>
  <si>
    <t>AMD Turion Dual Core 2.3 GHz</t>
  </si>
  <si>
    <t>2560x1600</t>
  </si>
  <si>
    <t>gt7720</t>
  </si>
  <si>
    <t>TC6323</t>
  </si>
  <si>
    <t xml:space="preserve">gt7720 has a dual core processor.  Gt7720 has higher Ram and out of the box flash.  TC6323 flash is expandable.  gt7720 has more USB's but less parallel ports.  </t>
  </si>
  <si>
    <t>S10</t>
  </si>
  <si>
    <t>Wyse</t>
  </si>
  <si>
    <t>3.4 x 17.7 x 12.1</t>
  </si>
  <si>
    <t>224-268</t>
  </si>
  <si>
    <t>AMD Geode GX 366MHz</t>
  </si>
  <si>
    <t>0MB</t>
  </si>
  <si>
    <t>Wyse ThinOS (Linux)</t>
  </si>
  <si>
    <t>Wyse has a large install base in the thin client space.  They do not offer a fat client solution or servers.  They have partnered with Cisco as a fulfillment partner.</t>
  </si>
  <si>
    <t>S30</t>
  </si>
  <si>
    <t>232-337</t>
  </si>
  <si>
    <t>64MB</t>
  </si>
  <si>
    <t>S30 has 10/100 only.  S30 has lower flash and ram but has Serial and Ps/2 ports. S30 Flash and ram is upgradable</t>
  </si>
  <si>
    <t>S50</t>
  </si>
  <si>
    <t>181-319</t>
  </si>
  <si>
    <t>64MB - 128MB</t>
  </si>
  <si>
    <t>128MB - 256MB</t>
  </si>
  <si>
    <t>SUSE Linux</t>
  </si>
  <si>
    <t>S50 has 10/100 only.  S30 has lower flash and ram  out of the box but has Serial and Ps/2 ports.  S50 flash and ram is upgradable</t>
  </si>
  <si>
    <t>C10LE</t>
  </si>
  <si>
    <t>c32</t>
  </si>
  <si>
    <t>268-403</t>
  </si>
  <si>
    <t>VIA C7 1GHz</t>
  </si>
  <si>
    <t>Yes* b/g only</t>
  </si>
  <si>
    <t>More ram but less flash than c32.  Limited wireless.  No parallel or Serial ports</t>
  </si>
  <si>
    <t>C30LE</t>
  </si>
  <si>
    <t>C42</t>
  </si>
  <si>
    <t>313-358</t>
  </si>
  <si>
    <t>Yes* b/g/n only</t>
  </si>
  <si>
    <t>C50LE</t>
  </si>
  <si>
    <t>C32 or D51S</t>
  </si>
  <si>
    <t>312-358</t>
  </si>
  <si>
    <t>C32 has lower Ram and flash.  D51S has better processor.  No parallel or serial ports.  No 802.11A</t>
  </si>
  <si>
    <t>C90LE</t>
  </si>
  <si>
    <t>C21</t>
  </si>
  <si>
    <t>401-573</t>
  </si>
  <si>
    <t>C21 has lower ram and flash.  No parallel or serial ports.  No 802.11A</t>
  </si>
  <si>
    <t>C90LEW</t>
  </si>
  <si>
    <t>C23</t>
  </si>
  <si>
    <t>358-485</t>
  </si>
  <si>
    <t>C90LEW has no serial, parallel ports or 802.11A.  C90LEW has more Flash.</t>
  </si>
  <si>
    <t>C90LE7</t>
  </si>
  <si>
    <t>C90LE7 has higher ram and flash.  C90LE7 has no serial, parallel ports or 802.11A</t>
  </si>
  <si>
    <t>COOLE</t>
  </si>
  <si>
    <t>D12s-Z</t>
  </si>
  <si>
    <t>312-403</t>
  </si>
  <si>
    <t>D12s-Z has more USB's and fster processor.  COOLE has no 802.11A</t>
  </si>
  <si>
    <t>V10LE</t>
  </si>
  <si>
    <t>4.6 x 20.1x 18.0</t>
  </si>
  <si>
    <t>313-402</t>
  </si>
  <si>
    <t>VIA C7 Eden 1.2GHz</t>
  </si>
  <si>
    <t>V10LE has 10/100, and 802.11 b/g only.  D51S has more USB's but less serial, and PS/2s.  DS51s has more flash and RAM</t>
  </si>
  <si>
    <t>V30LE</t>
  </si>
  <si>
    <t>D42s</t>
  </si>
  <si>
    <t>358-526</t>
  </si>
  <si>
    <t>Windows CE</t>
  </si>
  <si>
    <t>V10LE has 10/100, and 802.11 b/g only.  D51S has more USB's, less serial, and PS/2s</t>
  </si>
  <si>
    <t>V50LE</t>
  </si>
  <si>
    <t>358-465</t>
  </si>
  <si>
    <t>Linux V.6</t>
  </si>
  <si>
    <t>V50LE has 10/100, and 802.11 b/g only.  D51S has more USB's, serial, and PS/2s.  DS51s has more flash and RAM</t>
  </si>
  <si>
    <t>V90LE</t>
  </si>
  <si>
    <t>441-687</t>
  </si>
  <si>
    <t>1GB-2GB</t>
  </si>
  <si>
    <t>V90LE has 10/100, and 802.11 b/g only.  D21S has more USB's, serial, and PS/2s.  D21s has more flash and RAM</t>
  </si>
  <si>
    <t>V90LEW</t>
  </si>
  <si>
    <t>485-590</t>
  </si>
  <si>
    <t>V90LEW has 10/100, and 802.11 b/g only.  D23S has more USB's, serial, and PS/2s.  D23s has more flash and RAM</t>
  </si>
  <si>
    <t>V00LE</t>
  </si>
  <si>
    <t>1512-z</t>
  </si>
  <si>
    <t>421-474</t>
  </si>
  <si>
    <t>V00LE has 10/100, and 802.11 b/g only.   V00LE has lower USB's and PS2's</t>
  </si>
  <si>
    <t>R00L</t>
  </si>
  <si>
    <t>5.3 x 25.0 x 22.5</t>
  </si>
  <si>
    <t>438-722</t>
  </si>
  <si>
    <t>1.5 GHz AMD Sempron</t>
  </si>
  <si>
    <t>1GB or 2GB</t>
  </si>
  <si>
    <t>AMD ATI 690E</t>
  </si>
  <si>
    <t>R00L has 802.11 b/g/n only.   R00L has no parallel port.  R00L has higher resolution</t>
  </si>
  <si>
    <t>R10L</t>
  </si>
  <si>
    <t>R10L has 802.11 b/g/n only.   R10L has no parallel port.  R10L has higher resolution.  R10L has more USBs</t>
  </si>
  <si>
    <t>R50L</t>
  </si>
  <si>
    <t>361-494</t>
  </si>
  <si>
    <t>R50L has 802.11 b/g/n only.   R50L has no parallel port.  R50L has higher resolution.  R50L has more USBs</t>
  </si>
  <si>
    <t>R90L</t>
  </si>
  <si>
    <t>483-712</t>
  </si>
  <si>
    <t>R90L has 802.11 b/g/n only.   R90L has no parallel port.  R90L has higher resolution.  R90L has more USBs</t>
  </si>
  <si>
    <t>R90LW</t>
  </si>
  <si>
    <t>529-684</t>
  </si>
  <si>
    <t>R90LW has 802.11 b/g/n only.   R90LW has no parallel port.  R90LW has higher resolution.  R90LW has more USBs and more flash</t>
  </si>
  <si>
    <t>R90L7</t>
  </si>
  <si>
    <t>617-709</t>
  </si>
  <si>
    <t>R90L7 has 802.11 b/g/n only.   R90L7 has no parallel port.  R90L7 has higher resolution.  R90L7 has more USBs and more flash</t>
  </si>
  <si>
    <t>R00LE</t>
  </si>
  <si>
    <t>8.2 x 22.5 x 30.7</t>
  </si>
  <si>
    <t>439-624</t>
  </si>
  <si>
    <t>R00LE has 802.11 b/g/n only.     R00LE has higher resolution</t>
  </si>
  <si>
    <t>R50LE</t>
  </si>
  <si>
    <t>442-491</t>
  </si>
  <si>
    <t>R50LE has 802.11 b/g/n only.     R50LE has higher resolution</t>
  </si>
  <si>
    <t>R90LE</t>
  </si>
  <si>
    <t>529-755</t>
  </si>
  <si>
    <t>R90LE has 802.11 b/g/n only.   R90LE has higher resolution.  R90LE has more USBs</t>
  </si>
  <si>
    <t>R90LEW</t>
  </si>
  <si>
    <t>573-714</t>
  </si>
  <si>
    <t>R90LEW has 802.11 b/g/n only.   R90LEW has higher resolution.  R90LEW has more USBs and more flash</t>
  </si>
  <si>
    <t>Z90SW</t>
  </si>
  <si>
    <t>4.7 x 20.0 x 22.5</t>
  </si>
  <si>
    <t>574-714</t>
  </si>
  <si>
    <t>1.5 GHz AMD G-T52R</t>
  </si>
  <si>
    <t xml:space="preserve">AMD Radeon HD 6310 </t>
  </si>
  <si>
    <t xml:space="preserve">Z90SW has higher resolution. </t>
  </si>
  <si>
    <t>Z90DW</t>
  </si>
  <si>
    <t>483-552</t>
  </si>
  <si>
    <t>1.6 GHz AMD G-T52R Dual Core</t>
  </si>
  <si>
    <t>Z90S7</t>
  </si>
  <si>
    <t>526-609</t>
  </si>
  <si>
    <t xml:space="preserve">Z90S7 has higher resolution. </t>
  </si>
  <si>
    <t>Z90D7</t>
  </si>
  <si>
    <t>558-744</t>
  </si>
  <si>
    <t xml:space="preserve">Z90D7 has higher resolution. </t>
  </si>
  <si>
    <t>Z00D</t>
  </si>
  <si>
    <t>Desktop Zero Clent</t>
  </si>
  <si>
    <t>439-526</t>
  </si>
  <si>
    <t>OGB</t>
  </si>
  <si>
    <t>Z00D has higher resolution</t>
  </si>
  <si>
    <t>4320t</t>
  </si>
  <si>
    <t>TL120</t>
  </si>
  <si>
    <t>Mobile</t>
  </si>
  <si>
    <t>32.5 x 22.9 x 2.8</t>
  </si>
  <si>
    <t>529-549</t>
  </si>
  <si>
    <t>Intel Celeron 1.86 GHz</t>
  </si>
  <si>
    <t>1366x768</t>
  </si>
  <si>
    <t>13.3"</t>
  </si>
  <si>
    <t>WES 7 and WES 2009</t>
  </si>
  <si>
    <t>Includes 1 esata/USB 2.0 port</t>
  </si>
  <si>
    <t>X50C</t>
  </si>
  <si>
    <t>TL120e</t>
  </si>
  <si>
    <t>29 x 20.9 x 2.64</t>
  </si>
  <si>
    <t>Intel Atom Z520 1.33 Ghz</t>
  </si>
  <si>
    <t>Yes* 802.11b/g/n only</t>
  </si>
  <si>
    <t>11.6"</t>
  </si>
  <si>
    <t>X90CW</t>
  </si>
  <si>
    <t>622-820</t>
  </si>
  <si>
    <t>2GB-4GB</t>
  </si>
  <si>
    <t>X90c7</t>
  </si>
  <si>
    <t>763-821</t>
  </si>
  <si>
    <t>X00c</t>
  </si>
  <si>
    <t>Mobile zero client</t>
  </si>
  <si>
    <t>Includes a 160 GB HDD and 1 esata/USB 2.0 port</t>
  </si>
  <si>
    <t>X90mw</t>
  </si>
  <si>
    <t>TL420</t>
  </si>
  <si>
    <t>23.9 x 34.1 x 2.89</t>
  </si>
  <si>
    <t>723-752</t>
  </si>
  <si>
    <t>Dual Core AMD G-T56N 1.6 GHZ</t>
  </si>
  <si>
    <t>14"</t>
  </si>
  <si>
    <t>X90m7</t>
  </si>
  <si>
    <t>789-833</t>
  </si>
  <si>
    <t>28.2 x 21.6</t>
  </si>
  <si>
    <t>536-765</t>
  </si>
  <si>
    <t>AMD Fusion E-240 1.5GHz</t>
  </si>
  <si>
    <t>XPE, WES 7 and 9</t>
  </si>
  <si>
    <t>Flash and RAM can be upgraded</t>
  </si>
  <si>
    <t>697-903</t>
  </si>
  <si>
    <t>Intel Celeron Dual Core B810 1.6 Ghz</t>
  </si>
  <si>
    <t>Bays &amp; Slots</t>
  </si>
  <si>
    <t>Comparison</t>
  </si>
  <si>
    <t>Up to Date:  June 29, 2011</t>
  </si>
  <si>
    <t>Thin Client comparisons are maintained by Jeff Duncan (jduncan@lenovo.com).  Please contact him directly for all Thin Client questions.</t>
  </si>
  <si>
    <t>Acer AC100</t>
  </si>
  <si>
    <t>Micro</t>
  </si>
  <si>
    <t>8.07" H x 7.87" W  x 8.07" D (in)
205 H x 200 W x 205 D (mm)</t>
  </si>
  <si>
    <t>16.1lbs / 7.35kg (max)</t>
  </si>
  <si>
    <t>4x 3.5" SATA</t>
  </si>
  <si>
    <t>6 (2 front/4 rear)</t>
  </si>
  <si>
    <t>200W (80%)</t>
  </si>
  <si>
    <t>34dB</t>
  </si>
  <si>
    <t>eSATA port</t>
  </si>
  <si>
    <t>The Acer AC100 is a very small form factor with equivalent functionality to most machines in this class.  It will appeal to certain customers based on its size alone. The TS130 is much more expandable in terms of ports and will appeal to customers who need PCIe card slot expandability</t>
  </si>
  <si>
    <t>Lenovo IdeaPad Tablet K1</t>
  </si>
  <si>
    <t>Android 3.1 (Honeycomb)</t>
  </si>
  <si>
    <t>WVA</t>
  </si>
  <si>
    <t>750g</t>
  </si>
  <si>
    <t>264 x 189 x 13.3 mm</t>
  </si>
  <si>
    <t>8hrs (WiFi)</t>
  </si>
  <si>
    <t>None (only through dock)</t>
  </si>
  <si>
    <t>External kbd and charging stand available</t>
  </si>
  <si>
    <t>Mobia multimedia playback and editing apps.</t>
  </si>
  <si>
    <t>Android + Lenovo App Store</t>
  </si>
  <si>
    <t>HP 430</t>
  </si>
  <si>
    <t>HD (??? nits) Anti-glare
HD (??? nits) BrightView</t>
  </si>
  <si>
    <t>4.84lbs / 2.2kg</t>
  </si>
  <si>
    <t>6 cell (47Wh) (5:00)</t>
  </si>
  <si>
    <t>2nd Gen Core i5 Dual Core
2nd Gen Core i3 Dual Core
Intel Core2Duo
Intel Pentium
Intel Celeron</t>
  </si>
  <si>
    <t>2.5" SATA II 5400 or 7200 rpm</t>
  </si>
  <si>
    <t>Intel Integrated 4500MHD
Intel Integrated HD
Intel Integrated HD 3000
Radeon™ HD 6370M 512MB
Radeon™ HD 6470M 512MB &amp; 1GB</t>
  </si>
  <si>
    <t>Realtek 802.11b/g/n
Atheros 802.11b/g/n </t>
  </si>
  <si>
    <t>13.31 x 9.11 x 1.25 in  
231 x 338 x 31.8 mm</t>
  </si>
  <si>
    <t>14.72 x 9.86 x 1.34 in  
374 x 250.5 x 34.1 mm</t>
  </si>
  <si>
    <t xml:space="preserve">13.46 x 9.09 x 1.22 in
342 x 231 x 31 mm </t>
  </si>
  <si>
    <t>Very basic.  No Express Card, no docking, no security chip, no HDD accelerometer.  Mono microphone, low res VGA webcam</t>
  </si>
  <si>
    <t>HP G42-400</t>
  </si>
  <si>
    <t>HD (??? nits) BrightView</t>
  </si>
  <si>
    <t>342 x 228 x 31.5 mm</t>
  </si>
  <si>
    <t>Intel Integrated 4500MHD
Radeon™ HD 6370M</t>
  </si>
  <si>
    <t>2.5" SATA II 5400</t>
  </si>
  <si>
    <t>5 in 1</t>
  </si>
  <si>
    <t>ThinkPad E420</t>
  </si>
  <si>
    <t>Dell Vostro 1014</t>
  </si>
  <si>
    <t>Dell Vostro 3400</t>
  </si>
  <si>
    <t xml:space="preserve">Dell </t>
  </si>
  <si>
    <t>4.84lbs / 2.2kg (w/6 cell and optical)</t>
  </si>
  <si>
    <t>13.4 x 9.6 x 0.98 - 1.4 in
340 x 242.5 x 25.0 - 35.6 mm</t>
  </si>
  <si>
    <t>Intel Core2Duo
Intel Celeron</t>
  </si>
  <si>
    <t>Intel Integrated 4500MHD</t>
  </si>
  <si>
    <t>DDR3 800Mhz</t>
  </si>
  <si>
    <t>Intel HM55</t>
  </si>
  <si>
    <t>Intel GM45
Intel HM55
Intel GM65</t>
  </si>
  <si>
    <t>Intel GM45</t>
  </si>
  <si>
    <t>HD (??? nits) anti glare</t>
  </si>
  <si>
    <t>HD (??? nits) anti glare
HD (??? nits) glossy</t>
  </si>
  <si>
    <t>Intel HM57</t>
  </si>
  <si>
    <t>Montevina (n-1) chipset and processors</t>
  </si>
  <si>
    <t>4.51 lbs / 2.05 kg (w/ 4 cell)</t>
  </si>
  <si>
    <t>13.34 x 9.53 x 0.86 - 1.16 in
339 x 242 x 21.9 - 29.5 mm</t>
  </si>
  <si>
    <t>4 cell (?:??)
6 cell (?:??)</t>
  </si>
  <si>
    <t>4 cell (?:??)
6 cell (?:??)
9 cell (?:??)</t>
  </si>
  <si>
    <t>Dell HSPA or EVDO-HSPA</t>
  </si>
  <si>
    <t>Backlit keyboard (optional)</t>
  </si>
  <si>
    <t>2MP</t>
  </si>
  <si>
    <t>Intel Core i3
Intel Core i5
Intel Core i7</t>
  </si>
  <si>
    <t>NVIDIA GeForce 310 512MB
Intel Integrated GMA</t>
  </si>
  <si>
    <t>6GB</t>
  </si>
  <si>
    <t>742.2g (WiFi)
756.1g (w/ 3G)</t>
  </si>
  <si>
    <t>260.4 x 181.7 x 14.5 mm</t>
  </si>
  <si>
    <t>Only charge through proprietary charger, not USB.</t>
  </si>
  <si>
    <t>HP Z210 SFF</t>
  </si>
  <si>
    <t>HP Z210 Tower</t>
  </si>
  <si>
    <t>447 x 178 x 455 mm</t>
  </si>
  <si>
    <t>36.2L</t>
  </si>
  <si>
    <t>22.9 lbs. /10.4 kg</t>
  </si>
  <si>
    <t>400W Active PFC 90% Efficient</t>
  </si>
  <si>
    <t>3 external 5.25"</t>
  </si>
  <si>
    <t xml:space="preserve">3 internal 3.5"
</t>
  </si>
  <si>
    <t>1 Line in,2 Line Out and 2 mic in</t>
  </si>
  <si>
    <t>Optional via DisplayPort Adapter</t>
  </si>
  <si>
    <t>Energy Star / EPEAT Gold/GREENGUARD</t>
  </si>
  <si>
    <t>13.3" W X 14.5" D X 3.9" H
337 x 369 x 99.7 mm</t>
  </si>
  <si>
    <t>16.5 lb / 7.5 kg</t>
  </si>
  <si>
    <t>240W 85% (Energy Star 5.0) or 
240W</t>
  </si>
  <si>
    <t>2nd Generation Intel Celeron/ Pentium/ Intel Core i3/ Intel Core i5/ Intel Core i7</t>
  </si>
  <si>
    <t>Intel Gigabit with ASF</t>
  </si>
  <si>
    <t>Integrated Intel HD 2000/3000
Optional Discrete graphics</t>
  </si>
  <si>
    <t>13.2" W X 15.0" D X 3.9" H
33.3 x 36.8 x 9.7 cm</t>
  </si>
  <si>
    <t>16.5 lb (7.5 kg) Max</t>
  </si>
  <si>
    <t xml:space="preserve">240W 85% (Energy Star 5.0) or </t>
  </si>
  <si>
    <t>8GB max</t>
  </si>
  <si>
    <t>Realtek Gigabit, no ASF</t>
  </si>
  <si>
    <t>Intel Integrated or Optional Discrete</t>
  </si>
  <si>
    <t>LED (400 nit)</t>
  </si>
  <si>
    <t xml:space="preserve">Fujitsu T900 </t>
  </si>
  <si>
    <t>Thinkpad X220 Tablet</t>
  </si>
  <si>
    <t>Fujitsu T901</t>
  </si>
  <si>
    <t>4.59lbs / 2.09 kg (Pen only models)
4.78 lbs / 2.17 kg (Pen+touch models)</t>
  </si>
  <si>
    <t>6-cell (54Wh) (5:00)
+6 cell (35Wh) (Bay Battery) (8:15)</t>
  </si>
  <si>
    <t>1st Gen Core i5 Dual Core
1st Gen Core i7 Dual Core</t>
  </si>
  <si>
    <t>Intel Integrated HD Graphics</t>
  </si>
  <si>
    <t>2.5" SATA II 7200 rpm 500GB max / 128GB max SSD</t>
  </si>
  <si>
    <t>WXGA (1280x800) (300 nits) Multitouch 
WXGA (1280x800) (300 nits) Outdoor</t>
  </si>
  <si>
    <t>AT&amp;T HSUPA Only</t>
  </si>
  <si>
    <t>Mg top and bottom</t>
  </si>
  <si>
    <t xml:space="preserve">6 MIL 810-G
functional shock/ transit drop, vehicle vibration/ vibration integrity, altitude
low (cold) temperature. high (heat) temperature,humidity
</t>
  </si>
  <si>
    <t>Fujitsu lists their MIL Spec tests as 8 separate items, but in 2 cases they are subsets of the same standard, so the actual number is 6 distict standards passed.</t>
  </si>
  <si>
    <t>Bi-directional hinge, Outdoor is pen only, Multitouch is pen + touch</t>
  </si>
  <si>
    <t>12.56 x 9.61 x 1.44 - 1.52 in
319 x 244 x 36.6 - 38.6 mm</t>
  </si>
  <si>
    <t>Intel QM57</t>
  </si>
  <si>
    <t>4.69 lbs / 2.13 kg (Pen+touch models) w/o optical</t>
  </si>
  <si>
    <t>12.56 x 9.61 x 1.42 - 1.5 in
319 x 244 x 36.1 - 38.1 mm</t>
  </si>
  <si>
    <t>Intel Integrated Graphics
6-cell (67Wh) (6:40)
+6 cell (41Wh) (Bay Battery) (10:40)
NVIDIA Graphics
6-cell (67Wh) (6:00)
+6 cell (41Wh) (Bay Battery) (10:00)</t>
  </si>
  <si>
    <t>2nd Gen Core i5 Dual Core
2nd Gen Core i7 Dual Core</t>
  </si>
  <si>
    <t>Intel Integrated HD 3000
NVIDIA NVS 4200M (Optimus)</t>
  </si>
  <si>
    <t>Intel 802.11n 6205,
Atheros 802.11n</t>
  </si>
  <si>
    <t>Gobi 3000</t>
  </si>
  <si>
    <t>ThinkStation D20</t>
  </si>
  <si>
    <t>ThinkStation S20</t>
  </si>
  <si>
    <t>Intel 5520</t>
  </si>
  <si>
    <t>430mm D x 175mm W x 425mm H</t>
  </si>
  <si>
    <t>602mm D x 210mm W x 485mm H</t>
  </si>
  <si>
    <t>65% Recycled Plastic</t>
  </si>
  <si>
    <t>17.3" 16:9</t>
  </si>
  <si>
    <t>17.3" HD+(1600x900) UltraSharp™ display: anti-glare
17.3" FHD(1920x1080) UltraSharp™ multi-touch display w/ 4 finger multi touch
17.3" FHD(1920x1080) UltraSharp™ display: wide view, anti-glare</t>
  </si>
  <si>
    <t>15.6" HD(1366x768): anti-glare, LED-backlit
15.6" HD(1366x768): multi-touch w/ 4 finger multi touch
15.6" FHD(1920x1080): UltraSharp™ , wide view, anti-glare
15.6" FHD(1920x1080): UltraSharp™ with PremierColor technology, IPS, wide view, anti-glare</t>
  </si>
  <si>
    <t>HP EliteBook 8460w</t>
  </si>
  <si>
    <t>HP EliteBook 8560w</t>
  </si>
  <si>
    <t>24.7lbs. / 11.2kg</t>
  </si>
  <si>
    <t>55L</t>
  </si>
  <si>
    <t>60lb / 27.1kg</t>
  </si>
  <si>
    <t>1060W 85% Efficient</t>
  </si>
  <si>
    <t>192GB</t>
  </si>
  <si>
    <t>UDIMM &amp; RDIMM
PC3-10600 1333-MHz DDR3
PC3-10600 1333-MHz DDR3 ECC</t>
  </si>
  <si>
    <t>SATA 3.0Gb/s 7200 rpm, 10K rpm
SAS 3.0Gb/s 15,000 rpm</t>
  </si>
  <si>
    <t>RAID 0, 1, 5, 10 Integrated into chipset</t>
  </si>
  <si>
    <t>Dual Gigabit</t>
  </si>
  <si>
    <t>6x9 Tower</t>
  </si>
  <si>
    <t>5 internal 3.5"
1 external 3.5"</t>
  </si>
  <si>
    <t>Optional 20 in 1</t>
  </si>
  <si>
    <t>3 (One is x4 electrical)</t>
  </si>
  <si>
    <t>Optical SPDIF In &amp; Out</t>
  </si>
  <si>
    <t>8 rear USB 2.0
2 front USB 2.0</t>
  </si>
  <si>
    <t>Depends on graphics card option</t>
  </si>
  <si>
    <t>Front or all</t>
  </si>
  <si>
    <t>483mm D x 175mm W x 478mm H</t>
  </si>
  <si>
    <t>31L</t>
  </si>
  <si>
    <t>38.5lbs / 17.5kg</t>
  </si>
  <si>
    <t>Energy Star 5
EPEAT Gold
Greenguard
RoHS
Climate Savers 80 PLUS Bronze</t>
  </si>
  <si>
    <t>625W 85% Efficient</t>
  </si>
  <si>
    <t>Intel X58</t>
  </si>
  <si>
    <t>24GB</t>
  </si>
  <si>
    <t>UDIMM
PC3-10600 1333-MHz DDR3
PC3-10600 1333-MHz DDR3 ECC</t>
  </si>
  <si>
    <t>RAID 0, 1, 5 Integrated into chipset</t>
  </si>
  <si>
    <t>Single Gigabit</t>
  </si>
  <si>
    <t>5x6 Tower</t>
  </si>
  <si>
    <t>3 internal 3.5"
1 external 3.5"</t>
  </si>
  <si>
    <t>ThinkStation C20x</t>
  </si>
  <si>
    <t>444mm D x 130mm W x 427mm H</t>
  </si>
  <si>
    <t>24L</t>
  </si>
  <si>
    <t>40.7lbs / 18.5kg</t>
  </si>
  <si>
    <t>800W 90% Efficient</t>
  </si>
  <si>
    <t>2x Intel Xeon Processors</t>
  </si>
  <si>
    <t>World’s smallest dual-CPU workstations with no compromise performance. 
Among tier 1 OEMs (Dell, HP and Lenovo), Dell is 46% and HP is 31% volumetrically larger.
Further, Lenovo can fit 14 systems in a 42U rack unlike Dell and HP which can fit only 10 systems.
2 The ThinkStation C20x supports 130W CPUs (HP does not), Tesla™ (HP does not), up to 12 DIMMs
(HP has 6 while Dell has 9), 3 HDD bays (HP has 2), up to 2 FX4800 class graphics – 300W (HP
support up to 1 FX4800 class – 150W)</t>
  </si>
  <si>
    <t>World’s smallest dual-CPU workstations with no compromise performance. 
Among tier 1 OEMs (Dell, HP and Lenovo), Dell is 46% and HP is 31% volumetrically larger.
Further, Lenovo can fit 14 systems in a 42U rack unlike Dell and HP which can fit only 10 systems.</t>
  </si>
  <si>
    <t>96GB</t>
  </si>
  <si>
    <t>6x4 Tower</t>
  </si>
  <si>
    <t>3 internal 3.5"</t>
  </si>
  <si>
    <t>SATA 3.0Gb/s 7200 rpm, 10K rpm</t>
  </si>
  <si>
    <t xml:space="preserve">2x Intel Xeon Processors
</t>
  </si>
  <si>
    <t>Dell Precision T7500</t>
  </si>
  <si>
    <t>Dell Precision T3500</t>
  </si>
  <si>
    <t>Dell Precision T5500</t>
  </si>
  <si>
    <t>68L</t>
  </si>
  <si>
    <t>1100W 85% Efficient</t>
  </si>
  <si>
    <t>7x8 Tower</t>
  </si>
  <si>
    <t>5 (Two are x8 electrical, one is x4 electrical)</t>
  </si>
  <si>
    <t>6 rear USB 2.0
2 front USB 2.0
3 internal USB 2.0</t>
  </si>
  <si>
    <t>1x 400</t>
  </si>
  <si>
    <t>2x 400</t>
  </si>
  <si>
    <t>566mm D x 216mm W x 565mm H</t>
  </si>
  <si>
    <t>55lb / 24.9kg</t>
  </si>
  <si>
    <t>39lb / 17.7kg</t>
  </si>
  <si>
    <t>471mm D x 171mm W x 448mm H</t>
  </si>
  <si>
    <t>72GB</t>
  </si>
  <si>
    <t>NVIDIA Quadro® 6000
NVIDIA Quadro® 5000
ATI FirePro™ V7800
NVIDIA Quadro® 4000
NVIDIA Quadro® 2000
ATI FirePro™ V4800
NVIDIA Quadro® FX 580
NVIDIA Quadro® FX 600
NVIDIA Quadro® NVS 420 Quad monitor
NVIDIA Quadro® NVS 295
ATI FireMV™ V2260 
NVIDIA Tesla™ C1060
NVIDIA Tesla C2050</t>
  </si>
  <si>
    <t>4 internal 3.5"
1 external 3.5"</t>
  </si>
  <si>
    <t>50%+ post-consumer</t>
  </si>
  <si>
    <t>50% Recycled Plastic (26% post-consumer
24% post-industrial)</t>
  </si>
  <si>
    <t>27dB</t>
  </si>
  <si>
    <t>NVIDIA NVS295
NVIDIA NVS300
NVIDIA NVS450
NVIDIA Quadro 400
NVIDIA Quadro 600
NVIDIA Quadro 2000, 2000D
NVIDIA Quadro 4000
NVIDIA Quadro 5000
NVIDIA Quadro 6000
NVIDIA Tesla C2050</t>
  </si>
  <si>
    <t>1 (2 optional)</t>
  </si>
  <si>
    <t>No, software support only</t>
  </si>
  <si>
    <t>22dB</t>
  </si>
  <si>
    <t>Full TVT Support
vPRO/AMT 7</t>
  </si>
  <si>
    <t>vPRO/AMT 7</t>
  </si>
  <si>
    <t xml:space="preserve">Windows® 7 Ultimate 
Windows® 7 Professional
Windows® XP Professional
RHEL Linux </t>
  </si>
  <si>
    <t xml:space="preserve">Windows® 7 Ultimate 
Windows® 7 Professional
Windows® Vista Business
Windows® Vista Ultimate
RHEL Linux </t>
  </si>
  <si>
    <t>Energy Star 5
EPEAT Gold
RoHS
Blue Angel 2009</t>
  </si>
  <si>
    <t>28dB</t>
  </si>
  <si>
    <t>28.8dB</t>
  </si>
  <si>
    <t>875W 85% Efficient</t>
  </si>
  <si>
    <t>4 (Two are x8 electrical)</t>
  </si>
  <si>
    <t xml:space="preserve">NVIDIA Quadro® 6000
NVIDIA Quadro® 5000 
NVIDIA Quadro® FX 5800 
NVIDIA Quadro® FX 4800
ATI FirePro™ V7800 
ATI FirePro™ V5800 
NVIDIA Quadro® 4000
NVIDIA Quadro® FX 3800 
NVIDIA Quadro® 2000
NVIDIA Quadro® FX 1800
ATI FirePro™ V4800 
NVIDIA Quadro® FX 580
NVIDIA Quadro® NVS 420
NVIDIA Quadro® NVS 295 
ATI FireMV™ V2260 </t>
  </si>
  <si>
    <t>35.8L</t>
  </si>
  <si>
    <t>6x5 Tower</t>
  </si>
  <si>
    <t>2 - wired as x4</t>
  </si>
  <si>
    <t>525W 85% Efficient</t>
  </si>
  <si>
    <t>1x Intel Xeon Processor</t>
  </si>
  <si>
    <t>NVIDIA Quadro® 5000
NVIDIA Quadro® FX 4800
ATI FirePro™ V7800
ATI FirePro™ V5800
NVIDIA Quadro® 4000
NVIDIA Quadro® FX 3800
NVIDIA Quadro® 2000
NVIDIA Quadro® FX 1800
ATI FirePro™ V4800
NVIDIA Quadro® FX 580
NVIDIA Quadro® NVS 420 quad monitor
NVIDIA Quadro® NVS 295
ATI FireMV™ V2260</t>
  </si>
  <si>
    <t>HP Z800</t>
  </si>
  <si>
    <t>HP Z600</t>
  </si>
  <si>
    <t>HP Z400</t>
  </si>
  <si>
    <t>850W 85% Efficient 
1110W 89% Efficient</t>
  </si>
  <si>
    <t>7x7 Tower</t>
  </si>
  <si>
    <t>4 internal 3.5"</t>
  </si>
  <si>
    <t>2 (wired x4 electrical)</t>
  </si>
  <si>
    <t>6 rear USB 2.0
3 front USB 2.0
3 internal USB 2.0</t>
  </si>
  <si>
    <t>525mm D x 203mm W x 444mm H</t>
  </si>
  <si>
    <t>47L</t>
  </si>
  <si>
    <t>64lbs / 29kg</t>
  </si>
  <si>
    <t>26dB</t>
  </si>
  <si>
    <t>Full 7.1 channel analog audio out, Removable handle</t>
  </si>
  <si>
    <t>Windows® 7 Ultimate 
Windows® 7 Professional
Windows® XP Professional
RHEL Linux 
SLED Linux</t>
  </si>
  <si>
    <t>NVIDIA Quadro NVS 295
NVIDIA NVS 300
NVIDIA Quadro NVS 450
AMD FirePro 2270
NVIDIA Quadro FX380
NVIDIA Quadro 600 
ATI FirePro V3700
NVIDIA Quadro FX580
ATI FirePro V3800
ATI FirePro V4800
NVIDIA Quadro 400
NVIDIA Quadro FX1800
NVIDIA Quadro 2000
ATI FirePro V5800
NVIDIA Quadro FX3800
NVIDIA Quadro FX4800
ATI FirePro V8800
NVIDIA Quadro 4000
NVIDIA Quadro 5000
NVIDIA Quadro FX5800
NVIDIA Quadro 6000</t>
  </si>
  <si>
    <t>Integrated handle</t>
  </si>
  <si>
    <t xml:space="preserve">440mm D x 165mm W x 444mm H </t>
  </si>
  <si>
    <t>31.7lbs / 14.1kg</t>
  </si>
  <si>
    <t>650W 85% Efficient</t>
  </si>
  <si>
    <t>48GB</t>
  </si>
  <si>
    <t>32L</t>
  </si>
  <si>
    <t>8x6 Tower</t>
  </si>
  <si>
    <t>NVIDIA Quadro NVS 295
NVIDIA NVS 300
NVIDIA Quadro NVS 450
AMD FirePro 2270
NVIDIA Quadro FX380
NVIDIA Quadro 600 
ATI FirePro V3800
NVIDIA Quadro FX580
ATI FirePro V3800
ATI FirePro V4800
NVIDIA Quadro 400
NVIDIA Quadro FX1800
NVIDIA Quadro 2000
ATI FirePro V5800
NVIDIA Quadro FX3800
NVIDIA Quadro FX4800
NVIDIA Quadro 4000
NVIDIA Quadro 5000
AMD FirePro V7900</t>
  </si>
  <si>
    <t>455mm D x 168mm W x 450mm H</t>
  </si>
  <si>
    <t>29.8lbs / 13.5kg</t>
  </si>
  <si>
    <t>475W 85% Efficient</t>
  </si>
  <si>
    <t>34L</t>
  </si>
  <si>
    <t>6 rear USB 2.0
2 front USB 2.0
4 internal USB 2.0</t>
  </si>
  <si>
    <t>23dB</t>
  </si>
  <si>
    <t>2 Low Profile
One of these is wired x4</t>
  </si>
  <si>
    <t>Full TVT Support</t>
  </si>
  <si>
    <t>50% Recycled Plastic
27% post-consumer
23% post-industrial</t>
  </si>
  <si>
    <t>Versus Dell and HP, the D20 has the following advantages:
Full 7.1 channel analog audio outputs as well as SPDIF Digital Audio In/Out.
50% recycled plastic use vs 0% for Dell and HP.
Better acoustics.</t>
  </si>
  <si>
    <t>Versus Dell and HP, the S20 has the following advantages:
Full 7.1 channel analog audio outputs as well as SPDIF Digital Audio In/Out.
50% recycled plastic use vs 0% for Dell and HP.
Better acoustics.</t>
  </si>
  <si>
    <t>Toughbook C1</t>
  </si>
  <si>
    <t>Panasonic</t>
  </si>
  <si>
    <t>12.1" 16:10</t>
  </si>
  <si>
    <t>3.28 lbs / 1.49 kg with 1 battery
3.78 lbs / 1.72kg with 2nd battery</t>
  </si>
  <si>
    <t>11.8 x 8.9 x 1.2 - 1.7 in
299.7 x 226 x 30.5 - 43.2 mm</t>
  </si>
  <si>
    <t>4 cell  (44Wh) (6:00)
+4 cell (44Wh) (12:00)</t>
  </si>
  <si>
    <t>2nd Gen Core i5 Dual Core</t>
  </si>
  <si>
    <t>8GB (6GB on glove model)</t>
  </si>
  <si>
    <t>Intel 802.11n 6205</t>
  </si>
  <si>
    <t>Gobi 2000</t>
  </si>
  <si>
    <t>1.3MP</t>
  </si>
  <si>
    <t>Has option for "gloved" touch screen (resistive), but this does not allow use of the pen</t>
  </si>
  <si>
    <t>The C1 only supports i5, X220t supports i7 as well.  C1 is not MilSpec certified, the X220t is. C1 max RAM is only 6GB on gloved touch models, X220t is 8GB on all models.   X220t has IPS screens, the C1 does not.  X220t has 54mm ExpressCard, C1 only has PC Card.  X220t can support USB 3.0 on i7 models, the C1 cannot.   C1 only support Gobi 2000, the X220t supports Gobi 3000, which has higher top speeds on some 3G networks.  C1 does not offer an outdoor viewable screen, the X220t does.</t>
  </si>
  <si>
    <t>WXGA (1280x800) (??? nits) Multitouch anti-glare
WXGA (1280x800) (??? nits) Gloved Multi-touch anti-glare</t>
  </si>
  <si>
    <t>4.90 lbs. / 2.2 kg (w/o optical)</t>
  </si>
  <si>
    <t xml:space="preserve">2nd Gen Core i7 Dual and Quad Core
2nd Gen Core i5 Dual Core
</t>
  </si>
  <si>
    <t>Intel Integrated HD 3000
AMD FirePro M3900 1GB DDR3</t>
  </si>
  <si>
    <t>6.69 lbs / 3kg (w/o optical)</t>
  </si>
  <si>
    <t>AMD FirePro M5950 1GB GDDR5
nVIDIA Quadro 1000M Optimus 2GB
nVIDIA Quadro 2000M Optimus 2GB</t>
  </si>
  <si>
    <t>HD (??? nits)
HD+ (??? nits)
FHD (??? nits)</t>
  </si>
  <si>
    <t>4 (only on quad core)</t>
  </si>
  <si>
    <t>2.5" SATA II 7200 rpm 750GB max / 256GB max SSD</t>
  </si>
  <si>
    <t>8 cell 83Wh (6:30),
Extended life slice 9 cell 73Wh (12:15), 
Ultra Extended Slice 100Wh (14:45)</t>
  </si>
  <si>
    <t>Intel 802.11n 6230
Intel 802.11n 6205
Atheros 802.11n</t>
  </si>
  <si>
    <t>HP lt2510 EVDO/LTE
HP un2430 EVDO/HSPA
HP hs2340 HSPA+</t>
  </si>
  <si>
    <t xml:space="preserve">Lenovo advantages are demonstated build quality, extra HDD protection, enhanced spill resistance (video available on YouTube), and thermal performance.  Plus, Lenovo is slightly smaller and thinner.  HP has 6 MIL specs to Lenovo's 8 MIL specs.  These may make a difference to your customer.  Except on certain ThinkPads (L Series, X1), note full 7 row keyboard with superior typing touch and feel.  </t>
  </si>
  <si>
    <t xml:space="preserve">HP only has 4DIMM slots on Quad core models, not dual core. DDR5 video memory adds only ~ 3% performance increase vs. W520 DDR3 memory. Lenovo advantages are demonstated build quality, extra HDD protection, enhanced spill resistance (video available on YouTube), and thermal performance.  Plus, Lenovo is slightly smaller and thinner.  HP has 6 MIL specs to Lenovo's 8 MIL specs.  These may make a difference to your customer.  Except on certain ThinkPads (L Series, X1), note full 7 row keyboard with superior typing touch and feel.  </t>
  </si>
  <si>
    <t>Note E30's lower entry price compared to Dell &amp; HP
Don't underestimate the power of a handle -- Lenovo is easier to deploy.   65% recycled plastic use vs 0% for Dell and HP.  Better acoustics.</t>
  </si>
  <si>
    <t>6520mAh</t>
  </si>
  <si>
    <t>177 x 260 x 13.3 mm</t>
  </si>
  <si>
    <t>765g (WiFi)
777g (3G)</t>
  </si>
  <si>
    <t>HP TouchSmart  9300 AIO</t>
  </si>
  <si>
    <t>Lenovo M90z</t>
  </si>
  <si>
    <t>Intel H67 Express</t>
  </si>
  <si>
    <t>17.7 x 23 x 4.1in
450 x 584.5 x 103 mm</t>
  </si>
  <si>
    <t>26lbs / 11.8kg</t>
  </si>
  <si>
    <t>2nd Generation Intel® Core™ i7
2nd Generation Intel® Core™ i5
2nd Generation Intel® Core™ i3</t>
  </si>
  <si>
    <t>Realtek RTL1111EDL 10/100/1000</t>
  </si>
  <si>
    <t>Integrated Intel HD Graphics
ATI Radeon HD 5570 MXM (1GB)
NVIDIA GeForce GT 425M MXM (1GB)</t>
  </si>
  <si>
    <t>2 Side / 4 Rear / 1 Bottom</t>
  </si>
  <si>
    <t>180W (90%) (Int graphics)
230W (90%) (Disc graphics)</t>
  </si>
  <si>
    <t>None Mentioned</t>
  </si>
  <si>
    <t>DP</t>
  </si>
  <si>
    <t>2.0MP</t>
  </si>
  <si>
    <t>250 nits</t>
  </si>
  <si>
    <t>21.7dB</t>
  </si>
  <si>
    <t>Windows®  7  Professional 32/64
FreeDOS</t>
  </si>
  <si>
    <t>Integrated Intel HD Graphics
ATI Radeon HD 6650A 1GB</t>
  </si>
  <si>
    <t>150W 85+ 
180W 92+</t>
  </si>
  <si>
    <t>Lenovo A71e</t>
  </si>
  <si>
    <t>Dell Client Manager, Dell Control Point</t>
  </si>
  <si>
    <t>Toughbook S10</t>
  </si>
  <si>
    <t xml:space="preserve">WXGA (1280x800) (??? nits) </t>
  </si>
  <si>
    <t>3.0lbs / 1.36 kg</t>
  </si>
  <si>
    <t>11.1 x 8.3 x 0.9 - 1.5 in
281.9 x 210.8 x 22.9 - 38.1 mm</t>
  </si>
  <si>
    <t>? Cell (89Wh) (12:30)</t>
  </si>
  <si>
    <t>2.5" SATA II 5400 rpm 320GB max</t>
  </si>
  <si>
    <t>Service related notes for Panasonic Toughbooks
- No onsite service, return to depot only, with 1 week base turnaround.  Upgraded turnaround time is addition cost.
- No imaging service
For more information on competing against Toughbook:
http://ecm.lenovo.com/WorkplaceXT/getContent?id=current&amp;vsId=%7BD51E17B1-0A6A-4AAA-9BF7-FA0FFBDF5CEC%7D&amp;objectStoreName=Worldwide&amp;objectType=document</t>
  </si>
  <si>
    <t>Advantages: The S10 only supports i5, X220 supports i7 as well.  S10 is not MilSpec certified, the X220  is.   X220 has IPS screens, the S10 does not.  X220 has 54mm ExpressCard, S10 only has PC Card.   S10 only support Gobi 2000, the X220 supports Gobi 3000, which has higher top speeds on some 3G networks.  S10 only supports a 5400 rpm drive.  X220 supports 7200 rpm.   The S10 has no support for different sized batteries or a slice battery, X220 supports this.   S10 has no docking support.   X220 supports an UltraBase dock or a standard dock.  S10 has no option for a webcam, X220 does.
Disadvantages: X220 can only support USB 3.0 on i7 models, the S10 supports on i5.  S10 has a native optical drive.   X220 can only support through an UltraBase.</t>
  </si>
  <si>
    <t>21dB</t>
  </si>
  <si>
    <t>Esimpro E900</t>
  </si>
  <si>
    <t>M91p (SFF)</t>
  </si>
  <si>
    <t>LE/SMB</t>
  </si>
  <si>
    <t>EMEA</t>
  </si>
  <si>
    <t>Intel Q67</t>
  </si>
  <si>
    <t xml:space="preserve"> 98 x 340 x 382 mm</t>
  </si>
  <si>
    <t>10kg</t>
  </si>
  <si>
    <t>280W (92%)</t>
  </si>
  <si>
    <t>2nd Generation Intel® Core™ i7
2nd Generation Intel® Core™ i5
2nd Generation Intel® Core™ i3
Intel Pentium
Intel Celeron</t>
  </si>
  <si>
    <t>SATA 3.0&amp;6.0/s 7200rpm, SSD</t>
  </si>
  <si>
    <t>2 (Low Profile) (1 wired as x4)</t>
  </si>
  <si>
    <t>4 Front / 8 Rear / 2 Internal</t>
  </si>
  <si>
    <t>No (adapter)</t>
  </si>
  <si>
    <t>DeskView 10.x client management</t>
  </si>
  <si>
    <t>19dB</t>
  </si>
  <si>
    <t>Windows® 7 Home Basic (EM) 32-bit
Windows® 7 Home Premium 64-bit
Windows® 7 Professional 32-bit
Windows® 7 Professional 64-bit</t>
  </si>
  <si>
    <t>Slightly larger and heavier than the M91p SFF.  Option for higher efficiency PSU than ThinkCentre.   Better stated acoustics than ThinkCentre.</t>
  </si>
  <si>
    <t>12.02 x 8.23 x 1.08 in
305.2 x 209 x 27.4 mm</t>
  </si>
  <si>
    <t>9 cell 100Wh (14:15)
6 cell 62Wh (8:30)
3 cell 31Wh (4:00)</t>
  </si>
  <si>
    <t>3.68 lbs / 1.63 kg (w/o optical)
4.02 lbs / 1.82 kg (w/optical)</t>
  </si>
  <si>
    <t xml:space="preserve">HP hs 2340HSPA
HP un2430 EVDO/HSPA
</t>
  </si>
  <si>
    <t>Intel 802.11n 6300
Intel 802.11n 6205
Broadcom 802.11n</t>
  </si>
  <si>
    <t>Yes, but unique dock, not common with other HP docks</t>
  </si>
  <si>
    <t>4 MIL 810-G
Vibration, Dust,  Altitude, High Temperature</t>
  </si>
  <si>
    <t>HP will tout smart card built in optical capability.  Counter with Lenovo's demonstated build quality, extra HDD protection, enhanced spill resistance (video available on YouTube), and thermal performance.  Adding an optical to this system takes it over 4lbs.  Plus, Lenovo is slightly smaller and thinner.  The 2560p has 4 MIL specs to Lenovo's 8 MIL specs.  These may make a difference to your customer.  Except on certain ThinkPads (L Series, X1), note full 7 row keyboard with superior typing touch and feel.   Also, docking is not common with other HP systems.</t>
  </si>
  <si>
    <t>HP EliteBook 2760p Tablet</t>
  </si>
  <si>
    <t>6 cell 44Wh (5:30)
Optional Slice 6 cell 46Wh (12:30)</t>
  </si>
  <si>
    <t>3.97 lbs / 1.8 kg</t>
  </si>
  <si>
    <t>11.42 x 8.35 x 1.27 in 
290 x 212 x 32.3 mm</t>
  </si>
  <si>
    <t>Chassis Dimension (H x W x D)</t>
  </si>
  <si>
    <t>HP Compaq 8200 Elite AIO</t>
  </si>
  <si>
    <t>HP TouchSmart Elite 7320 AIO</t>
  </si>
  <si>
    <t>HP Pro 3420 AIO</t>
  </si>
  <si>
    <t>549.7 x 205.4 x 437.5 mm</t>
  </si>
  <si>
    <t>2nd Generation Intel® Core™ i7
2nd Generation Intel® Core™ i5
2nd Generation Intel® Core™ i3
Intel Pentium Dual Core</t>
  </si>
  <si>
    <t>1 Mini PCIe</t>
  </si>
  <si>
    <t>2 Side (USB 3.0) / 4 Rear</t>
  </si>
  <si>
    <t>150W (87%)</t>
  </si>
  <si>
    <t>23.35 lbs / 10.59 kg</t>
  </si>
  <si>
    <t>Windows 7  Professional 32/64
Windows 7 Home Premium 64</t>
  </si>
  <si>
    <t>21.5"</t>
  </si>
  <si>
    <t>Lenovo Edge 91z</t>
  </si>
  <si>
    <t>Edge 91z has a VGA-in for use as an external monitor.  HP does not.   Edge 91z has a standard VESA mount, the HP 7320 does not.  HP has native USB 3.0 support, the Edge 91z does not.</t>
  </si>
  <si>
    <t>508 x 220 x 406.9 mm</t>
  </si>
  <si>
    <t>13.4 lbs / 6.1 kg</t>
  </si>
  <si>
    <t>120W (87%)</t>
  </si>
  <si>
    <t>2nd Generation Intel® Core™ i3
Intel Pentium Dual Core
Intel Celeron</t>
  </si>
  <si>
    <t>20"</t>
  </si>
  <si>
    <t>Energy Star, EPEAT Silver</t>
  </si>
  <si>
    <t>1600x900</t>
  </si>
  <si>
    <t>23 x 8.66 x 18.58 in 
584 x 220 x 472 mm</t>
  </si>
  <si>
    <t>All or None</t>
  </si>
  <si>
    <t>Yes (v1.2)</t>
  </si>
  <si>
    <t>Windows 7  Professional 32/64
Windows 7 Ultimate 64
Windows 7 Home Premium 64</t>
  </si>
  <si>
    <t>26 lbs / 11.8kg</t>
  </si>
  <si>
    <t>M90z has a VGA-in for use as an external monitor.  HP 8200 does not.   M90z touchscreen is an option  HP 8200 has no touchscreen   M90z has a standard VESA mount, the HP 8200 does not.</t>
  </si>
  <si>
    <t>M77 MT</t>
  </si>
  <si>
    <t>M77 SFF</t>
  </si>
  <si>
    <t>AMD 980G</t>
  </si>
  <si>
    <t>414 x 175 x 442 mm</t>
  </si>
  <si>
    <t>99.7 x 337 x 369 mm</t>
  </si>
  <si>
    <t>11kg</t>
  </si>
  <si>
    <t>320W (90%)
280W
280W (85%)</t>
  </si>
  <si>
    <t>240W
240W (85%)</t>
  </si>
  <si>
    <t>Sempron/ Athlon X2/ Athlon X3/ Athlon X4/ Phenom™ X4/ Phenom™ X6</t>
  </si>
  <si>
    <t>Phenom™ X2/ Phenom™ X3</t>
  </si>
  <si>
    <t>SATA 6.0/s 7200rpm</t>
  </si>
  <si>
    <t>ATI Radeon™ HD 4250</t>
  </si>
  <si>
    <t>Windows 7 Professional 32/64 bit
Windows 7 Home Premium 32/64 bit 
Windows 7 Home Basic 32 bit
Windows XP Professional downgrade Windows 7
Linux (Certified)</t>
  </si>
  <si>
    <t>Broadcom BCM5761 Gigabit w/ DASH 1.1 onboard</t>
  </si>
  <si>
    <t>M77 has the AMD 980G chipset with higher end processor support than the Dell 580 and the HP 6005.   The M77 suports SATA 3.0 (6Gb/sec) drives, Dell 580 and HP 6005 do not.</t>
  </si>
  <si>
    <t>Lenovo M75e/M77</t>
  </si>
  <si>
    <t>7000mAh</t>
  </si>
  <si>
    <t>2MP Front
3MP Back</t>
  </si>
  <si>
    <t>QNX</t>
  </si>
  <si>
    <t>9 hrs</t>
  </si>
  <si>
    <t>Only on 3G models.  No Micro SD on WiFi models</t>
  </si>
  <si>
    <t>No USB or HDMI on main unit.  Micro SD only on 3G/4G units, not on WiFi models.Uses proprietary charging cable, not micro-USB.</t>
  </si>
  <si>
    <t>Lenovo M71z</t>
  </si>
  <si>
    <t>HP Omni Pro 110</t>
  </si>
  <si>
    <t>Lenovo A70z</t>
  </si>
  <si>
    <t>Intel G41 Express</t>
  </si>
  <si>
    <t>16 x 20 x 8.6 in
407 x 508 x 220 mm</t>
  </si>
  <si>
    <t>16.8 lbs / 7.6 kg</t>
  </si>
  <si>
    <t>Intel Core 2 Duo
Intel Pentium Dual Core
Intel Celeron</t>
  </si>
  <si>
    <t>Realtek RTL8111E Gigabit</t>
  </si>
  <si>
    <t>2 Side / 4 Rear</t>
  </si>
  <si>
    <t>Windows 7  Professional 32/64
Windows 7 Home Basic 64
FreeDOS</t>
  </si>
  <si>
    <t>0.3MP</t>
  </si>
  <si>
    <t>A70z has an option for a Serial port, the HP110 does not.  M90z has a standard VESA mount, the HP 8200 does not.  A70z has USB port disable, the HP110 does not.  The A70z has a 1.3MP camera, the HP110 has a 0.3MP camera.</t>
  </si>
  <si>
    <t>Fujitsu lists their MIL Spec tests as 8 separate items, but in 2 cases they are subsets of the same standard, so the actual number is 6 distict standards passed.   ThinkPad Tablet has IPS screens, Fujitsu does not.   ThinkPad outdoor screen is Gorilla Glass, Fujitsu does not have this. Fujitsu has HDMI, ThinkPad has DisplayPort, which is more flexible (can support DisplayPort, HDMI, DVI and VGA monitors with the appropriate adapters/dongles).  ThinkPad X220t is lighter than the T901.  The ThinkPad X220t can use the slice battery to extend the battery life to 17:48, T901 max stated battery life is 10:40 with their modular bay battery.</t>
  </si>
  <si>
    <t>Gigabit (Realtek RTL8111E-VB)</t>
  </si>
  <si>
    <t>Based on CPU (Intel Integrated)</t>
  </si>
  <si>
    <t>2 Side/ 4 Rear/ 4 Internal</t>
  </si>
  <si>
    <t xml:space="preserve">Lenovo ThinkVantage Toolbox
Desktop Power Manager
ThinkVantage System Update 
ThinkVantage Rescue and Recovery
</t>
  </si>
  <si>
    <t>ES5.0, EPEAT Gold, Greenguard, TCO Edge</t>
  </si>
  <si>
    <t>HP Compaq 6200 Pro MT</t>
  </si>
  <si>
    <t>HP Compaq 6200 Pro SFF</t>
  </si>
  <si>
    <t>M81</t>
  </si>
  <si>
    <t xml:space="preserve">Intel Q65 Express </t>
  </si>
  <si>
    <t>14.9 x 7.0 x 17.0 in 
(377 x 177 x 431 mm)</t>
  </si>
  <si>
    <t>4.0 x 13.3 x 14.9 in
(100 x 338 x 379 mm)</t>
  </si>
  <si>
    <t>16.7 lb (7.6 kg)</t>
  </si>
  <si>
    <t>20.5 lb (9.3 kg)</t>
  </si>
  <si>
    <t>240W (90% optional)</t>
  </si>
  <si>
    <t>320W (90% optional)</t>
  </si>
  <si>
    <t>HP Power Assistant
HP Vison Diagnostics</t>
  </si>
  <si>
    <t xml:space="preserve">ThinkCentre states "up to 42% Post Consumer Recycled Plastic"  HP makes no claims here.   ThinkCentre can disable each individual USB port, HP can only do front/back or all/none.   Useful to be able to disable selected ports when not needed to avoid data leaks/introduction of malware.
ThinkCentre has Rescue and Recovery, Power Manager, etc included. ThinkCentre can support Hardware Password Manager for BIOS password control  </t>
  </si>
  <si>
    <t>HP 505B MT</t>
  </si>
  <si>
    <t>HP Compaq 4000 Pro SFF</t>
  </si>
  <si>
    <t>M71e</t>
  </si>
  <si>
    <t>Intel B43 Express</t>
  </si>
  <si>
    <t>3.95 x 13.30 x 14.9 in
100 x 338 x 378.5 mm</t>
  </si>
  <si>
    <t>16.72 lb
7.6 kg</t>
  </si>
  <si>
    <t>Celeron / Pentium  Dual Core/ Core 2 Duo/ Core 2 Quad</t>
  </si>
  <si>
    <t>Intel® 82567V GbE</t>
  </si>
  <si>
    <t>Intel® Graphics Media Accelerator 4500 (integrated)</t>
  </si>
  <si>
    <t>4 Front/ 4 Rear</t>
  </si>
  <si>
    <t>28.2 dB</t>
  </si>
  <si>
    <t>HP Pro 3400 MT</t>
  </si>
  <si>
    <t>14.49 x 6.50 x 15.31 in
368x 165 x 389mm</t>
  </si>
  <si>
    <t>15.28 lbs ~15.83 lbs
6.932 kg ~7.18 kg</t>
  </si>
  <si>
    <t>2nd Generation Intel® Core™ i7
2nd Generation Intel® Core™ i5
2nd Generation Intel® Core™ i3
Intel Pentium Dual Core
Intel Celeron Dual Core</t>
  </si>
  <si>
    <t xml:space="preserve">Realtek RTL8171E Gigabit </t>
  </si>
  <si>
    <t>5 x 2</t>
  </si>
  <si>
    <t>3 (Full Height)
1 Mini PCI</t>
  </si>
  <si>
    <t>Yes (5.1 audio out)</t>
  </si>
  <si>
    <t>2 Front/ 4 Rear/ 4 Internal</t>
  </si>
  <si>
    <t>Windows® 7 Professional 32/64
Windows® 7 Ultimate 64
Windows® 7 Home Premium 32/64
Windows® 7 Home Basic 32-bit
Windows® 7 Starter 32-bit
Free DOS</t>
  </si>
  <si>
    <t>30db</t>
  </si>
  <si>
    <t>3.95 x 13.30 x 14.90 in
100.3 x 337.8 x 378.5</t>
  </si>
  <si>
    <t>16.0 lb (7.26 kg)</t>
  </si>
  <si>
    <t>240W (89% optional)</t>
  </si>
  <si>
    <t>Sempron/ Athlon X2/ /Phenom X2 / Phenom™ X3 /Phenom™ X4</t>
  </si>
  <si>
    <t>HP Power Assistant
HP Vison Diagnostics
HP Client Automation Starter
HP SoftPaq Download Manager
HP Client Catalog for Microsoft SMS
HP Systems Software Manager</t>
  </si>
  <si>
    <t>29dB</t>
  </si>
  <si>
    <t>Viewsonic gTablet</t>
  </si>
  <si>
    <t>Viewsonic</t>
  </si>
  <si>
    <t>No IPS</t>
  </si>
  <si>
    <t>705g</t>
  </si>
  <si>
    <t>267 x 173 x 13.7 mm</t>
  </si>
  <si>
    <t>8 - 10 hrs</t>
  </si>
  <si>
    <t>3650mAh</t>
  </si>
  <si>
    <t>512 MB</t>
  </si>
  <si>
    <t>Headphone only, no external mic</t>
  </si>
  <si>
    <t>1.3MP Front
No Back Camera</t>
  </si>
  <si>
    <t>10.1" 5:3</t>
  </si>
  <si>
    <t>Viewsonic ViewPad 10</t>
  </si>
  <si>
    <t xml:space="preserve">Android 2.2 (Froyo) &amp; Win 7 </t>
  </si>
  <si>
    <t>875g</t>
  </si>
  <si>
    <t>4 hrs</t>
  </si>
  <si>
    <t>3200mAh</t>
  </si>
  <si>
    <t>Intel Pine Trail N455 1.66GHz</t>
  </si>
  <si>
    <t>2x USB full</t>
  </si>
  <si>
    <t>Only in Windows, not in Android</t>
  </si>
  <si>
    <t>No IPS Screen, older version of Android (2.2), No back camera, No Flash support.  Originally did not support app store, now states support, but unknown if store is the Android Market. Proprietary, non-standard desktop on Android</t>
  </si>
  <si>
    <t>Proprietary, not Android Market</t>
  </si>
  <si>
    <t>No IPS Screen, older version of Android (2.2), No back camera, No Flash support in Android. Thick, heavy, expensive.   No Android Market support. 4 hour battery life.  Some reviews report heat issues.</t>
  </si>
  <si>
    <t>Compaq 100B SFF</t>
  </si>
  <si>
    <t>M77/Edge 71</t>
  </si>
  <si>
    <t>AMD A45 FCH</t>
  </si>
  <si>
    <t>10.63 x10.60 x 3.94 in 
270 x 320 x 100 mm</t>
  </si>
  <si>
    <t>7.94 lb / 3.6 kg</t>
  </si>
  <si>
    <t>23.5dB</t>
  </si>
  <si>
    <t>65W</t>
  </si>
  <si>
    <t>AMD Dual-Core Processor E-350</t>
  </si>
  <si>
    <t>AMD Radeon™ HD 6310</t>
  </si>
  <si>
    <t>0 x 2</t>
  </si>
  <si>
    <t>Genuine Windows 7 Professional 64*
Genuine Windows 7 Home Basic 64*
Genuine Windows 7 Starter 32*
FreeDOS</t>
  </si>
  <si>
    <t>2 Front / 4 Rear</t>
  </si>
  <si>
    <t>This is a nettop (consumer) class device being marketed to SMB.   AMD defines the chipset and processor as mobile class devices. The benchmarks for this platform are comparable with Atom processors from Intel (performance is significantly below i3 and Celeron.   M77 and Edge 71 are listed as competitors.  M77 due to the 100B being an AMD platform and Edge 71 being Lenovo's entry SMB system, but the performance and capabilities of the 100B are much, much lower than either of these Lenovo systems.</t>
  </si>
  <si>
    <t>System x3100 M4</t>
  </si>
  <si>
    <t>TS130 / TS430</t>
  </si>
  <si>
    <t>13.91" H x 7.09" W x 15.96" D (in)
353.4 H x 180 W x 405.5 D (mm)</t>
  </si>
  <si>
    <t>12TB</t>
  </si>
  <si>
    <t>28.7 lbs / 13kg (max)</t>
  </si>
  <si>
    <t>300W (??%)
350W (??%)</t>
  </si>
  <si>
    <t>33.5 dB</t>
  </si>
  <si>
    <t>The 3100M4 has a higher listed max HDD capacity, but uses very expensive 3TB drives to reach 12TB total, not realistic in this class of server.  No SAS support and no storage upgradability or support for 2.5" drives</t>
  </si>
  <si>
    <t>Dell Streak 7</t>
  </si>
  <si>
    <t xml:space="preserve">7" </t>
  </si>
  <si>
    <t>WVGA (800 x 480)</t>
  </si>
  <si>
    <t>2780mAh</t>
  </si>
  <si>
    <t>Android 3.2 (Honeycomb)</t>
  </si>
  <si>
    <t>450g</t>
  </si>
  <si>
    <t xml:space="preserve">199.9 x 119.8 x 12.4 mm </t>
  </si>
  <si>
    <t>1.3MP Front
5MP Rear</t>
  </si>
  <si>
    <t>No IPS Screen, no onboard USB or HDMI.  USB only through proprietary cable, HDMI only though option dock.  Battery life is not quoted by Dell but reviews universally state poor battery life.  Low resolution.</t>
  </si>
  <si>
    <t>Dell Latitude ST</t>
  </si>
  <si>
    <t>Stated "WideViewing Angle", but not stated as IPS</t>
  </si>
  <si>
    <t>816g (non 3G models)</t>
  </si>
  <si>
    <t>270 x 186 x 15 mm</t>
  </si>
  <si>
    <t>Intel Atom Z670 1.5GHz Single Core</t>
  </si>
  <si>
    <t>128GB SSD</t>
  </si>
  <si>
    <t>1x USB full</t>
  </si>
  <si>
    <t>v4.0</t>
  </si>
  <si>
    <t>6 hrs</t>
  </si>
  <si>
    <t>Windows 7 (Home Prem, Pro, Ultimate)</t>
  </si>
  <si>
    <t>TPM v1.2 chip</t>
  </si>
  <si>
    <t>Vostro 1440, 1540</t>
  </si>
  <si>
    <t>Lattitude 2120</t>
  </si>
  <si>
    <t>Vostro 3350, 3450,3550, V131</t>
  </si>
  <si>
    <t>Precision M4600</t>
  </si>
  <si>
    <t>Precision M6600</t>
  </si>
  <si>
    <t>Optiplex 790 MT</t>
  </si>
  <si>
    <t>Optiplex 790 DT</t>
  </si>
  <si>
    <t>Optiplex 790 SFF</t>
  </si>
  <si>
    <t>Lenovo M81</t>
  </si>
  <si>
    <t>Optiplex 790 USFF</t>
  </si>
  <si>
    <t>14.17 x 6.89 x 16.42 in
36.0 x 17.5 x 41.7 cm</t>
  </si>
  <si>
    <t>19.55 lb
8.87 kg</t>
  </si>
  <si>
    <t>14.17 x 4.02 x 16.14 in
36.0 x 10.2 x 41.0 cm</t>
  </si>
  <si>
    <t>16.67 lb
7.56 kg</t>
  </si>
  <si>
    <t>11.42 x 3.65 x 12.28 in
29.0 x 9.26 x 31.2 cm</t>
  </si>
  <si>
    <t>12.57 lb
5.70 kg</t>
  </si>
  <si>
    <t>9.32 x 2.56 x 9.44 in
23.67 x 6.5 x 24.0 cm</t>
  </si>
  <si>
    <t>7.20 lb
3.27 kg</t>
  </si>
  <si>
    <t>1 (Half Height)</t>
  </si>
  <si>
    <t>2 (Half Height)
(1 wired as x4)</t>
  </si>
  <si>
    <t>1 PCIe Mini</t>
  </si>
  <si>
    <t>Not individual - in 3 groups</t>
  </si>
  <si>
    <t>26.5dB</t>
  </si>
  <si>
    <t>Windows®  7 Home Premium 32/64
Windows®  7  Professional 32/64
Windows®  7  Ultimate 32/64
FreeDOS</t>
  </si>
  <si>
    <t>Lenovo advantages - Hardware Password Manager, Individual USB port disable.   All M81 support optional eSATA, Dell 790 does not.  M81 MT &amp; SFF support optional parallel by cable.  Dell 790 only supports parallel option by PCIe card.   Dell has DT and USFF in the 790 line, Lenovo does not have for M81.</t>
  </si>
  <si>
    <t>HP Slate 2</t>
  </si>
  <si>
    <t>Windows 7 (Home Prem, Pro)</t>
  </si>
  <si>
    <t>8.9" 5:3</t>
  </si>
  <si>
    <t>690g</t>
  </si>
  <si>
    <t>234 x 150 x 15 mm</t>
  </si>
  <si>
    <t>64 GB SSD</t>
  </si>
  <si>
    <t>v 4.0</t>
  </si>
  <si>
    <t>Windows applications</t>
  </si>
  <si>
    <t>0.3MP Front
3MP Back</t>
  </si>
  <si>
    <t>Win 7 based tablet with 6 hour batery life.  Thicker than ThinkPad Tablet.  Win 7 performance on single-core Atom is likely to be slow.</t>
  </si>
  <si>
    <t>Win 7 based tablet with 6 hour batery life.  Thicker and heavier than ThinkPad Tablet. Win 7 performance on single-core Atom is likely to be slow.</t>
  </si>
  <si>
    <t>Panasonic ToughPad A1</t>
  </si>
  <si>
    <t>Support for external USB keyboards and mice. Custom imaging, Active Directory integration, user data and SD card encryption.   Availability of 3yr warranty (on-site optional), 3yr Accidental Damage Protection, 3yr Priority Tech Support.</t>
  </si>
  <si>
    <t>10.1" 4:3</t>
  </si>
  <si>
    <t>Not IPS, but stated as "daylight readable"</t>
  </si>
  <si>
    <t>LED (500 nits)</t>
  </si>
  <si>
    <t>Anti-reflective and anti-glare treatments</t>
  </si>
  <si>
    <t>955g</t>
  </si>
  <si>
    <t>10 hrs</t>
  </si>
  <si>
    <t>External dock available (with Ethernet)</t>
  </si>
  <si>
    <t>Magnesium and ABS</t>
  </si>
  <si>
    <t>Encrypt full device and SD Card
Hardware encryption chip</t>
  </si>
  <si>
    <t>Marvell 1.2Ghz Dual Core</t>
  </si>
  <si>
    <t>Yes (Through Panasonic Mobile Device Management)</t>
  </si>
  <si>
    <t>Panasonic Mobile Device Management</t>
  </si>
  <si>
    <t>LANDesk management of security, ports, system config</t>
  </si>
  <si>
    <t>4590mAh</t>
  </si>
  <si>
    <t>267 x 210.8 x 17 mm</t>
  </si>
  <si>
    <t>275 x 170 x 16.5 mm</t>
  </si>
  <si>
    <t>6
(Dust, Vibration, High/Low Temperature, Altitude, Thermal Shock)
Also IP65 Ingress Cert. Drop rated to 4ft.</t>
  </si>
  <si>
    <t>Includes Kensington lock slot.  FIPS compliant.  Sealed port cover.  3 year base warranty.</t>
  </si>
  <si>
    <t xml:space="preserve">The Panasonic ToughPad A1 has significant advantages over most tablets in the market, but at a cost.   The MSRP is $1299.
10 hr battery life is stated, but is qualified as being tested at 100 nits of brightness.  Battery life at full brightness will certainly be lower.  1 base model with 16GB, no 32 or 64GB model.  Car/wall mounting solutions available from Havis.  </t>
  </si>
  <si>
    <t>AuthenTec QuickSec VPN, McAfee</t>
  </si>
  <si>
    <t>Android Market, stated intent to launch unique app store.</t>
  </si>
  <si>
    <t>Optiplex 390 MT</t>
  </si>
  <si>
    <t>Optiplex 390 DT</t>
  </si>
  <si>
    <t>Optiplex 390 SFF</t>
  </si>
  <si>
    <t>Lenovo M71e</t>
  </si>
  <si>
    <t>2nd Generation Intel® Core™ i5
2nd Generation Intel® Core™ i3
Intel Pentium Dual Core</t>
  </si>
  <si>
    <t>11.4 x 3.7 x 12.3 in 
29.0 x 9.3 x 31.2 cm</t>
  </si>
  <si>
    <t>19.55 lb (min)
8.87 kg (min)</t>
  </si>
  <si>
    <t>16.67 lb (min)
7.56 kg (min)</t>
  </si>
  <si>
    <t>12.57 lb (min)
5.7 kg (min)</t>
  </si>
  <si>
    <t>Integrated Realtek</t>
  </si>
  <si>
    <t>2 x 4</t>
  </si>
  <si>
    <t>Optional in ODD Bay</t>
  </si>
  <si>
    <t>3 (Half Height)</t>
  </si>
  <si>
    <t>Option via PCIe Card</t>
  </si>
  <si>
    <t>23.7dB</t>
  </si>
  <si>
    <t>24.5dB</t>
  </si>
  <si>
    <t>26.1dB</t>
  </si>
  <si>
    <t>Lenovo advantages - Hardware Password Manager, Individual USB port disable.  M71e MT &amp; SFF support optional parallel and serial by cable.  Dell 390 only supports parallel option by PCIe card.   Dell has USFF in the 390 line, Lenovo does not have for M71e.</t>
  </si>
  <si>
    <t>M71z AIO</t>
  </si>
  <si>
    <t>Lenovo ThinkPad X130e</t>
  </si>
  <si>
    <t>Toshiba Thrive</t>
  </si>
  <si>
    <t>755g</t>
  </si>
  <si>
    <t>273 x 178 x 16 mm</t>
  </si>
  <si>
    <t>11 hrs</t>
  </si>
  <si>
    <t>8GB/16GB/32GB</t>
  </si>
  <si>
    <t>Yes (Full)</t>
  </si>
  <si>
    <t>No charging through Micro USB. Has user replacable battery.</t>
  </si>
  <si>
    <t>Touch</t>
  </si>
  <si>
    <t>Kaspersky Tablet Security</t>
  </si>
  <si>
    <t>HP Folio13</t>
  </si>
  <si>
    <t>ThinkPad X1 (Primary)
ThinkPad X220 (Secondary)</t>
  </si>
  <si>
    <t>3.3 lbs / 1.50 kg</t>
  </si>
  <si>
    <t>12.54 x 8.67 x 0.7 in
318.5 x 220.2 x 18 mm</t>
  </si>
  <si>
    <t>mSATA SSD only</t>
  </si>
  <si>
    <t>6 cell 59Wh (9:00)</t>
  </si>
  <si>
    <t>3.9 lbs. / 1.77 kg (w/ 6 cell)</t>
  </si>
  <si>
    <t>11.55 x 8.5 x 1.29
293.4 x 216.0 x 32.8 mm</t>
  </si>
  <si>
    <t>6 cell 62.4Wh (8:30)</t>
  </si>
  <si>
    <t>AMD Radeon HD 6310 / 6320
Intel HD 3000 / HD</t>
  </si>
  <si>
    <t>DDR3
1333Mhz</t>
  </si>
  <si>
    <t>2.5" SATA II 5400 rpm 500GB max / 7200 rpm 320GB max / 128GB max SSD</t>
  </si>
  <si>
    <t>Intel Huron River (ULV) / AMD Brazos</t>
  </si>
  <si>
    <t>Yes (1)</t>
  </si>
  <si>
    <t>Yes (select planars)</t>
  </si>
  <si>
    <t>Yes (select models)</t>
  </si>
  <si>
    <t>Ericsson F5521 (ROW)
Gobi 3000 (US)</t>
  </si>
  <si>
    <t>Stereo 2w x 2</t>
  </si>
  <si>
    <t>Midnight Black
Heatwave Red
Others via Special Bid (3K min)</t>
  </si>
  <si>
    <t>Emphasize in any ThinkPad Bid:
Cooler, quieter w/5th generation Owl Blade Technology, more MIL specs than competitors, more recycled plastic than any other vendor, more ease of use features, superior VoIP capability, industry leading failure rates due to Lenovo Layers of Protection for critical system components.  Rugged design specifically for education - rubber bumper, stronger ports, etc. Highly Customizable (colors, logos, asset tagging).</t>
  </si>
  <si>
    <t>HP Pavilion dm1z</t>
  </si>
  <si>
    <t>ThinkPad X130e</t>
  </si>
  <si>
    <t>11.6" HD</t>
  </si>
  <si>
    <t>1366 x 768 Glossy</t>
  </si>
  <si>
    <t>3.52 lb / 1.6 kg</t>
  </si>
  <si>
    <t>11.42 x 8.43 x .85 (f) / 1.2 (b) in.
290 x 214 x 21.6 mm</t>
  </si>
  <si>
    <t>6 cell  ??Wh  (9:30 hr)</t>
  </si>
  <si>
    <t>AMD Dual Core E-350 / E-450</t>
  </si>
  <si>
    <t>AMD Radeon HD 6310</t>
  </si>
  <si>
    <t xml:space="preserve">2.5" </t>
  </si>
  <si>
    <t xml:space="preserve">
 1 SD/MMC</t>
  </si>
  <si>
    <t>HP 3105m</t>
  </si>
  <si>
    <t>11.48 x 8.46 x .83 (f) / 1.21 (b) in. 
291.6 x 214.4 x 21 (f) / 30.7 (b) mm</t>
  </si>
  <si>
    <t>AMD Dual Core E-350</t>
  </si>
  <si>
    <t>2.5" SATA II 5400 or 7200 / 320GB Max</t>
  </si>
  <si>
    <t>Broadcom 802.11 b/g/n (1x1) + Bluetooth 3.0, Broadcom 802.11 a/b/g/n (2x2)</t>
  </si>
  <si>
    <t>Gobi 2/HP un2420 EV-DO/HSPA</t>
  </si>
  <si>
    <t>Acer TimelineX 1830T</t>
  </si>
  <si>
    <t>1366x768 Glossy</t>
  </si>
  <si>
    <t>3.09 lb / 1.4 kg</t>
  </si>
  <si>
    <t>11.22x 8.03 x 1.01 (f) / 1.1 (b) in.
285 x 204 x 25.7 (f) / 28.7 (b) mm</t>
  </si>
  <si>
    <t>6 cell 63Wh (5800 mAh) (8:00 hr)</t>
  </si>
  <si>
    <t>Intel Core i5</t>
  </si>
  <si>
    <t>Intel HD 128MB</t>
  </si>
  <si>
    <t>2.5" SATA II 5400 640GB Max</t>
  </si>
  <si>
    <t>No ?</t>
  </si>
  <si>
    <t>Intel Centrino b/g/n MIMO</t>
  </si>
  <si>
    <t>WWAN2, 10,: UMTS/HSPA at 850/900/1900/2100 MHz and quad-band GSM/GPRS/EDGE at 850/900/1800/1900 MHz, upgradable to 7.2 Mb/s HSDPA and 5.7 Mb/s HSUPA</t>
  </si>
  <si>
    <t>AMD A50M</t>
  </si>
  <si>
    <t>Lenovo advantages are demonstated build quality, TPM support, 8 MIL Specs, TrackPoint and TrackPad support vs touchpad only on HP, ThinkVantage Power Manager and other centrally manageable TVTs.</t>
  </si>
  <si>
    <t>ThinkPad X120e, X121e, X130e</t>
  </si>
  <si>
    <t>mini 3105m</t>
  </si>
  <si>
    <t>HD 1366x768  (??? nits)</t>
  </si>
  <si>
    <t>AMD DC E300 / E450
2nd Gen Core i3 Dual Core
Celeron</t>
  </si>
  <si>
    <t>Motorola Xoom 2</t>
  </si>
  <si>
    <t>603g</t>
  </si>
  <si>
    <t>253.9 x 173.6 x 8.8 mm</t>
  </si>
  <si>
    <t>Dual Core 1.2Ghz</t>
  </si>
  <si>
    <t>16/32GB</t>
  </si>
  <si>
    <t>No expandable storage, does have Gorilla Glass</t>
  </si>
  <si>
    <t xml:space="preserve">M90z has a VGA-in for use as an external monitor.  HP 9300 does not.   M90z has both TPM and vPro support for LE requirements.   HP 9300 does not support TPM or vPro.  M90z touchscreen is an option.  Customers who do not need it do not have to pay for it.   HP 9300 is touchscreen only.  No option to buy without it.   </t>
  </si>
  <si>
    <t>Only with optional adapter</t>
  </si>
  <si>
    <t>Macbook Air 13"</t>
  </si>
  <si>
    <t>2.96 lb / 1.35 kg</t>
  </si>
  <si>
    <t xml:space="preserve">12.8 x 8.94 x 0.11 - 0.68 in
325.1 x 227.1 x 2.8 - 17.3 mm
</t>
  </si>
  <si>
    <t>6 MIL 810-G
Drop, Vibration, Dust, Humidity, Altitude and High temperature</t>
  </si>
  <si>
    <t>HP will tout smart card.  Counter with Lenovo's demonstated build quality, extra HDD protection, enhanced spill resistance (video available on YouTube), and thermal performance.  X220t can support smart card in the 54mm Express card slot. Plus, Lenovo is slightly lighter and thinner.  The 2760p has 6 MIL specs to Lenovo's 8 MIL specs.  These may make a difference to your customer.  Also, docking is not common with other HP systems.  X220t docking is common with the X220.  The X220t has much longer maximum battery life with 6 cell and slice.</t>
  </si>
  <si>
    <t>WXGA wide viewing angle, anti-glare
Optional Outdoor View</t>
  </si>
  <si>
    <t>mini 5103/1104</t>
  </si>
  <si>
    <t>ProBook 4330s , 4335s</t>
  </si>
  <si>
    <t>Probook 6360b, 6460b, 6465b,6560b, 6565b</t>
  </si>
  <si>
    <t>ProBook 4730s</t>
  </si>
  <si>
    <t>4.19 lbs / 1.90 kg (w/o optical)
4.46 lbs / 2.02 kg (w/ optical) (3 cell)
4.65 lbs / 2.11 kg (w/optical) (6 cell)
5.45 lbs / 2.47 kg (w/optical) (9 cell)</t>
  </si>
  <si>
    <t>4.94 lbs / 2.24 kg (w/optical) (4 cell)
5.14 lbs / 2.33 kg (w/optical) (6 cell)
5.47 lbs / 2.48 kg (w/optical) (9 cell)</t>
  </si>
  <si>
    <t>4.60 lbs / 2.09 kg (w/ optical) (4 cell)
4.79 lbs / 2.17 kg (w/ optical) (6 cell)
5.17 lbs / 2.35 kg (w/ optical) (9 cell)</t>
  </si>
  <si>
    <t>4.85 lbs. / 2.2 kg (w/optical) (6 cell)
5.2 lbs / 2.36 kg (w/optical) (9 cell)</t>
  </si>
  <si>
    <t>Edge 91 Tower</t>
  </si>
  <si>
    <t>Intel B65 Express</t>
  </si>
  <si>
    <t>392 x 160 x 355 mm</t>
  </si>
  <si>
    <t>6.5Kg</t>
  </si>
  <si>
    <t>280W Manual Switch</t>
  </si>
  <si>
    <t>PC3-10600 - 1333-MHz DDR3</t>
  </si>
  <si>
    <t>SATA 3.0 7200RPM</t>
  </si>
  <si>
    <t>2 (int 3.5") (only 1 drive supported)</t>
  </si>
  <si>
    <t>2 front / 6 rear / 2 internal</t>
  </si>
  <si>
    <t>Yes  (Toolless Entry)</t>
  </si>
  <si>
    <t>Win 7 Series
Windows XP
DOS</t>
  </si>
  <si>
    <t>Edge 91 SFF</t>
  </si>
  <si>
    <t>333 x 97 x 368 mm</t>
  </si>
  <si>
    <t>6Kg</t>
  </si>
  <si>
    <t>1 (int. 3.5)</t>
  </si>
  <si>
    <t>Dell Vostro 460</t>
  </si>
  <si>
    <t>Edge91</t>
  </si>
  <si>
    <t>H67 Express</t>
  </si>
  <si>
    <t>14.29 x 6.89 x 17.52 in (362.9 x 175 x 445 mm)</t>
  </si>
  <si>
    <t>24.74lb (11.22Kg)</t>
  </si>
  <si>
    <t>350W Manual Switch</t>
  </si>
  <si>
    <t>Gigabit Ethernet</t>
  </si>
  <si>
    <t>5x4</t>
  </si>
  <si>
    <t>4 front / 4 rear</t>
  </si>
  <si>
    <t>Dell Backup and Recovery Manager</t>
  </si>
  <si>
    <t>Ubuntu Desktop Edition
Win 7 Series</t>
  </si>
  <si>
    <t>DataSafe 2.0 Online Backup 2GB for 1 year
Trend Micro AV 15 mos.
Dell "My Business Toolkit"</t>
  </si>
  <si>
    <t>HP Pro6200</t>
  </si>
  <si>
    <t>14.9 x 7.0 x 17.0 in (377 x 177 x 4312 mm)</t>
  </si>
  <si>
    <t>320W Active</t>
  </si>
  <si>
    <t>Intel HD Integrated</t>
  </si>
  <si>
    <t>2 (int. 3.5")</t>
  </si>
  <si>
    <t>4 front / 6 rear</t>
  </si>
  <si>
    <t>Optional (Solenoid Lock/Hood Sensor)</t>
  </si>
  <si>
    <t>Windows 7 Home Basic Edition 32-bit
Windows 7 Home Premium Edition 32/64
Windows 7 Professional Edition 32/64
Windows 7 Ultimate Edition 32/64
FreeLnx
Windows XP Professional Edition
Windows Vista Enterprise Edition
Windows Vista Business
Windows Vista Home Basic
Windows 7 Enterprise Edition
Novell SUSE Linux Enterprise Desktop (Certified)
Red Hat Enterprise Linux 64 (Certified)</t>
  </si>
  <si>
    <t>4.0 x 13.3 x 14.9 in (100 x 338 x 379 mm)</t>
  </si>
  <si>
    <t>240W Active</t>
  </si>
  <si>
    <t>Yse</t>
  </si>
  <si>
    <t>Desktop replacement 17"</t>
  </si>
  <si>
    <t>ThinkPad X220, X1</t>
  </si>
  <si>
    <t>ThinkPad Edge E320 E420, E520 (325, 425, 525)</t>
  </si>
  <si>
    <t>Edge E220s</t>
  </si>
  <si>
    <t xml:space="preserve">Alienware M14x, M17x, </t>
  </si>
  <si>
    <t>Studio 17</t>
  </si>
  <si>
    <t>Latitude Tablet</t>
  </si>
  <si>
    <t>XPS 15, 17</t>
  </si>
  <si>
    <t>Aspire One</t>
  </si>
  <si>
    <t>Aspire S (consumer)</t>
  </si>
  <si>
    <t>TravelMate Timeline X 64xx, 65xx (vPro, Dock, TPM)</t>
  </si>
  <si>
    <t>TravelMate 84xx, 85xx (No vPro, TPM, some dock)</t>
  </si>
  <si>
    <t>Travelmate 47xx, 57xx</t>
  </si>
  <si>
    <t>Iconia Tab</t>
  </si>
  <si>
    <t>Aspire Ethos</t>
  </si>
  <si>
    <t>Aspire Ethos 18"</t>
  </si>
  <si>
    <t>Mini NB505</t>
  </si>
  <si>
    <t>Portege R830, Z830</t>
  </si>
  <si>
    <t>Tecra R840, R850</t>
  </si>
  <si>
    <t>Satellite Pro C650, Satellite L, P, R</t>
  </si>
  <si>
    <t>Tecra R850</t>
  </si>
  <si>
    <t>Thrive</t>
  </si>
  <si>
    <t>Qosimo F750</t>
  </si>
  <si>
    <t>Qosimo X775, Satellite L770, P770, C670</t>
  </si>
  <si>
    <t>Lifebook P701</t>
  </si>
  <si>
    <t>Lifebook P771, S761</t>
  </si>
  <si>
    <t>Lifebook LH531</t>
  </si>
  <si>
    <t>Lifebook E751</t>
  </si>
  <si>
    <t>Lifebook A531</t>
  </si>
  <si>
    <t>Celsius H910,H710</t>
  </si>
  <si>
    <t>T730, T731, T580, T901</t>
  </si>
  <si>
    <t>Lifebook AH531</t>
  </si>
  <si>
    <t>Lifebook NH751</t>
  </si>
  <si>
    <t>Lifebook S761</t>
  </si>
  <si>
    <t>Lifebook S751</t>
  </si>
  <si>
    <t>Stylistic Q550 Slate</t>
  </si>
  <si>
    <t>N150,NC110,NS310</t>
  </si>
  <si>
    <t>Series 9</t>
  </si>
  <si>
    <t>Series 6</t>
  </si>
  <si>
    <t>Series 4 (Docking, TPM, FPR)</t>
  </si>
  <si>
    <t>Series 2 (No docking, TPM FPR)</t>
  </si>
  <si>
    <t>Series 7</t>
  </si>
  <si>
    <t>2nd Gen Core i5 Dual Core 
2nd Gen Core i7 Dual Core</t>
  </si>
  <si>
    <t>ASUS Eee Pad Transformer Prime</t>
  </si>
  <si>
    <t>586g</t>
  </si>
  <si>
    <t>263 × 180.8 × 8.3mm</t>
  </si>
  <si>
    <t>12 hrs (18 w/dock)</t>
  </si>
  <si>
    <t>NVIDIA Tegra-3 Quad Core</t>
  </si>
  <si>
    <t>32GB/64GB</t>
  </si>
  <si>
    <t>1x 2.0 full only on dock</t>
  </si>
  <si>
    <t>8 MilSpecs</t>
  </si>
  <si>
    <t>1.2MP Front
8MP Back</t>
  </si>
  <si>
    <t>Portege Z830</t>
  </si>
  <si>
    <t>ThinkPad X1 (Gen 2)</t>
  </si>
  <si>
    <t>Portege Z830/Z835</t>
  </si>
  <si>
    <t>2.47 lbs / 1.12 kg</t>
  </si>
  <si>
    <t>8-cell (47Wh) (8:17)</t>
  </si>
  <si>
    <t xml:space="preserve">12.44 x 8.94 x 0.63 in
315.9 x 227 x 16 mm
</t>
  </si>
  <si>
    <t>Toshiba has a mono mic (no noise cancellation), LCD only opens 135 deg vs 180 for Thinkpad.  Has no mechanical wireless on/off switch, only software.  Much smaller trackpad than Thinkpad X1, Toshiba has no trackpoint.  Keyboard key travel is only 1mm.   Thermal intake is on the bottom of the system, susceptable to blockage when used on lap, system has sticker on bottom which states "AVOID PROLONGED CONTACT TO PREVENT HEAT INJURY TO SKIN".   Listed as spill resistant keyboard, but no drain holes.
ThinkPad has 8 MilSpecs, noise cancelling array microphone (better VoIP experience).</t>
  </si>
  <si>
    <t>No Memory upgradability, 4GB only.   No native ethernet port, ethernet only supported through a dongle.   Processors are ULV, not normal voltage.  Built in camera is VGA vs 720p in X1.  X1 has 8 MilSpecs, Mac has none. X1 supports vPro, Mac does not.  MBA has mono analog mic (no noise cancellation), no TPM, no vPro. MBA advantage: 1 Thunderbolt port, Battery life.</t>
  </si>
  <si>
    <t>Ericsson F5321gw</t>
  </si>
  <si>
    <t>HD (1366x768) (??? nits) TruBright glossy (Z835)
HD (1366x768) (??? nits) anti-glare (Z830)</t>
  </si>
  <si>
    <t>HD (200 nits) BrightView</t>
  </si>
  <si>
    <t>Intel Centrino Wireless-N1030 802.11b/g/n</t>
  </si>
  <si>
    <t>Al top / Mg bottom</t>
  </si>
  <si>
    <t>DDR3 1066Mhz</t>
  </si>
  <si>
    <t>6 cell  55Wh  (9:30 hr)</t>
  </si>
  <si>
    <t>Dell XPS13</t>
  </si>
  <si>
    <t>HD (1366x768) "Truelife" with Gorilla Glass</t>
  </si>
  <si>
    <t>2.99 lbs. / 1.36 kg</t>
  </si>
  <si>
    <t>12.4 x 8.1 x 0.24 - 0.71 in
316 x 205 x 6-18 mm</t>
  </si>
  <si>
    <t>6 cell 47Wh (8:53 hours) (Sealed)</t>
  </si>
  <si>
    <t>2nd Gen Core i5 (2467M)
2nd Gen Core i7 (2637M)</t>
  </si>
  <si>
    <t>128GB / 256GB SSD</t>
  </si>
  <si>
    <t>Intel QS67</t>
  </si>
  <si>
    <t>Yes v1.2</t>
  </si>
  <si>
    <t>No (USB port rep)</t>
  </si>
  <si>
    <t>Multi Touch Touch Pad (Glass)</t>
  </si>
  <si>
    <t>Brushed Aluminium (top)
Carbon Fibre (bottom)</t>
  </si>
  <si>
    <t>720p (1.3MP)</t>
  </si>
  <si>
    <t>TBD</t>
  </si>
  <si>
    <t>UltraBook</t>
  </si>
  <si>
    <t>XPS 13</t>
  </si>
  <si>
    <t>soldered</t>
  </si>
  <si>
    <t>Subcard Type SSD</t>
  </si>
  <si>
    <t>1 USB 2.0 / 1 USB 3.0</t>
  </si>
  <si>
    <t>No.  Requires Dongle</t>
  </si>
  <si>
    <t>No. But miniDP supports HDMI native with options cable</t>
  </si>
  <si>
    <t xml:space="preserve">Yes </t>
  </si>
  <si>
    <t xml:space="preserve"> USB3 port replicator only</t>
  </si>
  <si>
    <t>Intel WLAN 2x2
No WiMax</t>
  </si>
  <si>
    <t>Half Mini Card                                                                     Ericsson    HSPA+ 21Mbp</t>
  </si>
  <si>
    <t>Backlit</t>
  </si>
  <si>
    <t xml:space="preserve">CFRP+GFRP
Mg-Al
</t>
  </si>
  <si>
    <t>Premium 720p with High Dynamic Range</t>
  </si>
  <si>
    <t>Stereo w/ Dolby Home Theater v4</t>
  </si>
  <si>
    <t>14.1" 16:9</t>
  </si>
  <si>
    <t xml:space="preserve">HP only has one DIMM slot w/ 4GB Max., Styrofoam packaging (2/4 EPEAT on packaging), No WWAN, no dual digital mic, so no active noise cancellation, and mic is located directly next to the side of the keyboard.  No FPR, no vPro, no mechanical wireless off/on switch, s/w only.  </t>
  </si>
  <si>
    <t>Does not have RapidCharge, Limited expandability - no memory slots, no media card reader, double box with non-recyclable foam.
Dell advantages - Gorilla Glass screen, Has external battery level indicator (press a button to see charge level)</t>
  </si>
  <si>
    <t>Apple iPad (3rd Gen.)</t>
  </si>
  <si>
    <t>iOS 5.1</t>
  </si>
  <si>
    <t>QXGA (2048x1536)</t>
  </si>
  <si>
    <t>652g / 1.44lb (WiFi)
662 / 1.46 lb (4G)</t>
  </si>
  <si>
    <t>241.2 x 185.7 x 9.4mm</t>
  </si>
  <si>
    <t>11,666mAh (42.5Wh)</t>
  </si>
  <si>
    <t>Apple A5x (?G\Hz)</t>
  </si>
  <si>
    <t>Only through option dongle (USB 2.0)</t>
  </si>
  <si>
    <t>4G (LTE)</t>
  </si>
  <si>
    <t>0.3MP Front
5.0MP Back</t>
  </si>
  <si>
    <t>Non widescreen aspect ratio. No on-board SD card expandability.</t>
  </si>
  <si>
    <t>iOS 5.0</t>
  </si>
  <si>
    <t>HP Folio 13</t>
  </si>
  <si>
    <t>X1</t>
  </si>
  <si>
    <t>OptiPlex 580 (M77)</t>
  </si>
  <si>
    <t>Vostro 260</t>
  </si>
  <si>
    <t>14" 16:9</t>
  </si>
  <si>
    <t>DDR3 1600MHz</t>
  </si>
  <si>
    <t>Panther Point HM76</t>
  </si>
  <si>
    <t>1 USB 3.0 / 3 USB 2.0 (1 powered)</t>
  </si>
  <si>
    <t>TPM  (select models)</t>
  </si>
  <si>
    <t>Intel WLAN, Thinkpad WLAN, No Wimax</t>
  </si>
  <si>
    <t>Gobi 3000
Ericsson HSPA</t>
  </si>
  <si>
    <t>Textured ABS</t>
  </si>
  <si>
    <t>Low Light 720p</t>
  </si>
  <si>
    <t>Stereo w/ Dolby Advanced Audio v2</t>
  </si>
  <si>
    <t>Think Pad L430</t>
  </si>
  <si>
    <t>15" 16:9</t>
  </si>
  <si>
    <t>Think Pad L530</t>
  </si>
  <si>
    <t>mini</t>
  </si>
  <si>
    <t>Yes / Select Models (slide)</t>
  </si>
  <si>
    <t>Yes/Select Models</t>
  </si>
  <si>
    <t>Yes/Discrete TPM</t>
  </si>
  <si>
    <t>Gobi 3000/4000
Ericsson HSPA</t>
  </si>
  <si>
    <t>ThinkLight, optional backlight</t>
  </si>
  <si>
    <t>Hybrid CRCF/GF Top
CFRP Bottom</t>
  </si>
  <si>
    <t>ThinkPad T430</t>
  </si>
  <si>
    <t>Yes/ select models</t>
  </si>
  <si>
    <r>
      <t>Yes, Select Models</t>
    </r>
    <r>
      <rPr>
        <b/>
        <sz val="8"/>
        <color indexed="12"/>
        <rFont val="Arial"/>
        <family val="2"/>
      </rPr>
      <t xml:space="preserve">
</t>
    </r>
    <r>
      <rPr>
        <sz val="8"/>
        <rFont val="Arial"/>
        <family val="2"/>
      </rPr>
      <t xml:space="preserve">1.Gobi 4k LTE VzW/HSPA
2.Gobi 3K 14.4Mbps/HSPA
3.HSPA+ 21Mbps 
4.Leadcore 5740 </t>
    </r>
    <r>
      <rPr>
        <b/>
        <sz val="8"/>
        <rFont val="Arial"/>
        <family val="2"/>
      </rPr>
      <t xml:space="preserve">
</t>
    </r>
  </si>
  <si>
    <t>Hybrid CRFP
Magnesium</t>
  </si>
  <si>
    <t>ThinkPad T430s</t>
  </si>
  <si>
    <t>2 USB 3.0</t>
  </si>
  <si>
    <t>Yes/Select Models do not support  preboot authentication</t>
  </si>
  <si>
    <t>Intel Centrino Wireless-N 2230(2x2 BGN &amp;BT4.0) ,
ThinkPad a/b/g/n Wireless BT Combo (2x2 ABGN &amp; BT4.0)
ThinkPad b/g/n Wireless BT Combo (1x1 BGN &amp; BT4.0)</t>
  </si>
  <si>
    <t xml:space="preserve">Yes, Select Models
Ericsson HSPA+ 21Mbps </t>
  </si>
  <si>
    <t>Aluminum Top 
GFRP Bottom Frame, Aluminum door</t>
  </si>
  <si>
    <t>DDR3 1600 MHz</t>
  </si>
  <si>
    <t>Hybrid CF/GF Top
GFRP Bottom</t>
  </si>
  <si>
    <t>DDR3 1600 Mhz</t>
  </si>
  <si>
    <t>Yes/select models</t>
  </si>
  <si>
    <t>Thinkpad b/g/n (1x1)
Intel Centrino Advanced-N 6205 (2x2 AGN)
Intel Centrino Ultimate-N 3000 (3x3 AGN)</t>
  </si>
  <si>
    <t>Hybrid CF/GF
GFRP</t>
  </si>
  <si>
    <t>3.92 lbs</t>
  </si>
  <si>
    <t>293.4mm x 216mm x 32.3mm</t>
  </si>
  <si>
    <t>6 cell - 63 Wh</t>
  </si>
  <si>
    <t>i3, Celeron, AMD</t>
  </si>
  <si>
    <t>Intel HD &amp; HD 3000
AMD Radeon HD 7340 &amp; 6310</t>
  </si>
  <si>
    <t>DDR3 1600Mhz</t>
  </si>
  <si>
    <t>Intel HM70</t>
  </si>
  <si>
    <t>TPM (select planars)</t>
  </si>
  <si>
    <t>USB dock</t>
  </si>
  <si>
    <t>Intel/Thinkpad WLAN , No Wimax</t>
  </si>
  <si>
    <t>ABS - Paint</t>
  </si>
  <si>
    <t>Intel Ivy Bridge</t>
  </si>
  <si>
    <t>2 slots</t>
  </si>
  <si>
    <t>Ultrabase</t>
  </si>
  <si>
    <t>1 USB 2.0 / 2 USB 3.0</t>
  </si>
  <si>
    <t>Select Models</t>
  </si>
  <si>
    <t>Mg+PCABS</t>
  </si>
  <si>
    <t>ThinkPad T430u</t>
  </si>
  <si>
    <t>ThinkPad T530</t>
  </si>
  <si>
    <t>ThinkPad W530</t>
  </si>
  <si>
    <t>ThinkPad X131e</t>
  </si>
  <si>
    <t>ThinkPad X230</t>
  </si>
  <si>
    <t xml:space="preserve"> --- 2012 Products ---</t>
  </si>
  <si>
    <t xml:space="preserve"> --- 2011 Products ---</t>
  </si>
  <si>
    <t>6 cell - 42.3 Wh (7:18)
4 cell Rapid Charge - 39 Wh
+ 3 cell 31.3Wh bay battery (12:36)</t>
  </si>
  <si>
    <t>6 cell - 56.1 Wh (9:06)
9 cell - 93.6 Wh (15:18)
+9 cell slice - 93.6 Wh (30:36)</t>
  </si>
  <si>
    <t>6 cell - 56.1 Wh (9:42)
9 cell - 93.6 Wh (16:12)
+9 cell slice - 93.6 Wh (32:30)</t>
  </si>
  <si>
    <t>MS Lync Certification</t>
  </si>
  <si>
    <t>ThinkPad X230 Tablet</t>
  </si>
  <si>
    <t>9.5mm 2.5" SATA II HDD
7mm 2.5" SATA II HDD
7mm 2.5" SATA III SSD</t>
  </si>
  <si>
    <t>9.5mm 2.5" SATA II HDD
7mm 2.5" SATA III SSD</t>
  </si>
  <si>
    <t>7mm 2.5" SATA II HDD
7mm 2.5" SATA III SSD</t>
  </si>
  <si>
    <t>6 cell - 56.1 Wh (8:12)
9 cell - 93.6 Wh (13:30)</t>
  </si>
  <si>
    <t>6 cell - 56.1 Wh (8:06)
9 cell - 93.6 Wh (13:18)</t>
  </si>
  <si>
    <t>Thunderbolt option on i7 processor models only</t>
  </si>
  <si>
    <t>ThinkServer RD530</t>
  </si>
  <si>
    <t>Intel Patsburg – J (C60x)</t>
  </si>
  <si>
    <t>1U Rack</t>
  </si>
  <si>
    <t xml:space="preserve">1.7" H x 17.2" W x 28.4" D (in)
43.6 H x 436 W x 720.6 D (mm) </t>
  </si>
  <si>
    <t>320GB</t>
  </si>
  <si>
    <t xml:space="preserve">DDR3-1333  RDIMM and LV RDIMM </t>
  </si>
  <si>
    <t>4x 3.5” SATA/SAS</t>
  </si>
  <si>
    <t>8TB SATA / 2.4TB SAS</t>
  </si>
  <si>
    <t>7.2TB SAS</t>
  </si>
  <si>
    <t>ThinkServer RAID500 adapter (RAID 0/1/10) w/ Upgrade KEY (RAID 5/50) 
ThinkServer RAID700 adapter (RAID 0/1/10/5/6/50/60) w/ Battery</t>
  </si>
  <si>
    <t>ThinkServer RD630</t>
  </si>
  <si>
    <t>2U Rack</t>
  </si>
  <si>
    <t>3.45" x 17.4" W x 28.4" D (in)
87.6 H x 442 W x 720.6 D (mm)</t>
  </si>
  <si>
    <t>8x 3.5" SATA/SAS</t>
  </si>
  <si>
    <t>16TB SATA / 4.8TB SAS</t>
  </si>
  <si>
    <t>16x 2.5" SAS</t>
  </si>
  <si>
    <t>14.4TB SAS</t>
  </si>
  <si>
    <t>Single - 2
Dual - 3</t>
  </si>
  <si>
    <t>Single - 1
Dual - 2</t>
  </si>
  <si>
    <t>HP DL360 G7</t>
  </si>
  <si>
    <t>RD530</t>
  </si>
  <si>
    <t>Intel® 5520 Chipset</t>
  </si>
  <si>
    <t>1.70" H x 16.78" W x 27.25" D (in)
432 H x 426 W x 692 D (mm)</t>
  </si>
  <si>
    <t>39.5lb / 17.92kg (max)</t>
  </si>
  <si>
    <t>4 x Gbe</t>
  </si>
  <si>
    <t>384GB</t>
  </si>
  <si>
    <t xml:space="preserve">DDR3-1333  RDIMM and UDIMM </t>
  </si>
  <si>
    <t>4TB SATA / 7.2TB SAS
see page 4: http://h18000.www1.hp.com/products/quickspecs/13598_na/13598_na.pdf</t>
  </si>
  <si>
    <t>Entry: RAID 0/1/1+0
Base: RAID 0/1/1+0/5/5+0
Performance: RAID 0/1/1+0/5/5+0
Efficiency: RAID 0/1/1+0</t>
  </si>
  <si>
    <t>4 (1 front/2 rear/1 internal (secure)</t>
  </si>
  <si>
    <t>Upgrade (not listed)</t>
  </si>
  <si>
    <t>460W (??%) / 1200W (page 20 http://h18000.www1.hp.com/products/quickspecs/13598_na/13598_na.pdf)</t>
  </si>
  <si>
    <t>Single: 27 dBA (bystander)
Dual: 33 dBA (bystander)</t>
  </si>
  <si>
    <t>Testing not complete</t>
  </si>
  <si>
    <t>HP DL380 G7</t>
  </si>
  <si>
    <t>RD630</t>
  </si>
  <si>
    <t xml:space="preserve">SFF Drives:
3.38" H x 17.54" W x 27.25" D in
859 H x 445.5 W x 692.2 D mm
LFF Drives:
3.38" H x 17.54" W x 29.25" D in
85.9 H x 445.5 W x 743 D mm </t>
  </si>
  <si>
    <t>60.0lb / 27.27kg (max)</t>
  </si>
  <si>
    <t>16TB SATA / 12.8TB SAS
18TB SAS w/ optional LFF cage</t>
  </si>
  <si>
    <t>RAID 6/ 6+0/ 5/ 5+0/ 1+0/ 0</t>
  </si>
  <si>
    <t>5 (2 front/2 rear/1 internal)</t>
  </si>
  <si>
    <t>460W or 750W (??%)</t>
  </si>
  <si>
    <t>Single: 22 dBA
Dual: 28 dBA</t>
  </si>
  <si>
    <t>IBM X3550 M3</t>
  </si>
  <si>
    <t>1.7" H x 17.3" W x 28.0" D in
43 H x 440 W x 711 D mm</t>
  </si>
  <si>
    <t>35.1lb / 15.9kg (max)</t>
  </si>
  <si>
    <t>288GB</t>
  </si>
  <si>
    <t>8x 2.5” (SFF -?) SATA/SAS</t>
  </si>
  <si>
    <t>8TB SATA/SAS</t>
  </si>
  <si>
    <t>none listed</t>
  </si>
  <si>
    <t>RAID -0/ -1/ -10 (opt. -5/ -50)</t>
  </si>
  <si>
    <t>4 (2 front/2 rear)</t>
  </si>
  <si>
    <t>Yes (slides kit)</t>
  </si>
  <si>
    <t>460W (??%) / 675W (??%) / 675W HE (90%)</t>
  </si>
  <si>
    <t>IBM X3650 M3</t>
  </si>
  <si>
    <t>3.36" H x 17.5" W x 27.5" in
85 H x 443 W x 698 D mm</t>
  </si>
  <si>
    <t>65lb / 29.6kg (max)</t>
  </si>
  <si>
    <t>2x GbE (+2 opt)</t>
  </si>
  <si>
    <t>4x 2.5" SATA/SAS</t>
  </si>
  <si>
    <t>4TB SATA / 3.6TB SAS
8TB SATA / 7.2TB SAS</t>
  </si>
  <si>
    <t>16x 2.5" SATA/SAS</t>
  </si>
  <si>
    <t>16TB SATA / 14.4TB SAS</t>
  </si>
  <si>
    <t>RAID 0/ 1/ 1E (Opt. 5/ 10/ 50/ 6/ 60)</t>
  </si>
  <si>
    <t>1 PCI-X 64/133</t>
  </si>
  <si>
    <t>Dell R610</t>
  </si>
  <si>
    <t>1.7" H x 16.7" W x 29" D in
43 H x 424 W x 737.3 mm</t>
  </si>
  <si>
    <t>39lb / 17.69kg (max)</t>
  </si>
  <si>
    <t>4x Gbe</t>
  </si>
  <si>
    <t>6x  2.5" SATA/SAS</t>
  </si>
  <si>
    <t>RAID 0/ 1/ 5/ 6/ 10/ 50/ 60</t>
  </si>
  <si>
    <t>No (Intel virtualization technology claimed)</t>
  </si>
  <si>
    <t>502W (90%)
717W (88.5%)</t>
  </si>
  <si>
    <t>35 dBA</t>
  </si>
  <si>
    <t>Energy Star 2.0 (select models)</t>
  </si>
  <si>
    <t>Dell R710</t>
  </si>
  <si>
    <t>3.4" H x 17.44" W x 28.37" D in
86.4 H x 443.1 W x 720.6 D mm</t>
  </si>
  <si>
    <t>57.55lb/26.1kg (max)</t>
  </si>
  <si>
    <t>6x 3.5" SATA/SAS</t>
  </si>
  <si>
    <t>4x 3.5" SATA/SAS with flex bay
8x 2.5" SATA/SAS</t>
  </si>
  <si>
    <t>8TB 2.5" SATA / SAS</t>
  </si>
  <si>
    <t>1 (opt)</t>
  </si>
  <si>
    <t>570W (??%)
870W (??%)</t>
  </si>
  <si>
    <t>39 dBA</t>
  </si>
  <si>
    <t>IBM X3550 M4</t>
  </si>
  <si>
    <t>Intel C604 Chipset</t>
  </si>
  <si>
    <t>1.7" H x 16.9" W x 28.9" D in
43 H x 429 W x  734 D mm</t>
  </si>
  <si>
    <t>35.1lb / 15.9 kg (max)</t>
  </si>
  <si>
    <t>Intel Xeon E5-2600 series</t>
  </si>
  <si>
    <t>4x Gbe + 2x 10 Gb</t>
  </si>
  <si>
    <t>768GB</t>
  </si>
  <si>
    <t>DDR3?-1600 RDIMM, UDIMM and LRDIMM</t>
  </si>
  <si>
    <t>8 x 2.5" SATA/SAS</t>
  </si>
  <si>
    <t>7.2TB SAS / 8TB SAS/SATA</t>
  </si>
  <si>
    <t>3x 3.5" SATA/SAS</t>
  </si>
  <si>
    <t>9TB 3.5" SATA / SAS</t>
  </si>
  <si>
    <t>RAID 0/ 1/ 10 (Opt. 5/ 50 or 6/ 60)</t>
  </si>
  <si>
    <t>1 (2 opt)</t>
  </si>
  <si>
    <t>6 (2 front/4 rear - 3rd front on 3.5" HDD models)</t>
  </si>
  <si>
    <t>550W (??%)
750W (??%)</t>
  </si>
  <si>
    <t>IBM X3650 M4</t>
  </si>
  <si>
    <t>Intel C602J</t>
  </si>
  <si>
    <t>3.4" H x 17.5" W x 29.4" D in
86 H x 445 W x 746 D mm</t>
  </si>
  <si>
    <t>65lb / 29.4kg (max)</t>
  </si>
  <si>
    <t>16 x 2.5" SATA/SAS</t>
  </si>
  <si>
    <t>14.4TB SAS / 16TB SAS/SATA</t>
  </si>
  <si>
    <t>18TB 3.5" SATA / SAS</t>
  </si>
  <si>
    <t>3 (up to 6 w/ riser)</t>
  </si>
  <si>
    <t>up to 3 opt. PCIe x16 or PCI-X</t>
  </si>
  <si>
    <t>8 (2 front/4 rear/2 int)</t>
  </si>
  <si>
    <t>550W (??%)
750W (??%)
950W (??%)</t>
  </si>
  <si>
    <t>HP Proliant DL360p G8</t>
  </si>
  <si>
    <t>Intel® C600 Series Chipset</t>
  </si>
  <si>
    <t>1.7" H x 17.11" W27.5" D in (+2.0" D for 3.5" HDD models)
43.2 H x 434.7 W x 698.5 D mm  (+48.2mm D for 3.5" HDD models)</t>
  </si>
  <si>
    <t>42.6 lb  / 19.3 kg (max)</t>
  </si>
  <si>
    <t>4x Gbe (2x 10 Gb opt)</t>
  </si>
  <si>
    <t>DDR3-1333 and 1600 RDIMM, UDIMM, LRDIMM</t>
  </si>
  <si>
    <t>8x 2.5" SATA/SAS/SSD
or
4x 3.5" SATA/SAS</t>
  </si>
  <si>
    <t>8TB - 2.5"
12TB 3.5"</t>
  </si>
  <si>
    <t>RAID 0/1/1+0/5/5+0 (model dependent)</t>
  </si>
  <si>
    <t>Yes (standard)</t>
  </si>
  <si>
    <t>460W (up to 94%)
750W  (up to 94%)
1200W  (up to 94%)</t>
  </si>
  <si>
    <t>35.8 dBA</t>
  </si>
  <si>
    <t>HP Proliant DL380p G8</t>
  </si>
  <si>
    <t>3.44" H x 17.54" W x 27.50" D in (+2" D for 3.5" HDD models)
87.3 H x 445.5 W x 698.5 D mm (+50.8mm D for 3.5" HDD models)</t>
  </si>
  <si>
    <t>41.0 lb / 18.59 kg (max)</t>
  </si>
  <si>
    <t>16x 2.5" SATA/SAS/SSD
or
8x 3.5" SATA/SAS/SSD</t>
  </si>
  <si>
    <t>16TB - 2.5"
24TB 3.5"</t>
  </si>
  <si>
    <t>1 (+2 opt)</t>
  </si>
  <si>
    <t>1 (+1 opt)</t>
  </si>
  <si>
    <t>25 dBa</t>
  </si>
  <si>
    <t>Dell PowerEdge R620</t>
  </si>
  <si>
    <t>8-bay chassis: 
1.7" H x 17" W x 27.6" D in.
42.8 H x 434 W x 701.3 D mm
10-bay chassis:
1.7" H x 17" W x " 29.6" D in.
42.8 H x 434 W x 752.1 D mm</t>
  </si>
  <si>
    <t>8-bay: 40.96 lb / 18.6 kg (max)
10 bay: 43.56 lb / 19.8 kg (max)</t>
  </si>
  <si>
    <t>4x 2.5" SATA/SAS/SSD</t>
  </si>
  <si>
    <t>4TB SATA / 3.6TB SAS</t>
  </si>
  <si>
    <t>8x or 10x 2.5" SATA/SAS/SSD</t>
  </si>
  <si>
    <t>10TB</t>
  </si>
  <si>
    <t>RAID 0/1/5/10 (software)</t>
  </si>
  <si>
    <t>1 (opt on 2-processor models)</t>
  </si>
  <si>
    <t>8 bay: 5 (2 front/2 rear/1 internal)
10-bay: 4 (1 mini front/2 rear/1 int)</t>
  </si>
  <si>
    <t>No?</t>
  </si>
  <si>
    <t>Yes (Dell OpenManage)</t>
  </si>
  <si>
    <t>Yes (upgrade)</t>
  </si>
  <si>
    <t>495W (up to 94%)
750W (up to 94%)
1100W (up to 94.5%)
1100W DC (up to 92%)</t>
  </si>
  <si>
    <t>24 dBa</t>
  </si>
  <si>
    <t>Drives and PCI slots trade against each other in configurations</t>
  </si>
  <si>
    <t>Dell PowerEdge R720</t>
  </si>
  <si>
    <t>3.44" H x 17.48" W x 28.46" D in.
87.3 H x 444 W x 723 D mm</t>
  </si>
  <si>
    <t>2.5" chassis: 64.9 lb / 29.5 kg (max)
3.5" chassis: 64.3 lb / 29.2 kg (max)</t>
  </si>
  <si>
    <t>8x 2.5" SATA/SAS/SSD
or
16x 2.5" SATA/SAS/SSD
or
8x 2.5" + 8x 2.5" dual-RAID
or
8x 2.5" + 4x Express Flash
or
8x 3.5" SATA/SAS</t>
  </si>
  <si>
    <t>16TB - 2.5"
24TB - 3.5"</t>
  </si>
  <si>
    <t>None - chassis not upgradeable</t>
  </si>
  <si>
    <t>20 dBa</t>
  </si>
  <si>
    <t>Dell PowerEdge R720xd</t>
  </si>
  <si>
    <t>2.5" chassis: 64.9 lb / 29.5 kg (max)
3.5" chassis: 71.5 lb / 32.5 kg (max)</t>
  </si>
  <si>
    <t xml:space="preserve">12x 2.5" SATA/SAS/SSD
or
24x 2.5" SATA/SAS/SSD </t>
  </si>
  <si>
    <t>2x rear accessible</t>
  </si>
  <si>
    <t>4 (2 front/2 rear/1 internal)</t>
  </si>
  <si>
    <t>Yes (limited)</t>
  </si>
  <si>
    <t>28 dBa</t>
  </si>
  <si>
    <r>
      <t>Yes, Select Models</t>
    </r>
    <r>
      <rPr>
        <sz val="8"/>
        <rFont val="Arial"/>
        <family val="2"/>
      </rPr>
      <t xml:space="preserve">
1.Gobi 3K 14.4Mbps/HSPA+
2.HSPA+ 21Mbps</t>
    </r>
  </si>
  <si>
    <t>Both - TrackPoint &amp; Multi Touch/Gesture 2 button clickpad</t>
  </si>
  <si>
    <t>--- 2012 Products ---</t>
  </si>
  <si>
    <t>ThinkStation D30</t>
  </si>
  <si>
    <t>Intel C602</t>
  </si>
  <si>
    <t>60.2cm D x 21.0cm W x 48.5cm H</t>
  </si>
  <si>
    <t>1120W 90% Efficient</t>
  </si>
  <si>
    <t>256GB</t>
  </si>
  <si>
    <t>Optional Controller: LS9240-8i (Jun/Jul)
Optional Controller: LS9260-8i</t>
  </si>
  <si>
    <t>SATA RAID 0,1,5,10 supported natively                                
SAS RAID 0,1,10 supported using Upgrade ROM
SAS RAID 0,1,5, 10 supported using ROC adapater</t>
  </si>
  <si>
    <t>Dual Gigabit 
(Intel Lewisville - 82579)</t>
  </si>
  <si>
    <t xml:space="preserve">1 PCIe x4 Gen3 (x16 mechanical)
1 PCIe x4 Gen2
</t>
  </si>
  <si>
    <t xml:space="preserve">2 PCI Express x16 Gen3 </t>
  </si>
  <si>
    <t>Optional with PCIe Card</t>
  </si>
  <si>
    <t>2x400 Optional with PCIe  Card</t>
  </si>
  <si>
    <t>Yes (USB 2.0 Ports)</t>
  </si>
  <si>
    <t>Windows® 7 Ultimate (64bit)
Windows® 7 Professional (32/64bit)
Windows® XP Professional (32/64bit)
Windows® 8 ready
RHEL Linux 6.2</t>
  </si>
  <si>
    <t>65% recycled content</t>
  </si>
  <si>
    <t>Energy Star 5.2
EPEAT Gold
Greenguard
RoHS
Climate Savers 80 PLUS Gold</t>
  </si>
  <si>
    <t>mSATA slot
Full 7.1 channel analog audio out
Removable handle. Rackable</t>
  </si>
  <si>
    <t>ThinkStation C30</t>
  </si>
  <si>
    <t>44.4cm D x 13.0cm W x 42.7cm H</t>
  </si>
  <si>
    <t>128GB</t>
  </si>
  <si>
    <t>SATA RAID 0,1,5 supported natively                              
SAS RAID 0,1, supported via Upgrade ROM
SAS RAID 0,1,5 supported via ROC adapter</t>
  </si>
  <si>
    <t>Single Gigabit
(Intel Lewisville - 82579)</t>
  </si>
  <si>
    <t>TPM v. 1.2</t>
  </si>
  <si>
    <t>ThinkStation S30</t>
  </si>
  <si>
    <t>48.3cm D x 17.5cm W x 47.8cm H</t>
  </si>
  <si>
    <t>610W 90% Efficient</t>
  </si>
  <si>
    <t>SATA RAID 0,1, 5 supported natively
SAS RAID 0,1 supported via Upgrade ROM
SAS RAID 0,1,5 supported via ROC adapter</t>
  </si>
  <si>
    <t>1 PCIe x4 (x16 mechanical) Gen3
1 PCIe x4 (mechanical/electrical) Gen2</t>
  </si>
  <si>
    <t>2 PCIe Gen3 x16 mechanical/electrical</t>
  </si>
  <si>
    <t>HP Z820</t>
  </si>
  <si>
    <t>(H x W x D) 17.5 x 8.0 x 20.7 in 
(44.4 x 20.3 x 52.5 cm)</t>
  </si>
  <si>
    <t>850W 88% Efficient
1125W 90% Efficient</t>
  </si>
  <si>
    <t>512GB</t>
  </si>
  <si>
    <r>
      <rPr>
        <u/>
        <sz val="10"/>
        <rFont val="Calibri"/>
        <family val="2"/>
      </rPr>
      <t>3.5-inch 7200 rpm SATA drives:</t>
    </r>
    <r>
      <rPr>
        <sz val="10"/>
        <rFont val="Calibri"/>
        <family val="2"/>
      </rPr>
      <t xml:space="preserve">
250, 500 GB, 1, 2, (up to 4) 3 TB
</t>
    </r>
    <r>
      <rPr>
        <u/>
        <sz val="10"/>
        <rFont val="Calibri"/>
        <family val="2"/>
      </rPr>
      <t xml:space="preserve">2.5-inch 10K rpm SAS drives: </t>
    </r>
    <r>
      <rPr>
        <sz val="10"/>
        <rFont val="Calibri"/>
        <family val="2"/>
      </rPr>
      <t xml:space="preserve">
300, 600 GB SFF
</t>
    </r>
    <r>
      <rPr>
        <u/>
        <sz val="10"/>
        <rFont val="Calibri"/>
        <family val="2"/>
      </rPr>
      <t>3.5-inch 15K rpm SAS drives:</t>
    </r>
    <r>
      <rPr>
        <sz val="10"/>
        <rFont val="Calibri"/>
        <family val="2"/>
      </rPr>
      <t xml:space="preserve"> 
300, 450, 600 GB
</t>
    </r>
    <r>
      <rPr>
        <u/>
        <sz val="10"/>
        <rFont val="Calibri"/>
        <family val="2"/>
      </rPr>
      <t xml:space="preserve">2.5-inch SATA solid state drives: 
</t>
    </r>
    <r>
      <rPr>
        <sz val="10"/>
        <rFont val="Calibri"/>
        <family val="2"/>
      </rPr>
      <t>128, 160, 256, 300 GB</t>
    </r>
  </si>
  <si>
    <t>Integrated 2-channel SATA 6 Gb/s controller 
Integrated 4-channel SATA 3 Gb/s controller
Integrated 8-channel SAS 6 Gb/s controller</t>
  </si>
  <si>
    <t>SATA 6Gb/s RAID 0, 1, 5, 10 capable
SATA 3Gb/s RAID 0, 1, 5, 10 capable
SAS 6Gb/s RAID 0, 1, 10 capable</t>
  </si>
  <si>
    <t>Dual integrated 
Intel 82579LM PCIe GbE Controller</t>
  </si>
  <si>
    <t>7 x7 Tower</t>
  </si>
  <si>
    <t>1 PCI Express x4 Gen3 (x8 mechanical)
1 PCI Express x4 Gen2 (x8 mechanical)</t>
  </si>
  <si>
    <t xml:space="preserve">1 PCI Express x8 Gen3 (x16 mechanical) </t>
  </si>
  <si>
    <t>3 PCI Express x16 Gen3</t>
  </si>
  <si>
    <t>Not mentioned</t>
  </si>
  <si>
    <t>Front: 1 microphone in, 1 headphone out, rear:  1 audio in, 1 audio out, 1 microphone in</t>
  </si>
  <si>
    <t>Integrated Intel/Realtek HD ALC262 Audio; 
optional HP Thin USB Powered Speakers</t>
  </si>
  <si>
    <t>3 Front: 2 USB 3.0, 1 USB 2.0, 
6 Rear: 2 USB 3.0, 4 USB 2.0, 
6 Internal: 6 USB 2.0 ports available by three 2x5 headers</t>
  </si>
  <si>
    <t>1 Front: IEEE 1394a
1 Rear: IEEE 1394a</t>
  </si>
  <si>
    <t>HP Z620</t>
  </si>
  <si>
    <t>17.5 x 6.75 x 18.3 in 
(44.45 x 17.15 x 46.48 cm)</t>
  </si>
  <si>
    <t>35L</t>
  </si>
  <si>
    <t>up to 96 GB</t>
  </si>
  <si>
    <r>
      <rPr>
        <u/>
        <sz val="10"/>
        <rFont val="Calibri"/>
        <family val="2"/>
      </rPr>
      <t>3.5-inch 7200 rpm SATA drives:</t>
    </r>
    <r>
      <rPr>
        <sz val="10"/>
        <rFont val="Calibri"/>
        <family val="2"/>
      </rPr>
      <t xml:space="preserve">
250, 500 GB, 1, 2, 3 TB
</t>
    </r>
    <r>
      <rPr>
        <u/>
        <sz val="10"/>
        <rFont val="Calibri"/>
        <family val="2"/>
      </rPr>
      <t xml:space="preserve">2.5-inch 10K rpm SAS drives: </t>
    </r>
    <r>
      <rPr>
        <sz val="10"/>
        <rFont val="Calibri"/>
        <family val="2"/>
      </rPr>
      <t xml:space="preserve">
300, 600 GB
</t>
    </r>
    <r>
      <rPr>
        <u/>
        <sz val="10"/>
        <rFont val="Calibri"/>
        <family val="2"/>
      </rPr>
      <t>3.5-inch 15K rpm SAS drives:</t>
    </r>
    <r>
      <rPr>
        <sz val="10"/>
        <rFont val="Calibri"/>
        <family val="2"/>
      </rPr>
      <t xml:space="preserve"> 
300, 450, 600 GB
</t>
    </r>
    <r>
      <rPr>
        <u/>
        <sz val="10"/>
        <rFont val="Calibri"/>
        <family val="2"/>
      </rPr>
      <t xml:space="preserve">2.5-inch SATA solid state drives: 
</t>
    </r>
    <r>
      <rPr>
        <sz val="10"/>
        <rFont val="Calibri"/>
        <family val="2"/>
      </rPr>
      <t>128, 160, 256, 300 GB</t>
    </r>
  </si>
  <si>
    <t>Integrated SATA 6 Gb/s controller
Optional SAS controller: LSI 9212-4i 4-port SAS 6 Gb/s</t>
  </si>
  <si>
    <t>RAID 0, 1, 5, 10 capable
SAS RAID 0, 1, 10 capable (with Optional card)</t>
  </si>
  <si>
    <t>Dual integrated Intel LAN</t>
  </si>
  <si>
    <t>2 external 5.25-inch bays,</t>
  </si>
  <si>
    <t>3 internal 3.5-inch bays</t>
  </si>
  <si>
    <t>1 PCI Express Gen2 x4 mechanical/x1 electrical</t>
  </si>
  <si>
    <t>1 PCI Express Gen2 x8 mechanical/x4 electrical</t>
  </si>
  <si>
    <t>1 PCI Express Gen3 x8</t>
  </si>
  <si>
    <t>2 PCI Express Gen3 x16</t>
  </si>
  <si>
    <t>3 Front: 2 USB 3.0, 1 USB 2.0, 
6 Rear: 2 USB 3.0, 4 USB 2.0, 
5 Internal: 5 USB 2.0</t>
  </si>
  <si>
    <t>Front: 1 IEEE 1394a standard</t>
  </si>
  <si>
    <t>HP Z420</t>
  </si>
  <si>
    <t>17.63 x 7.0 x 17.5 in 
(44.76 x 17.78 x 44.52 cm)</t>
  </si>
  <si>
    <t>600-Watt 90% efficient</t>
  </si>
  <si>
    <t>Single
E5-2687
E5-2665
E5-1660
E5-1650
E5-1620
E5-1607
E5-1603</t>
  </si>
  <si>
    <t>64GB</t>
  </si>
  <si>
    <t>Integrated Intel 82579LM GbE LAN</t>
  </si>
  <si>
    <t>3 external 5.25-inch bays</t>
  </si>
  <si>
    <t>3 internal 3.5-inch HDD bays (4 total when using 5.25-inch bay converters)</t>
  </si>
  <si>
    <t>1 PCI Express Gen3 x8 mechanical/electrical</t>
  </si>
  <si>
    <t>2 PCI Express Gen3 x16 mechanical/electrical</t>
  </si>
  <si>
    <t>1 via optional adapter</t>
  </si>
  <si>
    <t>Front: 1 microphone in, 1 headphone out
Rear: 1 audio in, 1 audio out, 1 microphone in</t>
  </si>
  <si>
    <t>Integrated Intel/Realtek HD ALC262 Audio;
optional HP Thin USB Powered Speakers</t>
  </si>
  <si>
    <t>3 Front: 2 USB 3.0, 1 USB 2.0
6 Rear: 2 USB 3.0, 4 USB 2.0
6 Internal: 6 USB 2.0</t>
  </si>
  <si>
    <t>Front: 1 IEEE 1394a standard
Rear: 2 IEEE 1394b ports via optional add-in PCIe card</t>
  </si>
  <si>
    <t>up to 4 eSATA</t>
  </si>
  <si>
    <t>--- 2011 Products ---</t>
  </si>
  <si>
    <t>HP EliteBook Folio 9470m</t>
  </si>
  <si>
    <t>HD 1366x768 Anti-Glare (??? nits)</t>
  </si>
  <si>
    <t>13.3 x 9.09 x 0.75 in 
338 x 231 x 18.9 mm</t>
  </si>
  <si>
    <t>14.68 x 9.65 x 1.25 - 1.40 in
372.8 x 245.1 x 31.8 - 35.6 mm</t>
  </si>
  <si>
    <t>SATA II HDD
SATA III SSD</t>
  </si>
  <si>
    <t>3rd Gen i3, i5, i7 , Pentium Dual Core, Celeron , support for N-1 DC SB</t>
  </si>
  <si>
    <t>3rd Gen i3, i5, i7 Dual Core Ivy Bridge ULV
 I3, PDC N-1 Sandy Bridge (17W)</t>
  </si>
  <si>
    <t>3rd Gen i3, i5, i7 Dual Core , i7 Quad Core    Support for N-1 Dual Core Sandy Bridge</t>
  </si>
  <si>
    <t>3rd Gen i5, i7 Dual Core, i7 Quad Core, i7 Extreme Quad Core
Intel Ivy Bridge</t>
  </si>
  <si>
    <t>3rd Gen i3, i5, i7</t>
  </si>
  <si>
    <t>0 USB 2.0 / 3 USB 3.0</t>
  </si>
  <si>
    <t>Full</t>
  </si>
  <si>
    <t>No. But DP supports HDMI native with options cable</t>
  </si>
  <si>
    <t>Yes / Slide</t>
  </si>
  <si>
    <t>Availability listed as October</t>
  </si>
  <si>
    <t>Intel 802.11n 6205, 6235
Atheros 802.11n
Broadcom 802.11n</t>
  </si>
  <si>
    <t>HP hs2350 HSPA+
HP un2430 EV-DO/HSPA 
HP lt2522 LTE/EV-DO 
HP lt2523 LTE/HSPA+</t>
  </si>
  <si>
    <t>Stereo w/SRS</t>
  </si>
  <si>
    <t>HD+ 1600 x 900 Flat High Brightness (300 nits)</t>
  </si>
  <si>
    <t>4 cell 52Wh
+ 6 cell 60Wh slice (20:00)</t>
  </si>
  <si>
    <t>HP EliteBook 8470p</t>
  </si>
  <si>
    <t>HP EliteBook 8570p</t>
  </si>
  <si>
    <t>HP EliteBook 2170p</t>
  </si>
  <si>
    <t>HP EliteBook 2570p</t>
  </si>
  <si>
    <t>HP ProBook 6475b</t>
  </si>
  <si>
    <t>HP ProBook 6570b</t>
  </si>
  <si>
    <t>HP ProBook 6470b</t>
  </si>
  <si>
    <t>ThinkPad X1 Carbon</t>
  </si>
  <si>
    <t>HD 1366x768 Anti-Glare (??? nits)
HD+ 1600x900 Anti-Glare (??? nits)</t>
  </si>
  <si>
    <t>HD 1366x768 (200 nits)
HD+ 1600x900 (250 nits)</t>
  </si>
  <si>
    <t>HD 1366x768 (200 nits)  AntiGlare</t>
  </si>
  <si>
    <t>HD 1366x768 (220 nits)
HD+ 1600x900 (250 nits)</t>
  </si>
  <si>
    <t>HD 1366x768 (220 nits)
HD+ 1600x900 (250 nits)
FHD 1920x1080 (270 nits) (95% color gamut)</t>
  </si>
  <si>
    <t>HD 1366x768 (220 nits)
HD+ 1600x900 (250 nits)
FHD 1920x1080 (270 nits) (95% color gamut) w/optional color calibrator</t>
  </si>
  <si>
    <t>3.6 lbs / 1.63 kg</t>
  </si>
  <si>
    <t>13.31 x 9.11 x 1.25 in (at front)
338 x 231 x 34 mm (at front)</t>
  </si>
  <si>
    <t xml:space="preserve">9 cell 100Wh (14:15)
6 cell 62Wh (9:15)
6 cell 55Wh (Long Life)
3 cell 31Wh
Extended life slice 9 cell 73Wh (?:??), 
Ultra Extended Slice 100Wh (24:15) (w/9 cell primary)
</t>
  </si>
  <si>
    <t xml:space="preserve">3rd Gen i3, i5, i7 Dual Core, i7 Quad Core </t>
  </si>
  <si>
    <t>Intel® HD Graphics 4000
AMD Radeon HD 7570M 1GB</t>
  </si>
  <si>
    <t>Intel QM77</t>
  </si>
  <si>
    <t>2 USB 2.0 / 2 USB 3.0</t>
  </si>
  <si>
    <t>Intel C216</t>
  </si>
  <si>
    <t>Tower/SFF</t>
  </si>
  <si>
    <t>25L (11L)</t>
  </si>
  <si>
    <t>24.7lbs. / 11.2kg   [7.5kg - SFF]</t>
  </si>
  <si>
    <t>Tower:
280W 85% Efficient
450W 92% Efficient
SFF:
[240W 85% Efficient]
[240W 92% Efficient]</t>
  </si>
  <si>
    <t>1x Intel Ivy Bridge Processors
Xeon E3-1200 v2
Core i3, i5, i7
Pentium, Celeron</t>
  </si>
  <si>
    <r>
      <rPr>
        <u/>
        <sz val="10"/>
        <rFont val="Calibri"/>
        <family val="2"/>
      </rPr>
      <t>UDIMM (ECC)</t>
    </r>
    <r>
      <rPr>
        <sz val="10"/>
        <rFont val="Calibri"/>
        <family val="2"/>
      </rPr>
      <t xml:space="preserve">
2GB / 4GB / 8GB 1600-MHz DDR3
</t>
    </r>
    <r>
      <rPr>
        <u/>
        <sz val="10"/>
        <rFont val="Calibri"/>
        <family val="2"/>
      </rPr>
      <t>UDIMM (non-ECC)</t>
    </r>
    <r>
      <rPr>
        <sz val="10"/>
        <rFont val="Calibri"/>
        <family val="2"/>
      </rPr>
      <t xml:space="preserve">
2GB / 4GB / 8GB 1600-MHz DDR3  </t>
    </r>
  </si>
  <si>
    <r>
      <rPr>
        <u/>
        <sz val="10"/>
        <rFont val="Calibri"/>
        <family val="2"/>
      </rPr>
      <t>3.5" SATA (6Gb/s) 7200rpm</t>
    </r>
    <r>
      <rPr>
        <sz val="10"/>
        <rFont val="Calibri"/>
        <family val="2"/>
      </rPr>
      <t xml:space="preserve">
   250GB/500GB/1TB/2TB/3TB  
</t>
    </r>
    <r>
      <rPr>
        <u/>
        <sz val="10"/>
        <rFont val="Calibri"/>
        <family val="2"/>
      </rPr>
      <t>2.5" SATA (6Gb/s) 10K rpm</t>
    </r>
    <r>
      <rPr>
        <sz val="10"/>
        <rFont val="Calibri"/>
        <family val="2"/>
      </rPr>
      <t xml:space="preserve">
   150GB/300GB/600GB   
</t>
    </r>
    <r>
      <rPr>
        <u/>
        <sz val="10"/>
        <rFont val="Calibri"/>
        <family val="2"/>
      </rPr>
      <t>2.5" SSD (6Gb/s):</t>
    </r>
    <r>
      <rPr>
        <sz val="10"/>
        <rFont val="Calibri"/>
        <family val="2"/>
      </rPr>
      <t xml:space="preserve">
   128GB/256GB/180GB</t>
    </r>
  </si>
  <si>
    <t xml:space="preserve">RAID 0, 1 , 5 Integrated into chipset
</t>
  </si>
  <si>
    <t>Integrated Intel HD Graphics -
nVidia NVS300 
nVidia NVS300  1X
nVidia NVS450 --Tower only
nVidia Quadro 400
nVidia Quadro 600 
nVidia Quadro 2000 --Tower only
nVidia Quadro 2000D --Tower only
nVidia Quadro 4000 --Tower only</t>
  </si>
  <si>
    <t xml:space="preserve">2 internal 3.5" </t>
  </si>
  <si>
    <t>4 rear USB 3.0 
2 rear USB 2.0 
2 front USB 2.0
1 internal USB 2.0</t>
  </si>
  <si>
    <t>Yes (some CPUs)</t>
  </si>
  <si>
    <t>Windows® 7 Ultimate 64bit
Windows® 7 Professional 32/64bit
Windows® XP Professional 32/64bit
Windows® 8 ready
RHEL Linux 6.2</t>
  </si>
  <si>
    <t>SFF -24dB, Tower-  22dB</t>
  </si>
  <si>
    <t>65% PCC Bezel</t>
  </si>
  <si>
    <t>Energy Star 5
EPEAT Gold
Greenguard
RoHS
Climate Savers 80Plus Platinum(92% Efficient PSU)</t>
  </si>
  <si>
    <t>ThinkPad T430/T530</t>
  </si>
  <si>
    <t>ThinkPad L530, L430</t>
  </si>
  <si>
    <t>ThinkPad Edge E430, E530 (E435, E535)</t>
  </si>
  <si>
    <t>ThinkPad X230t</t>
  </si>
  <si>
    <t>Elitebook 2170p</t>
  </si>
  <si>
    <t>Elitebook 2570p</t>
  </si>
  <si>
    <t>Elitebook 8470p, 8570p</t>
  </si>
  <si>
    <t>Probook 6470b, 6475b,6570b</t>
  </si>
  <si>
    <t>ProBook 4440s,4540s</t>
  </si>
  <si>
    <t>Elitebook 8770w</t>
  </si>
  <si>
    <t>HP 3115m</t>
  </si>
  <si>
    <t>ProBook 4340s , 4341s</t>
  </si>
  <si>
    <t>Elitebook Folio 9470m</t>
  </si>
  <si>
    <t>ProBook 4445s,4446s, 4545s</t>
  </si>
  <si>
    <t>Elitebook 8570w</t>
  </si>
  <si>
    <t>ProBook 4740s</t>
  </si>
  <si>
    <t>Elitebook 8470w</t>
  </si>
  <si>
    <t>2011 Competition</t>
  </si>
  <si>
    <t>Intel 802.11n 6205, 6300
Atheros 802.11n
Broadcom 802.11n</t>
  </si>
  <si>
    <t xml:space="preserve">HP hs2350 HSPA+
HP un2430 EV-DO/HSPA </t>
  </si>
  <si>
    <t xml:space="preserve">HD 1366x768 Anti-Glare (??? nits)
HD+ 1600x900 Anti-Glare (??? nits)
FHD 1920x1080 Anti-Glare (??? nits) </t>
  </si>
  <si>
    <t>4.56 lbs / 2.07 kg (w/o optical)
4.95 lbs / 2.25 kg (w/ optical)</t>
  </si>
  <si>
    <t>5.75 lbs / 2.61 kg (w/o optical)</t>
  </si>
  <si>
    <t>14.72 x 9.86 x 1.34 in (at front)
374 x 251 x 34 mm (at front)</t>
  </si>
  <si>
    <t xml:space="preserve">9 cell 100Wh (13:30)
6 cell 62Wh (8:15)
6 cell 55Wh (Long Life)
3 cell 31Wh (4:00)
Extended life slice 9 cell 73Wh (?:??), 
Ultra Extended Slice 100Wh (?:??) (w/9 cell primary)
</t>
  </si>
  <si>
    <t>3rd Gen i5, i7 Dual Core, i7 Quad Core</t>
  </si>
  <si>
    <t>3 USB 2.0 / 2 USB 3.0</t>
  </si>
  <si>
    <t>Full
(UMA - v1.1a)
(Disc - v1.2)</t>
  </si>
  <si>
    <t xml:space="preserve"> ---2011 Products ---</t>
  </si>
  <si>
    <t>Intel Q77</t>
  </si>
  <si>
    <t>450W
280W</t>
  </si>
  <si>
    <t>1600-MHz DDR3</t>
  </si>
  <si>
    <t>Integrated 10M/100M/1000M Gigabit Ethernet</t>
  </si>
  <si>
    <t>Intel® HD Graphics
Optional Discrete Graphics</t>
  </si>
  <si>
    <t>Mosaic Mode</t>
  </si>
  <si>
    <t>1 (Full height)</t>
  </si>
  <si>
    <t>2 Front (2.0)/ 6 rear (2 x 2.0, 4 x 3.0)</t>
  </si>
  <si>
    <t>Cable lock</t>
  </si>
  <si>
    <t>PC Cloud Manager for vPro
Full TVT</t>
  </si>
  <si>
    <t>Genuine Windows® 7 Professional 64 bit
Genuine Windows® 7 Professional 32bit
Genuine Windows® 7 Home Premium 32 bit 
Genuine Windows® 7 Home Basic 32 bit 2
Windows® XP Professional preinstalled through downgrade rights from Genuine Windows 7
Genuine Windows® 7 Starter
Genuine Windows® 7 Ultimate 64bit/32bit</t>
  </si>
  <si>
    <t xml:space="preserve">Green PC (EPEAT) / ENERGY STAR 5.2/ UL </t>
  </si>
  <si>
    <t>1 x VGA, 1 x DP, 1 x Optional DP</t>
  </si>
  <si>
    <t>6.6 kg</t>
  </si>
  <si>
    <t>2 (2nd optional)</t>
  </si>
  <si>
    <t>Yes (slim)</t>
  </si>
  <si>
    <t>Tiny</t>
  </si>
  <si>
    <t>1.32 kg</t>
  </si>
  <si>
    <t>Intel Celeron/ Pentium/ Intel Core i3/ Intel Core i5</t>
  </si>
  <si>
    <t>1600-MHz SODIMM DDR3</t>
  </si>
  <si>
    <t xml:space="preserve">1 x 2 </t>
  </si>
  <si>
    <t>1 Mini PCI Express</t>
  </si>
  <si>
    <t>Via Optional Cable</t>
  </si>
  <si>
    <t>2 Front (3.0)/ 3 rear (2 x 3.0, 1x 2.0)</t>
  </si>
  <si>
    <t>Intel® Q75</t>
  </si>
  <si>
    <t>Mini Tower</t>
  </si>
  <si>
    <t>11 Kg</t>
  </si>
  <si>
    <t>1600-MHz UDIMM DDR3</t>
  </si>
  <si>
    <t>2 Front (2.0)/ 6 Rear (4 x 3.0, 2 x 2.0)</t>
  </si>
  <si>
    <t>Full TVT</t>
  </si>
  <si>
    <t>Genuine Windows® 7 Home Basic 32 (Emerging market only)
Genuine Windows® 7 Home Premium 32
Genuine Windows® 7 Home Premium 64
Genuine Windows® 7 Professional 32
Genuine Windows® 7 Professional 64
Genuine Windows® 7 Professional with
Windows XP Professional Downgrade preinstalled (US only)</t>
  </si>
  <si>
    <t>UL / TUV-GS / Energy Star</t>
  </si>
  <si>
    <t>7.5 Kg</t>
  </si>
  <si>
    <t>32BG</t>
  </si>
  <si>
    <t xml:space="preserve">4 x 3 </t>
  </si>
  <si>
    <t>Intel® H61</t>
  </si>
  <si>
    <t>9.4 Kg</t>
  </si>
  <si>
    <t>320W
280W</t>
  </si>
  <si>
    <t>2 Front (2.0)/ 4 Rear (2.0)</t>
  </si>
  <si>
    <t>Windows® 7 Professional 64bit/32bit
Windows® 7 Home Premium 64bit/32bit
Windows® 7 Home Basic 32bit
Windows® XP Professional SP3 (Downgrade from Windows 7 Pro 32 bit)
Windows® 7 Starter
Windows® 7 Ultimate 64bit/32bit</t>
  </si>
  <si>
    <t>Green PC (EPEAT) / ENERGY STAR 5.2/ UL / TUV-GS</t>
  </si>
  <si>
    <t>1 VGA/ 1 DVI</t>
  </si>
  <si>
    <t>6.6 Kg</t>
  </si>
  <si>
    <t xml:space="preserve"> 1600-MHz DIMM DDR3</t>
  </si>
  <si>
    <t>3 x 2</t>
  </si>
  <si>
    <t>Intel® HD Graphics</t>
  </si>
  <si>
    <t>1 Mini PCIe x1</t>
  </si>
  <si>
    <t>2 Front (2.0)/ 3 Rear (2.0)</t>
  </si>
  <si>
    <t>1 VGA/ 1 DP</t>
  </si>
  <si>
    <t>PRC+MEA+APLA (Except JANZ)</t>
  </si>
  <si>
    <t>Intel® B75</t>
  </si>
  <si>
    <t>Green PC (EPEAT) / ENERGY STAR 5.4/ UL / TUV-GS</t>
  </si>
  <si>
    <t>ANZ / China / JP / NA / LA / REM / WE</t>
  </si>
  <si>
    <t>Intel®Q77</t>
  </si>
  <si>
    <t>Multi Touch w/ Frame Stand: 10.9Kg
Non-touch w/ Frame Stand: 9.76Kg
Non-touch w/ Monitor Stand: 11.68Kg
Multi-Touch w/ Monitor Stand: 12.76Kg</t>
  </si>
  <si>
    <t>180W (special bid)
150W</t>
  </si>
  <si>
    <t>PC3-12800 1600-MHz SODIMM DDR3</t>
  </si>
  <si>
    <t>SATA 6Gb/s 7200rpm</t>
  </si>
  <si>
    <t>Integrated 3W x 2</t>
  </si>
  <si>
    <t>Intel® HD Graphics
Discrete Graphics (special bid only)</t>
  </si>
  <si>
    <t>1 (slim)</t>
  </si>
  <si>
    <t>1 Mini PCIe for Wifi module</t>
  </si>
  <si>
    <t>2 Side (3.0)/ 4 Rear (2.0)</t>
  </si>
  <si>
    <t>Yes, 1</t>
  </si>
  <si>
    <t>Windows® 7 Ultimate 32bit / 64bit
Windows® 7 Professional 32bit / 64bit
Windows® 7 Home Premium 32bit / 64bit
Windows® 7 Home Basic 32bit
Windows® 7 Starter 32bit
Windows® XP Professional SP3 (Downgrade from Windows 7 Pro 32 bit)</t>
  </si>
  <si>
    <t>TUV Green Mark/ UL Environement Gold/ TCO Edge/ Energy Star 5.2/ EPEAT GOLD</t>
  </si>
  <si>
    <t>23" Wide</t>
  </si>
  <si>
    <t>1920 x 1080</t>
  </si>
  <si>
    <t>250 cd/m2</t>
  </si>
  <si>
    <t>Yes, HD</t>
  </si>
  <si>
    <t>Yes, Dual Array</t>
  </si>
  <si>
    <t>1 DP</t>
  </si>
  <si>
    <t>All-in-One</t>
  </si>
  <si>
    <t xml:space="preserve">
Non-touch w/ Frame Stand: 408 x 502.8 x 92.5
Non-touch w/ Monitor Stand: 447.95 x 502.8 x 143.2
</t>
  </si>
  <si>
    <t>150W</t>
  </si>
  <si>
    <t>20" Wide</t>
  </si>
  <si>
    <t>1600 x 900</t>
  </si>
  <si>
    <t>Touch Frame Stand: 411 x 506.8 x 107
Non-touch Frame Stand: 411 x 506.8 x 100.5
Non-touch Monitor Stand: 430.85 x 506.8 x 212.96
Touch without Stand: 411 x 506.8 x 78
Non touch without Stand: 411 x 506.8 x 71.5</t>
  </si>
  <si>
    <t>Touch Frame Stand: 8.85Kg
Non-touch Frame Stand: 7.32-7.554
Non-touch Monitor Stand: 9.08-9.3
Touch without Stand: 8.365
Non touch without Stand: 6.835-7.055</t>
  </si>
  <si>
    <t>Integrated 2W x 2</t>
  </si>
  <si>
    <t>2 Side (2.0)/ 4 Rear (2.0)</t>
  </si>
  <si>
    <t xml:space="preserve">Genuine Microsoft Windows® 7 Ultimate 64bit/32bit
Genuine Microsoft Windows® 7 Professional 64bit/32bit
Genuine Microsoft Windows® 7 Home Premium 64bit/32bit
Genuine Microsoft Windows® 7 Home Basic 32bit
Genuine Microsoft Windows® 7 Starter 32bit
Genuine Microsoft Windows® XP Professional SP3
(Downgrade from Windows 7 Pro 32 bit)
</t>
  </si>
  <si>
    <t>TCO Edge / ENERGY STAR 5.2 / Green PC (EPEAT)</t>
  </si>
  <si>
    <t>20" wide</t>
  </si>
  <si>
    <t>PRC+APLA+MEA</t>
  </si>
  <si>
    <t>M92p Tiny</t>
  </si>
  <si>
    <t>12.02 x 8.23 x 1.08 in 
305 x 209 x 27 mm</t>
  </si>
  <si>
    <t>9 cell 100Wh (?:??)
6 cell 62Wh (?:??)
6 cell 55Wh (Long Life)
3 cell 31Wh (?:??)</t>
  </si>
  <si>
    <t>3rd Gen i3, i5, i7 Dual Core</t>
  </si>
  <si>
    <t>Intel® HD Graphics 4000</t>
  </si>
  <si>
    <t>3.6 lbs / 1.63 kg (w/o optical)</t>
  </si>
  <si>
    <t>Dell T3600</t>
  </si>
  <si>
    <t>Dell T5600</t>
  </si>
  <si>
    <t>Dell T7600</t>
  </si>
  <si>
    <t xml:space="preserve">635W 90% efficient
425W 90% efficient
</t>
  </si>
  <si>
    <t>UDIMM
1333 &amp; 1600 MHz DDR3
1333 &amp; 1600 MHz DDR3 ECC</t>
  </si>
  <si>
    <t xml:space="preserve">SATA 7200rpm                                        Up to 3 TB
SATA 10K rpm    
None
SAS 10K rpm                                         Up to 900GB
SAS 15K rpm                                           146GB
SSD                                                         256GB
</t>
  </si>
  <si>
    <t>NVIDIA® Quadro® 6000 
AMD FirePro™ V7900 
AMD FirePro V4900 
AMD FirePro 2270
NVIDIA Quadro 5000 
AMD FirePro V5900 
NVIDIA Quadro 600 
NVIDIA Quadro NVS™ 300
NVIDIA Quadro 4000
NVIDIA Quadro 2000
NVIDIA Tesla C2075</t>
  </si>
  <si>
    <t>1 external 5.25"
1 external slimline optical</t>
  </si>
  <si>
    <t>Optional 19 in 1</t>
  </si>
  <si>
    <t xml:space="preserve">1 PCI Express Gen2 </t>
  </si>
  <si>
    <t xml:space="preserve">4 Front: 1 USB 3.0, 3 USB 2.0              
6 Rear: 1 USB 3.0, 5 USB 2.0              
3 Internal: 3 USB 2.0
</t>
  </si>
  <si>
    <t>1 Rear (Optional)</t>
  </si>
  <si>
    <t>Vpro</t>
  </si>
  <si>
    <t xml:space="preserve">Genuine Windows® 7 Ultimate 32-Bit; Genuine Windows® 7 Ultimate 64-Bit 
Genuine Windows® 7 Professional 32-Bit; Genuine Windows® 7 Professional 64-Bit 
Red Hat® Enterprise Linux® WS v.6.1 EM64T (Also certified to run Red Hat Enterprise Linux Version 5.7 64-Bit) 
Ubuntu 11.10 Linux (select regions only 
</t>
  </si>
  <si>
    <t>Energy Star 5
EPEAT ???
RoHS</t>
  </si>
  <si>
    <t>2 internal 3.5" or 4 internal 2.5"</t>
  </si>
  <si>
    <t>16.30 x 6.79 x 18.54 in
414mm x 172.6mm x 471mm</t>
  </si>
  <si>
    <t xml:space="preserve">820W 90% efficient
635W 90% efficient
</t>
  </si>
  <si>
    <t>Dual Xeon
E5-2600 series</t>
  </si>
  <si>
    <t>UDIMM &amp; RDIMM
1333 &amp; 1600 MHz DDR3 ECC</t>
  </si>
  <si>
    <t>NVIDIA® Quadro® 6000 
NVIDIA® Quadro® 5000 
AMD FirePro™ V7900 
AMD FirePro V5900
AMD FirePro V4900 
AMD FirePro 2270 
NVIDIA Quadro 600 
NVIDIA Quadro NVS™ 300
NVIDIA Quadro 4000
NVIDIA Quadro 2000
NVIDIA Tesla C2075</t>
  </si>
  <si>
    <t>1 PCIe x4 Gen3 (x16 mechanical)</t>
  </si>
  <si>
    <t xml:space="preserve">1 PCIe x8 Gen3 (x16 mechanical) </t>
  </si>
  <si>
    <t>Single Xeon
E5-1600/2600 series</t>
  </si>
  <si>
    <t>16.95 x 8.50 x 20.67 in
438mm x 216mm x 545mm</t>
  </si>
  <si>
    <t>52L</t>
  </si>
  <si>
    <t xml:space="preserve">1300W 90% Efficient
</t>
  </si>
  <si>
    <t>The Dell T3600 requires an additional controller card to support SATA III (6Gb/s).  The S30 supports this on board through AHCI ports.  Dell supports 1 more 2.5" drive, but one less 3.5" drive.  Dell does not support 2.5" SATA 10K drives</t>
  </si>
  <si>
    <t>SATA RAID 0, 1, 5, 10 Integrated
Upgradeable at time of purchase only to SAS RAID 0, 1, 10, 5</t>
  </si>
  <si>
    <t>SATA RAID 0, 1, 5, 10 Integrated
SAS RAID 0, 1, 10 integrated 
Upgradeable at time of purchase only to SAS RAID 5</t>
  </si>
  <si>
    <t>Single Gigabit 
(Intel Lewisville - 82579)</t>
  </si>
  <si>
    <t>Single Gigabit
Intel 82579LM GbE LAN</t>
  </si>
  <si>
    <t>Dual Gigabit
Intel 82579LM GbE LAN</t>
  </si>
  <si>
    <t>7x6 Tower</t>
  </si>
  <si>
    <t>4 internal 3.5" or 8 internal 2.5"</t>
  </si>
  <si>
    <t xml:space="preserve">1 PCIe x4 Gen3 (x16 mechanical)
1 PCIe x4 Gen2 (x16 mechanical)
</t>
  </si>
  <si>
    <t xml:space="preserve">4 PCI Express x16 Gen3 </t>
  </si>
  <si>
    <t>The Dell T5600 requires an additional controller card to support SATA III (6Gb/s).  The C30 supports this on board through AHCI ports.  Dell supports 1 more 2.5" drive, but one less 3.5" drive. Dell does not support 2.5" SATA 10K drives</t>
  </si>
  <si>
    <t>The Dell T7600 requires an additional controller card to support SATA III (6Gb/s).  The D30 supports this on board through AHCI ports.  Dell supports 3 more 2.5" drives, but one less 3.5" drive. Dell does not support 2.5" SATA 10K drives</t>
  </si>
  <si>
    <t>2 USB 2.0 / 1 USB 3.0</t>
  </si>
  <si>
    <t>HP Compaq Pro 4300</t>
  </si>
  <si>
    <t>M72
M72e Tiny (?)</t>
  </si>
  <si>
    <t>100 x 338 x 278.5 mm
3.95 x 13.3 x 14.9 in</t>
  </si>
  <si>
    <t>7.6 kg (16.7 lb)</t>
  </si>
  <si>
    <t>Intel Core i3-2120/2130 (3rd Generation) / Intel Pentium G860 / Intel Celeron G460/540</t>
  </si>
  <si>
    <t>1600Mhz DDR3 SDRAM</t>
  </si>
  <si>
    <t>SATA 6Gb/s  7200rpm</t>
  </si>
  <si>
    <t>2 (low profile)</t>
  </si>
  <si>
    <t>10 (USB 2.0)</t>
  </si>
  <si>
    <t>No (banks only)</t>
  </si>
  <si>
    <t>HP Chassis Security Kit</t>
  </si>
  <si>
    <t xml:space="preserve">HP EUDI Support Environment; HP Help and Support; HP Recovery Manager; HP Setup v9.0; HP Support Assistant
</t>
  </si>
  <si>
    <t>Windows® 7 Ultimate 32
Windows® 7 Ultimate 64
Windows® 7 Professional 32
Windows® 7 Professional 64
Windows® 7 Home Premium 32
Windows® 7 Home Premium 64
Windows® 7 Home Basic 32
FreeDOS</t>
  </si>
  <si>
    <t>Energy Star 5.0, EPEAT TBD</t>
  </si>
  <si>
    <t>http://h10010.www1.hp.com/wwpc/us/en/sm/WF05a/12454-12454-64287-321860-3328896-5257337.html?dnr=1&amp;jumpid=reg_r1002_usenc-001&amp;lang=en&amp;cc=us</t>
  </si>
  <si>
    <t>http://www.hp.com/united-states/personal_again/datasheets/4300_ds.pdf</t>
  </si>
  <si>
    <t>HP Compaq Pro 6300 SFF</t>
  </si>
  <si>
    <t>Edge92 SFF</t>
  </si>
  <si>
    <t>Intel Q75</t>
  </si>
  <si>
    <t>377 x 177 x 431 mm
14.9 x 7 x 17 in.</t>
  </si>
  <si>
    <t>Intel Core i3/i5/i7 (3rd Generation) / Intel Pentium G860 / Intel Celeron G460/540</t>
  </si>
  <si>
    <t xml:space="preserve">32GB </t>
  </si>
  <si>
    <t>Integrated 10M/100M/1000M Gigabit Ethernet (Intel 82579LM)</t>
  </si>
  <si>
    <t>10 (4 USB 3.0, 6 USB 2.0)</t>
  </si>
  <si>
    <t>HP Help and Support, HP Recovery Manager, HP Support Assistant</t>
  </si>
  <si>
    <t>Windows® 7 Professional 32
Windows® 7 Professional 64
Windows® 7 Home Premium 32
FreeDOS</t>
  </si>
  <si>
    <t>Energy Star 5.0, EPEAT Gold</t>
  </si>
  <si>
    <t>HP Compaq Pro 6300 Tower</t>
  </si>
  <si>
    <t>Edge92 MT</t>
  </si>
  <si>
    <t>100 x 338 x 379 mm
4 x 13.3 x 14.9 in</t>
  </si>
  <si>
    <t>9.3 kg (20.5 lb)</t>
  </si>
  <si>
    <t>http://h10010.www1.hp.com/wwpc/me/en/sm/WF06a/12454-12454-64287-3328896-3328896-5232874.html?dnr=1</t>
  </si>
  <si>
    <t>http://www.hp.com/united-states/personal_again/datasheets/6300_series_ds.pdf</t>
  </si>
  <si>
    <t>HP Compaq Elite 8300 - CMT</t>
  </si>
  <si>
    <t>M92p</t>
  </si>
  <si>
    <t>Q77</t>
  </si>
  <si>
    <t>Convertible Mini Tower</t>
  </si>
  <si>
    <t>448 x 178 x 445 mm
17.6 x 7 x 18 in.</t>
  </si>
  <si>
    <t>Intel Core i3-2120/2130 (3rd Generation) / Intel Pentium G860</t>
  </si>
  <si>
    <t>1 + 1 PCIe x4</t>
  </si>
  <si>
    <t>HP EUDI Support Environment; HP Help and Support; HP Recovery Manager; HP Setup v9.0; HP Support Assistant, HP ProtectTools Security Suite</t>
  </si>
  <si>
    <t>Windows® 7 Ultimate 64
Windows® 7 Professional 32
Windows® 7 Professional 64
Windows® 7 Home Premium 32
FreeDOS</t>
  </si>
  <si>
    <t>http://h10010.www1.hp.com/wwpc/us/en/sm/WF06a/12454-12454-64287-5230499-3328898-5232866.html?dnr=1</t>
  </si>
  <si>
    <t>http://www.hp.com/united-states/personal_again/datasheets/elite8300_ds.pdf</t>
  </si>
  <si>
    <t>HP Compaq Elite 8300 MT</t>
  </si>
  <si>
    <t>Intel® CoreTM i3/Intel® CoreTM i5/Intel® CoreTM i7 (2nd and 3rd Generation)
Intel® Pentium</t>
  </si>
  <si>
    <t>HP Compaq Elite 8300 - SFF</t>
  </si>
  <si>
    <t>HP Compaq Elite 8300 - USDT</t>
  </si>
  <si>
    <t>66 x 252 x 254 mm
2.6 x 9.9 x 10 in</t>
  </si>
  <si>
    <t>135W 87%</t>
  </si>
  <si>
    <t>1 (2.5")</t>
  </si>
  <si>
    <t>1 (mini)</t>
  </si>
  <si>
    <t>Yes (2)</t>
  </si>
  <si>
    <t>1 MXM, 1 mSATA</t>
  </si>
  <si>
    <t>Lenovo E49</t>
  </si>
  <si>
    <t>Discrete graphics, drainage keyboard, and 180 degree screen opening are uncommon in this class of machine.</t>
  </si>
  <si>
    <t>5.1 lbs / 2.32 kg</t>
  </si>
  <si>
    <t xml:space="preserve">340 x 234.6 x 20.2-34.8mm </t>
  </si>
  <si>
    <t>3rd Gen i3, i5,  support for N-1 SB i3,Pentium Dual Core, Celeron</t>
  </si>
  <si>
    <t>Intel HD Graphics
Nvidia GeForce 610M (1GB VRAM)</t>
  </si>
  <si>
    <t>6 cell ??Wh (6:00)</t>
  </si>
  <si>
    <t>HD 1366x768 (??? nits) Anti-Glare</t>
  </si>
  <si>
    <t>Intel HM77</t>
  </si>
  <si>
    <t>9.5mm SATA II HDD</t>
  </si>
  <si>
    <t>Intel 802.11n
Broadcom 802.11n</t>
  </si>
  <si>
    <t>PCABS</t>
  </si>
  <si>
    <t>ThinkPad X131e
ThinkPad X230</t>
  </si>
  <si>
    <t>2.89 lbs / 1.31 kg</t>
  </si>
  <si>
    <t>11.5 x 7.56 x 1.04 in 
292 x 192 x 26.5 mm</t>
  </si>
  <si>
    <t>4 cell 30 Wh (5:30)
6 cell 48 Wh (10:00)</t>
  </si>
  <si>
    <t>0 USB 2.0 / 2 USB 3.0</t>
  </si>
  <si>
    <t>11.6" screen size indicates this as a competitor for X131e, but is most properly a smaller competitor for X230.   The X131e has many attributes specific to education requirements, but the X131e does not support vPro, smart card, fingerprint reader or docking.  The 2170p does support these and as such is likely closer to X230 in bid specs.</t>
  </si>
  <si>
    <t>3rd Gen i3, i5, i7 Dual Core ,support for N-1 DC SB</t>
  </si>
  <si>
    <t>Latitude E6230</t>
  </si>
  <si>
    <t>Latitude E6430, E6530</t>
  </si>
  <si>
    <t>Latitude 6430s</t>
  </si>
  <si>
    <t>Latitude E5430, E5530</t>
  </si>
  <si>
    <t>Latitude E6330</t>
  </si>
  <si>
    <t>Dell Latitude E6430</t>
  </si>
  <si>
    <t>Dell Latitude E6430s</t>
  </si>
  <si>
    <t>Dell Latitude E6430u</t>
  </si>
  <si>
    <t>Dell Latitude E6530</t>
  </si>
  <si>
    <t>Dell Latitude E6230</t>
  </si>
  <si>
    <t>Dell Latitude E6330</t>
  </si>
  <si>
    <t>Dell Latitude E5430</t>
  </si>
  <si>
    <t>Dell Latitude E5530</t>
  </si>
  <si>
    <t>Dell Latitude E6430 ATG</t>
  </si>
  <si>
    <t>Thinkpad X1 Carbon</t>
  </si>
  <si>
    <t>ThinkPad L430</t>
  </si>
  <si>
    <t>ThinkPad L530</t>
  </si>
  <si>
    <t>3.75 lbs / 1.7 kg</t>
  </si>
  <si>
    <t>14.14 x 9.74 x 1.48 in</t>
  </si>
  <si>
    <t>6.04 lbs / 2.75 kg</t>
  </si>
  <si>
    <t>175 x 365 X 412  mm
6.89 x 14.37 x 16.22 in</t>
  </si>
  <si>
    <t xml:space="preserve">SATA III 6Gb/s </t>
  </si>
  <si>
    <t>333 x 97 x 368 mm
13.11 x 3.82 x 14.49 in.</t>
  </si>
  <si>
    <t>179 x 345 x 182 mm
7.05 x 1.38 x 7.17 in.</t>
  </si>
  <si>
    <t>SATA III 6Gb/s 5400rpm</t>
  </si>
  <si>
    <t>Yes (optional)</t>
  </si>
  <si>
    <t>365x175x412 mm
14.37 x 6.89 x 16.22 in.</t>
  </si>
  <si>
    <t>97 x 333 x 368 mm
3.82 x 13.11 x 14.49 in.</t>
  </si>
  <si>
    <t>SATA III 6GB/s</t>
  </si>
  <si>
    <t>388 x 160 x 422 mm
15.28 x 6.3 x 16.57 in.</t>
  </si>
  <si>
    <t>SATA III 6Gb/s</t>
  </si>
  <si>
    <t>335 x 99 x 382 mm
13.19 x 3.9 x 15.04 in.</t>
  </si>
  <si>
    <t>179 x 34.5 x 182 mm
7.05 x 1.36 x 7.17 in.</t>
  </si>
  <si>
    <t>397 x 160 x 400 mm
15.63 x 6.3 x 15.75 in.</t>
  </si>
  <si>
    <t>336 x 101 x 382 mm
13.23 x 3.98 x 15.04 in.</t>
  </si>
  <si>
    <t>Up to Date:  Feb 23, 2012</t>
  </si>
  <si>
    <t>HP ProBook 4440s</t>
  </si>
  <si>
    <t>HP Probook 4540s</t>
  </si>
  <si>
    <t>HP Probook 4545s</t>
  </si>
  <si>
    <t>ThinkPad L430 (Primary)
ThinkPad T430 (Secondary)</t>
  </si>
  <si>
    <t>ThinkPad E430 (Primary)
ThinkPad L430 (Secondary)</t>
  </si>
  <si>
    <t>ThinkPad E530 (Primary)
ThinkPad L530 (Secondary)</t>
  </si>
  <si>
    <t>HP ProBook 4340s</t>
  </si>
  <si>
    <t>4.48 lbs / 2.03 kg (w/o optical)
4.78 lbs / 2.17 kg (w/ optical)</t>
  </si>
  <si>
    <t>13.31 x 9.11 x 1.34 in (at front)
338 x 231 x 34 mm (at front)</t>
  </si>
  <si>
    <t xml:space="preserve">9 cell 100Wh (15:15)
6 cell 55Wh (8:15)
6 cell 55Wh (Long Life)
3 cell 31Wh (4:15)
Extended life slice 9 cell 73Wh (19:30), 
Ultra Extended Slice 100Wh (24:00) (w/9 cell primary)
</t>
  </si>
  <si>
    <t xml:space="preserve">9 cell 100Wh (13:00)
6 cell 55Wh (7:15)
6 cell 55Wh (Long Life)
3 cell 31Wh (3:45)
Extended life slice 9 cell 73Wh (17:30), 
Ultra Extended Slice 100Wh (21:00) (w/9 cell primary)
</t>
  </si>
  <si>
    <t>5.53 lbs / 2.51 kg (3-cell w/o optical)
5.75 lbs / 2.61 kg (3-cell w/ optical)</t>
  </si>
  <si>
    <t>14.72 x 9.86 x 1.35 in (at front)
374 x 251 x34 cm (at front)</t>
  </si>
  <si>
    <t>Intel QM77 (vPro)
Intel HM76 (non vPro)</t>
  </si>
  <si>
    <t>Intel 802.11n 6205, 2200
Atheros 802.11n
Broadcom 802.11n</t>
  </si>
  <si>
    <t xml:space="preserve">9 cell 100Wh (15:15)
6 cell 55Wh (8:30)
6 cell 55Wh (Long Life)
3 cell 31Wh (4:15)
Extended life slice 9 cell 73Wh (19:30), 
Ultra Extended Slice 100Wh (23:15) (w/9 cell primary)
</t>
  </si>
  <si>
    <t>4.48 lbs / 2.03 kg (w/o optical)</t>
  </si>
  <si>
    <t>HD 1366x768 Anti-Glare (200 nits)
HD+ 1600x900 Anti-Glare (200 nits)</t>
  </si>
  <si>
    <t>AMD Quad-Core A10, A8
AMD Dual-Core A6</t>
  </si>
  <si>
    <t>AMD A70M</t>
  </si>
  <si>
    <t>AMD Radeon™ HD 7660G Graphics (w/A10)
AMD Radeon™ HD 7640G Graphics (w/A8)
AMD Radeon™ HD 7520G Graphics (w/A6)</t>
  </si>
  <si>
    <t>Atheros 802.11n
Broadcom 802.11n</t>
  </si>
  <si>
    <t>12.2 x 8.9 x 0.88 - 0.97 in
309 x 226 x 22.4 - 24.65 mm</t>
  </si>
  <si>
    <t>Intel® HD Graphics 4000
nVIDIA Graphics 1GB (Qual 2GB)</t>
  </si>
  <si>
    <t>Intel® HD Graphics 4000
nVIDIA Optimus 1GB/2GB</t>
  </si>
  <si>
    <t>Intel® HD Graphics 4000
nVIDIA Optimus 1GB</t>
  </si>
  <si>
    <t>Intel® HD Graphics 4000
Nvidia GeForce (1GB VRAM)</t>
  </si>
  <si>
    <t>Yes, cmmon with T, L, W, can also use slice</t>
  </si>
  <si>
    <t>Yes, with slice for not compatible with T,L,W docks</t>
  </si>
  <si>
    <t>Optional backlight</t>
  </si>
  <si>
    <t>3 cell 30Wh (4:42)
6 cell 66Wh (9:54)
+ 6 cell 64Wh slice (20:06)</t>
  </si>
  <si>
    <t>Intel 802.11n 6250, 6300, 6205
Dell 1504 1x1, 1540 2x2</t>
  </si>
  <si>
    <t>Dell 5630 HSPA-EVDO (Gobi 3000)
Dell 5560 Single-mode HSPA
Dell 5802 Verizon LTE
Dell 5804 AT&amp;T LTE</t>
  </si>
  <si>
    <t>3.14 lbs / 1.38 kg (3-cell)</t>
  </si>
  <si>
    <t>3.54 lbs / 1.61 kg (3 cell, w/o optical)</t>
  </si>
  <si>
    <t>13.19 x 8.8 x 1.0 - 1.18 in
335 x 223 x 25.4 - 30.1 mm</t>
  </si>
  <si>
    <t>Lenovo Win 8 Tablet Comparative Tool</t>
  </si>
  <si>
    <t>Sensors</t>
  </si>
  <si>
    <t>TPM Chip</t>
  </si>
  <si>
    <t>NFC</t>
  </si>
  <si>
    <t>Lenovo ThinkPad Tablet 2 (Win 8)</t>
  </si>
  <si>
    <t>Win 8 Pro</t>
  </si>
  <si>
    <t>HD (1366x768)</t>
  </si>
  <si>
    <t xml:space="preserve">LED </t>
  </si>
  <si>
    <t>262.6 x 164 x 9.8 mm</t>
  </si>
  <si>
    <t>30Wh</t>
  </si>
  <si>
    <t>Intel Cloverview Dual Core Atom 1.6Ghz</t>
  </si>
  <si>
    <t>GPS, Magnetometer, Ambient Light Sensor, Proximity Sensor</t>
  </si>
  <si>
    <t>Micro SD slot</t>
  </si>
  <si>
    <t>Device, SD, &amp; USB</t>
  </si>
  <si>
    <t>BT Keyboard with pointing device; Dock with full ports</t>
  </si>
  <si>
    <t>Energy Star
GreenGuard
EPEAT Gold
UL Env Gold</t>
  </si>
  <si>
    <t>3G/4G LTE</t>
  </si>
  <si>
    <t>Touch/ Pressure Sensitive Pen</t>
  </si>
  <si>
    <t>10 finger multitouch,
Wacom Pen - ???DPI, 1024 pressure levels</t>
  </si>
  <si>
    <t>MG Frame
ABS Cover</t>
  </si>
  <si>
    <t>2MP Front
8MP Back</t>
  </si>
  <si>
    <t>Stereo Noise Cancelling</t>
  </si>
  <si>
    <t>Note : Win 8 Pro Tablets will have full app compatibility with legacy Windows apps and can join domains.   Win RT tablets cannot</t>
  </si>
  <si>
    <t>Microsoft Surface for Win 8 Pro</t>
  </si>
  <si>
    <t>Microsoft</t>
  </si>
  <si>
    <t>ThinkPad Tablet 2</t>
  </si>
  <si>
    <t>10.6" 16:9</t>
  </si>
  <si>
    <t>FHD (1920x1080)</t>
  </si>
  <si>
    <t>Listed as Wide-View but IPS not specified</t>
  </si>
  <si>
    <t>Glossy (Gorilla Glass 2)</t>
  </si>
  <si>
    <t>903g / 1.987 lbs</t>
  </si>
  <si>
    <t>9.3mm</t>
  </si>
  <si>
    <t>42Wh</t>
  </si>
  <si>
    <t>Unspecified but likely 1080p</t>
  </si>
  <si>
    <t>Micro SDXC slot</t>
  </si>
  <si>
    <t>Yes, through DP to VGA cable</t>
  </si>
  <si>
    <t>No, but supported with DP-&gt;HDMI dongle</t>
  </si>
  <si>
    <t>Yes (Firmware?)</t>
  </si>
  <si>
    <t>Touch Cover (touch kbd)
Type Cover (mech kbd)
No docking mentioned</t>
  </si>
  <si>
    <t>Vapor MG
(PVD finish)</t>
  </si>
  <si>
    <t>Microsoft Surface for Win 8 RT</t>
  </si>
  <si>
    <t>Win 8 RT</t>
  </si>
  <si>
    <t>HD (1366x786)</t>
  </si>
  <si>
    <t>676g / 1.487 lbs</t>
  </si>
  <si>
    <t>31.5Wh</t>
  </si>
  <si>
    <t>NVIDIA Tegra ARM</t>
  </si>
  <si>
    <t>64GB/128GB</t>
  </si>
  <si>
    <t>Yes (Discrete?)</t>
  </si>
  <si>
    <t>RT Tablets do not have Win 7 app compatibility and cannot join domains.</t>
  </si>
  <si>
    <t>SW Notes</t>
  </si>
  <si>
    <t>Built in Kickstand, magnetic dock/charging port</t>
  </si>
  <si>
    <t>1x USB 2.0 full;
1x 2.0 micro</t>
  </si>
  <si>
    <t>1x 3.0 full</t>
  </si>
  <si>
    <t>Office 2013 RT</t>
  </si>
  <si>
    <t>Appears to be Stereo, located on top edge</t>
  </si>
  <si>
    <t>1x 2.0 full</t>
  </si>
  <si>
    <t>Global Availability</t>
  </si>
  <si>
    <t>Warranty Options</t>
  </si>
  <si>
    <t>Recycled and recyclable packaging;
Bulk packaging option</t>
  </si>
  <si>
    <t>Foldable Origami cover
Rugged Case w/Strap
10 Unit Charger Option</t>
  </si>
  <si>
    <t>Base:
1 year Depot / 1 year On-site
Upgrade:
System ????????????
Sealed Battery Warranty
Accidental Damage Protection</t>
  </si>
  <si>
    <t>Lenovo advantages in services will likely be Global Models, Imaging and Deployment, ADP, Warranty Upgrades, Sealed Battery Warranty, Asset Tagging, Priority Tech Support with SLA.</t>
  </si>
  <si>
    <t>Battery life (hours)</t>
  </si>
  <si>
    <t>Yes (Firmware and Discrete options)</t>
  </si>
  <si>
    <t>Can add 2 additional USB 3.0 ports by replacing optical with optional module</t>
  </si>
  <si>
    <t>Dell has "Express Charge" on many models.   This is 80% charge in 1 hour.   Lenovo's Rapid Charge on X1 Carbon and T430s charges to 80% in 30 min</t>
  </si>
  <si>
    <t>13.86 x 9.49 x 1.05 - 1.27 in
352 x 241 x 26.6 - 32.4 mm</t>
  </si>
  <si>
    <t>3 cell 32Wh Express Charge
6 cell 65Wh Express Charge
6 cell 58Wh (3 year)
+ 9 cell 97Wh slice</t>
  </si>
  <si>
    <t>3 cell 32Wh Express Charge
6 cell 65Wh Express Charge
6 cell 58Wh (3 year)
+ 9 cell 97Wh slice
3 cell 30Wh Modular Bay battery</t>
  </si>
  <si>
    <t>4 cell 40Wh Express Charge
6 cell 60Wh Express Charge
9 cell 97Wh
9 cell 87Wh (3 year)
+ 9 cell 97Wh slice
3 cell 30Wh Modular Bay battery</t>
  </si>
  <si>
    <t>Keyboard option offered with no Pointing Stick</t>
  </si>
  <si>
    <t>Intel® HD Graphics 4000
nVIDIA NVS 5200M Optimus 1GB</t>
  </si>
  <si>
    <t>Can add 2 additional USB 3.0 ports by replacing optical with optional module.  Keyboard option offered with no Pointing Stick</t>
  </si>
  <si>
    <t>No TrackPoint/Pointing Stick available on this model.</t>
  </si>
  <si>
    <t>4.44 lbs / 2.01 kg (4 cell, w/o optical)</t>
  </si>
  <si>
    <t>5.40 lbs / 2.449 kg (4 cell, w/o optical)</t>
  </si>
  <si>
    <t>15.12 x 10.16 x 1.11 - 1.34 in
384 x 258 x 28.0 - 34.2 mm</t>
  </si>
  <si>
    <t>6 cell 60Wh Express Charge
9 cell 97Wh
9 cell 87Wh (3 year)
+ 9 cell 97Wh slice
3 cell 30Wh Modular Bay battery</t>
  </si>
  <si>
    <t>HD 1366x768 Outdoor View (??? nits)
HD 1366x768 Outdoor View (??? nits) Touchscreen
(Both with impact resistant protective front glass)</t>
  </si>
  <si>
    <t>States tested, but number not yet listed (Likely to be 4)</t>
  </si>
  <si>
    <t>Touchscreen is single point resistive.   Can be used with gloves. Can add 2 additional USB 3.0 ports by replacing optical with optional modul</t>
  </si>
  <si>
    <t>13.2 x 8.8 x 1.06 - 1.22 in
335 x 223.3 x 26.8 - 30.09 mm</t>
  </si>
  <si>
    <t>4.5 lbs / 2.04 kg (4 cell, w/o optical)</t>
  </si>
  <si>
    <t>4 cell 40Wh Express Charge
6 cell 60Wh Express Charge
9 cell 97Wh
9 cell 87Wh (3 year)
+ 9 cell 97Wh slice</t>
  </si>
  <si>
    <t>3rd Gen i3, i5, i7 Dual Core, Celeron</t>
  </si>
  <si>
    <t>Intel QM77
Intel HM77</t>
  </si>
  <si>
    <t>Optional Slide</t>
  </si>
  <si>
    <t>Optional (only with backlit kbd)</t>
  </si>
  <si>
    <t xml:space="preserve">HD 1366x768 Anti-Glare (??? nits)
FHD 1920x1080 Anti-Glare (??? nits) </t>
  </si>
  <si>
    <t>15.28 x 9.88 x 1.19 - 1.31 in
388 x 251 x 30.2 - 33.2 mm</t>
  </si>
  <si>
    <t>5.25 lbs / 2.38 kg (4 cell, w/o optical)</t>
  </si>
  <si>
    <t>Intel 802.11n 6300, 6205
Dell 1504 1x1, 1540 2x2</t>
  </si>
  <si>
    <t>Dell 5630 HSPA-EVDO (Gobi 3000)
Dell 5560 Single-mode HSPA</t>
  </si>
  <si>
    <t>Unlike the ThinkPad L Series, the Dell E5x30 series is available in vPro and non-vPro configurations.   Fingerprint reader availability is tied to backlit keyboard only.  ThinkPad L Series has 8 MILSpec certifications, the Dell E5x30 series has none.</t>
  </si>
  <si>
    <t>13.94 x 9.57 x 1.17 - 1.24"
354 x 243 x 29.6 - 31.4 mm</t>
  </si>
  <si>
    <t>5.11 lbs / 2.32 kg (6 cell)
5.48 lbs / 2.49 kg (9 cell)</t>
  </si>
  <si>
    <t>5.69 lbs / 2.58 kg (6 cell)
6.05 lbs / 2.75 kg (9 cell)</t>
  </si>
  <si>
    <t>14.96 x 9.72 x 1.25 - 1.31 in
380 x 247 x 31.7 - 33.4 mm</t>
  </si>
  <si>
    <t>4.77 lbs / 2.17 kg (6 cell)
5.13 lbs / 2.33 kg (9 cell)</t>
  </si>
  <si>
    <t>13.39 x 9.13 x 1.17 - 1.18 in
340.5 x 232 x 29.8 - 29.9 mm</t>
  </si>
  <si>
    <t>3.96 lbs / 1.79 kg (6 cell)</t>
  </si>
  <si>
    <t>5.39 lbs / 2.45 kg (6 cell)
5.76 lbs / 2.62 kg (9 cell)</t>
  </si>
  <si>
    <t>5.76 lbs / 2.62 kg (6 cell)
6.19 lbs / 2.81 kg (9 cell)</t>
  </si>
  <si>
    <t>2.96 lbs / 1.34 kg (4 cell)
3.31 lbs / 1.50 kg (6 cell)
3.67 lbs / 1.67 kg (9 cell)</t>
  </si>
  <si>
    <t>3.67 lbs / 1.66 kg (3 cell)
3.97 lbs / 1.80 kg (6 cell)
(add 0.21lbs/0.11kg for MT screen)</t>
  </si>
  <si>
    <t>4 cell 28.8Wh (4:36)
6 cell 62.4Wh (10:18)
9 cell 93.6Wh (15:30)
+ 6 cell 64Whr slice (26:06)</t>
  </si>
  <si>
    <t>12.0 x 8.13 x 0.75 - 1.05 in
305 x 206.5 mm x 19 - 26.6mm</t>
  </si>
  <si>
    <t>Announced</t>
  </si>
  <si>
    <t>Dell Optiplex 9010 - MT</t>
  </si>
  <si>
    <t>360 x 175 x 417 mm
14.17 x 6.89 x 16.42 in.</t>
  </si>
  <si>
    <t>9.4 kg (20.68 lb)</t>
  </si>
  <si>
    <t>275W
275W High Efficiency 87%</t>
  </si>
  <si>
    <t>Intel® CoreTM i3 (2nd and 3rd Generation)/Intel® CoreTM i5/Intel® CoreTM i7 (3rd Generation)/Intel Pentium G860/Intel Celeron G860/G640</t>
  </si>
  <si>
    <t>SATA 6Gb/s  7200rpm, SSD</t>
  </si>
  <si>
    <t>4x6</t>
  </si>
  <si>
    <t>Yes (19-1)</t>
  </si>
  <si>
    <t>12 total (4 USB 3.0, 8 USB 2.0)
2/4/2 (F/R/Int) USB 2.0
2/2/0 (F/R/Int) USB 3.0</t>
  </si>
  <si>
    <t>Microsoft® Windows 7® Home Basic SP1 (32 and 64 bit)
Microsoft® Windows 7® Home Premium SP1 (32 and 64 bit)
Microsoft® Windows 7® Home Premium w/MUI SP1 (32 and 64 bit)
Microsoft® Windows 7® Professional w/MUI SP1 (32 and 64 bit)
Microsoft® Windows 7® Professional SP1 (32 and 64 bit)
Microsoft® Windows 7® Ultimate SPI (32 and 64 bit)
Unbuntu N-Series DIB (32 bit)
Unbuntu (32-bit)</t>
  </si>
  <si>
    <t>29.4 dB</t>
  </si>
  <si>
    <t>Energy Star 5.2 (High Effiency Power Supplies), EPEAT Gold</t>
  </si>
  <si>
    <t>http://www.dell.com/downloads/global/products/optix/en/optiplex_9010_technical_guidebook.pdf</t>
  </si>
  <si>
    <t>Dell Optiplex 9010 - DT</t>
  </si>
  <si>
    <t>360 x 102 x 410 mm
14.17 x 4.02 x 16.14 in.</t>
  </si>
  <si>
    <t>7.9 kg (17.38 lb)</t>
  </si>
  <si>
    <t>250W
250W High Efficiency 87%</t>
  </si>
  <si>
    <t>22.5 dB</t>
  </si>
  <si>
    <t>Dell Optiplex 9010 - SFF</t>
  </si>
  <si>
    <t>290 x 92.6 x 312 mm
11.42 x 3.65 x 12.28 in.</t>
  </si>
  <si>
    <t>6.0 kg (13.2 lb)</t>
  </si>
  <si>
    <t>240W
240W High Efficiency 87%</t>
  </si>
  <si>
    <t>2x3</t>
  </si>
  <si>
    <t>10 total (4 USB 3.0, 6 USB 2.0)
2/4/0 (F/R/Int) USB 2.0
2/2/0 (F/R/Int) USB 3.0</t>
  </si>
  <si>
    <t>30.2 dB</t>
  </si>
  <si>
    <t xml:space="preserve"> BFR/PVC Free model avaialble.  Bulk pack only available in US.</t>
  </si>
  <si>
    <t>Dell Optiplex 9010 - USFF</t>
  </si>
  <si>
    <t>236.7 x 65 x 240 mm
9.32 x 2.56 x 9.44</t>
  </si>
  <si>
    <t>3.3 kg (7.26 lb)</t>
  </si>
  <si>
    <t>200W 87%</t>
  </si>
  <si>
    <t>Intel® CoreTM i3 /Intel® CoreTM i5 (3540S/3550S/3470S/3475S/3570S)/Intel® CoreTM i7 (3770S)(3rd Generation)/Intel Dual Core 850/860/630/630</t>
  </si>
  <si>
    <t>6 total (4 USB 3.0, 2 USB 2.0)
0/2/0 (F/R/Int) USB 2.0
2/2/0 (F/R/Int) USB 3.0</t>
  </si>
  <si>
    <t>28.5 dB</t>
  </si>
  <si>
    <t>Dell Optiplex 9010 - AIO</t>
  </si>
  <si>
    <t>M92z 23''</t>
  </si>
  <si>
    <t>386 x 574 x 68 mm (without stand)
15.2 x 22.6 x 2.7 in (without stand)
(dimensions with stand not listed)</t>
  </si>
  <si>
    <t>7.6 kg (16.8lb)</t>
  </si>
  <si>
    <t>200W High Efficiency 87%</t>
  </si>
  <si>
    <t>Intel Core i3/i5/i7 (3rd Generation) / Intel Pentium G850 / Intel Celeron G630</t>
  </si>
  <si>
    <t>Yes (8-1)</t>
  </si>
  <si>
    <t>11 total (4 USB 3.0, 7 USB 2.0)
0/4/3 (Side/R/Int) USB 2.0
2/2/0 (Side R/Int) USB 3.0</t>
  </si>
  <si>
    <t>23.1 dB</t>
  </si>
  <si>
    <t>802.11n (optional)</t>
  </si>
  <si>
    <t>Yes (2.1MP)</t>
  </si>
  <si>
    <t>VGA, HDMI</t>
  </si>
  <si>
    <t>No VESA mount.  No DP</t>
  </si>
  <si>
    <t>http://www.dell.com/downloads/global/products/optix/en/optiplex_9010_aio_technical_guidebook.pdf</t>
  </si>
  <si>
    <t>Dell Optiplex 7010 - MT</t>
  </si>
  <si>
    <t>M82</t>
  </si>
  <si>
    <t>Intel® CoreTM i3 (2nd and 3rd Generation)/Intel® CoreTM i5/Intel® CoreTM i7 (3rd Generation)/Intel Pentium G850/G860/Intel Celeron G630/G640/G540/G530/G460
Intel® Pentium</t>
  </si>
  <si>
    <t>Energy Star 5.2 (High Effiency Power Supplies), EPEAT TBD</t>
  </si>
  <si>
    <t>http://www.dell.com/downloads/global/products/optix/en/optiplex_7010_technical_guidebook.pdf</t>
  </si>
  <si>
    <t>Dell Optiplex 7010 - DT</t>
  </si>
  <si>
    <t>Dell Optiplex 7010 - SFF</t>
  </si>
  <si>
    <t>Dell Optiplex 7010 - USFF</t>
  </si>
  <si>
    <t>236.7 x 65 x 240 mm
9.32 x 2.56 x 9.44 in.</t>
  </si>
  <si>
    <t>Intel® CoreTM i3 /Intel® CoreTM i5 (3540S/3550S/3470S/3475S/3570S)/Intel® CoreTM i7 (3770S)(3rd Generation)/Intel Dual Core 850/860/630/630, Intel Celeron G540/G530/G460</t>
  </si>
  <si>
    <t>Dell Optiplex 3010 - MT</t>
  </si>
  <si>
    <t>M72e</t>
  </si>
  <si>
    <t>H61</t>
  </si>
  <si>
    <t>8.87 kg (19.55 lb)</t>
  </si>
  <si>
    <t>265W
265W High Efficiency 87%</t>
  </si>
  <si>
    <t>Intel® CoreTM i3 (2nd and 3rd Generation)/Intel® CoreTM i5 (3rd Generation)/Intel Dual Core G850/G630/Intel Celeron G530/G460
Intel® Pentium</t>
  </si>
  <si>
    <t>Integrated 10M/100M/1000M Gigabit Ethernet (REALTEK® RTL8111E-VL)</t>
  </si>
  <si>
    <t>8 USB 2.0 (2F/6R)</t>
  </si>
  <si>
    <t>Microsoft® Windows 7® Home Basic SP1 (32 and 64 bit)
Microsoft® Windows 7® Home Premium SP1 (32 and 64 bit)
Microsoft® Windows 7® Professional SP1 (32 and 64 bit)
Microsoft® Windows 7® Ultimate SP1 (32 and 64 bit)
Unbuntu Linux (32-bit)</t>
  </si>
  <si>
    <t>Energy Star 5.0 (High Effiency Power Supplies), EPEAT TBD</t>
  </si>
  <si>
    <t>http://www.dell.com/downloads/global/products/optix/en/optiplex_3010_technical_guidebook.pdf</t>
  </si>
  <si>
    <t>Dell Optiplex 3010 - DT</t>
  </si>
  <si>
    <t>7.56 kg (16.67 lb)</t>
  </si>
  <si>
    <t>26.1 dB</t>
  </si>
  <si>
    <t>Dell Optiplex 3010 - SFF</t>
  </si>
  <si>
    <t>5.7 kg (12.57 lb)</t>
  </si>
  <si>
    <t>Dell Vostro 470</t>
  </si>
  <si>
    <t>H77</t>
  </si>
  <si>
    <t>400 x 175 x 360 mm
15.75 x 6.89 x 14.17 in.</t>
  </si>
  <si>
    <t>9.36 kg (20.64 lb) max.</t>
  </si>
  <si>
    <t>350W
460W</t>
  </si>
  <si>
    <t>Intel Core i5 (3450)</t>
  </si>
  <si>
    <t>Integrated 10M/100M/1000M Gigabit Ethernet (???)</t>
  </si>
  <si>
    <t>8 Total  (4 USB 3.0, 4 USB 2.0)
2/2 (F/R) USB 2.0
2/2 (F/R) USB 3.0</t>
  </si>
  <si>
    <t>Microsoft® Windows 7® Home Premium SP1 (64 bit)
Microsoft® Windows 7® Professional SP1 (64 bit) with XP Mode installed</t>
  </si>
  <si>
    <t>Supports 7.1 audio</t>
  </si>
  <si>
    <t>http://www.dell.com/us/business/p/vostro-470/pd</t>
  </si>
  <si>
    <t>ThinkCentre M92p</t>
  </si>
  <si>
    <t>ThinkCentre M82</t>
  </si>
  <si>
    <t>ThinkCentre M72e, M77</t>
  </si>
  <si>
    <t>Edge 72</t>
  </si>
  <si>
    <t>ThinkCentre Edge 92z</t>
  </si>
  <si>
    <t>OptiPlex 9010 (M92p)</t>
  </si>
  <si>
    <t>OptiPlex 7010 (M82)</t>
  </si>
  <si>
    <t>OptiPlex 3010</t>
  </si>
  <si>
    <t>Vostro 470</t>
  </si>
  <si>
    <t>ThinkCentre M92z</t>
  </si>
  <si>
    <t>8300 Elite</t>
  </si>
  <si>
    <t>6300 Pro</t>
  </si>
  <si>
    <t>4300 Pro</t>
  </si>
  <si>
    <t>Intel Xeon Ivy Bridge E3-1200 v2
Intel Sandy Bridge Xeon
Core i3, Pentium, Celeron</t>
  </si>
  <si>
    <t>24TB SATA / 7.2TB SAS</t>
  </si>
  <si>
    <t>0/1/10 Standard
Optional 0/1/5/10/50/6/60 with ThinkServer RAID 700</t>
  </si>
  <si>
    <t>USB 3.0 / Modem / Parallel options, MS Multipoint Server support</t>
  </si>
  <si>
    <t>13.35 x 9.27 x 1.10 in 
339 x 235 x 28 mm (at front)</t>
  </si>
  <si>
    <t>3rd Gen i3, i5, i7
2nd Gen i3, i5
Celeron</t>
  </si>
  <si>
    <t>Intel® HD Graphics 4000 (3rd Gen)
Intel® HD Graphics 3000 (2nd Gen)</t>
  </si>
  <si>
    <t>SATA II HDD</t>
  </si>
  <si>
    <t>Intel HM76</t>
  </si>
  <si>
    <t xml:space="preserve">HP un2430 EV-DO/HSPA </t>
  </si>
  <si>
    <t>HP's ProBook 4x40 series has no docking, smart card, vPro or pointing stick support, so is most appropriately compared to ThinkPad Edge.  The 6xxx series has these and is most appropriately compared to ThinkPad L Series.   ThinkPad advantages: ThinkPad Edge has pointing stick (TrackPoint) support.</t>
  </si>
  <si>
    <t>9 cell 93Wh (14:30)
6 cell 47Wh (7:30)</t>
  </si>
  <si>
    <t>5.45 lbs / 2.47 kg (w/ optical)</t>
  </si>
  <si>
    <t>14.76 x 10.09 x 1.13 in
375 x 256 x 28 mm (at front)</t>
  </si>
  <si>
    <t>9 cell 93Wh (13:45)
6 cell 47Wh (7:00)</t>
  </si>
  <si>
    <t>Intel® HD Graphics 4000 (3rd Gen)
Intel® HD Graphics 3000 (2nd Gen)
AMD Radeon HD 7650M 1GB/2GB</t>
  </si>
  <si>
    <t>DDR3 1333Mhz</t>
  </si>
  <si>
    <t>AMD Quad-Core A8
AMD Dual-Core A6</t>
  </si>
  <si>
    <t>AMD Radeon™ HD 7640G Graphics (w/A8)
AMD Radeon™ HD 7520G Graphics (w/A6)
Discrete: AMD Radeon HD 7650M 1GB/2GB</t>
  </si>
  <si>
    <t>9 cell 93Wh (??:??)
6 cell 47Wh (?:??)</t>
  </si>
  <si>
    <t>4.05 lbs / 1.84 kg (w/o optical)
4.49 lbs / 2.04 kg (w/ optical)</t>
  </si>
  <si>
    <t>12.83 x 9.02 x .97 in
326 x 229 x 24 mm (at front)</t>
  </si>
  <si>
    <t>6 cell 51Wh (8:30)</t>
  </si>
  <si>
    <t>Intel® HD Graphics 4000 (3rd Gen)
Intel® HD Graphics 3000 (2nd Gen)
AMD Radeon HD 7570M 1GB</t>
  </si>
  <si>
    <t>Intel 802.11n
Atheros 802.11n
Broadcom 802.11n
Ralink 802.11n</t>
  </si>
  <si>
    <t>Atheros 802.11n
Broadcom 802.11n
Ralink 802.11n</t>
  </si>
  <si>
    <t>3 USB 2.0 / 1 USB 3.0</t>
  </si>
  <si>
    <t>4.55 lbs / 2.07 kg (w/o optical)
4.85 lbs / 2.20 kg (w/ optical)</t>
  </si>
  <si>
    <t>5.14 lbs / 2.33 kg (w/o optical)
5.45 lbs / 2.47 kg (w/ optical)</t>
  </si>
  <si>
    <t>1GB/2GB</t>
  </si>
  <si>
    <t>Yes, through dongle</t>
  </si>
  <si>
    <t>Lenovo Innovation SW</t>
  </si>
  <si>
    <t>ASUS Tablet 600</t>
  </si>
  <si>
    <t>Acer Iconia W700</t>
  </si>
  <si>
    <t>Acer Iconia W510</t>
  </si>
  <si>
    <t>Dell Latitude 10</t>
  </si>
  <si>
    <t>NVIDIA Tegra 3 ARM Quadcore</t>
  </si>
  <si>
    <t>Kbd dock w/ 2nd battery, trackpad, USB expansion</t>
  </si>
  <si>
    <t>ASUS Tablet 810</t>
  </si>
  <si>
    <t>Intel Atom</t>
  </si>
  <si>
    <t>No - Wi-Fi only</t>
  </si>
  <si>
    <t>Wacom pen</t>
  </si>
  <si>
    <t>~750g</t>
  </si>
  <si>
    <t>~10hrs</t>
  </si>
  <si>
    <t>Kbd dock w/ no battery, magnetic attachment</t>
  </si>
  <si>
    <t>~18hrs with battery in dock</t>
  </si>
  <si>
    <t>Yes (micro?)</t>
  </si>
  <si>
    <t>~8hrs</t>
  </si>
  <si>
    <t>Intel 3rd Gen i Core (i5)</t>
  </si>
  <si>
    <t>Intel 3rd Gen i Core</t>
  </si>
  <si>
    <t>Thunderbolt</t>
  </si>
  <si>
    <t>Display Port/Thunderbolt</t>
  </si>
  <si>
    <t>Display Port / Thunderbolt</t>
  </si>
  <si>
    <t>Manage/Dock</t>
  </si>
  <si>
    <t>ThinkStation E31</t>
  </si>
  <si>
    <t>HP Z220 [Tower &amp; SFF]</t>
  </si>
  <si>
    <t>ThinkStation E31 [Tower &amp; SFF]</t>
  </si>
  <si>
    <t>430mm D x 175mm W x 425mm H
[99.7mm x337mm x369mm - SFF]</t>
  </si>
  <si>
    <t>Tower: 
17.9 x 7.0 x 17.6 in 
455 x 178 x  447 mm
SFF:
15.0 x 13.3 x 3.95 in 
381 x 338 x100 mm</t>
  </si>
  <si>
    <t>1x Intel Ivy Bridge Processors
Xeon E3-1200 v2
Core i7, Pentium</t>
  </si>
  <si>
    <r>
      <rPr>
        <u/>
        <sz val="10"/>
        <rFont val="Calibri"/>
        <family val="2"/>
      </rPr>
      <t>3.5" SATA 7200rpm</t>
    </r>
    <r>
      <rPr>
        <sz val="10"/>
        <rFont val="Calibri"/>
        <family val="2"/>
      </rPr>
      <t xml:space="preserve">
  250, 500 GB, 1, 2, 3TB
</t>
    </r>
    <r>
      <rPr>
        <u/>
        <sz val="10"/>
        <rFont val="Calibri"/>
        <family val="2"/>
      </rPr>
      <t xml:space="preserve">2.5" SATA 10K rpm
</t>
    </r>
    <r>
      <rPr>
        <sz val="10"/>
        <rFont val="Calibri"/>
        <family val="2"/>
      </rPr>
      <t xml:space="preserve">   None</t>
    </r>
    <r>
      <rPr>
        <u/>
        <sz val="10"/>
        <rFont val="Calibri"/>
        <family val="2"/>
      </rPr>
      <t xml:space="preserve">
2.5" SAS 10K rpm</t>
    </r>
    <r>
      <rPr>
        <sz val="10"/>
        <rFont val="Calibri"/>
        <family val="2"/>
      </rPr>
      <t xml:space="preserve">
   300, 600 GB
</t>
    </r>
    <r>
      <rPr>
        <u/>
        <sz val="10"/>
        <rFont val="Calibri"/>
        <family val="2"/>
      </rPr>
      <t xml:space="preserve">3.5" SAS 15K rpm </t>
    </r>
    <r>
      <rPr>
        <sz val="10"/>
        <rFont val="Calibri"/>
        <family val="2"/>
      </rPr>
      <t xml:space="preserve">
   300, 450, 600 GB
</t>
    </r>
    <r>
      <rPr>
        <u/>
        <sz val="10"/>
        <rFont val="Calibri"/>
        <family val="2"/>
      </rPr>
      <t xml:space="preserve">2.5" SSD </t>
    </r>
    <r>
      <rPr>
        <sz val="10"/>
        <rFont val="Calibri"/>
        <family val="2"/>
      </rPr>
      <t xml:space="preserve">
    128, 160, 256, 300 GB
</t>
    </r>
  </si>
  <si>
    <r>
      <rPr>
        <u/>
        <sz val="10"/>
        <rFont val="Calibri"/>
        <family val="2"/>
      </rPr>
      <t>3.5" SATA 7200rpm</t>
    </r>
    <r>
      <rPr>
        <sz val="10"/>
        <rFont val="Calibri"/>
        <family val="2"/>
      </rPr>
      <t xml:space="preserve">
  250, 500 GB, 1, 2TB
</t>
    </r>
    <r>
      <rPr>
        <u/>
        <sz val="10"/>
        <rFont val="Calibri"/>
        <family val="2"/>
      </rPr>
      <t xml:space="preserve">2.5" SATA 10K rpm
</t>
    </r>
    <r>
      <rPr>
        <sz val="10"/>
        <rFont val="Calibri"/>
        <family val="2"/>
      </rPr>
      <t xml:space="preserve">   300GB</t>
    </r>
    <r>
      <rPr>
        <u/>
        <sz val="10"/>
        <rFont val="Calibri"/>
        <family val="2"/>
      </rPr>
      <t xml:space="preserve">
2.5" SAS 10K rpm</t>
    </r>
    <r>
      <rPr>
        <sz val="10"/>
        <rFont val="Calibri"/>
        <family val="2"/>
      </rPr>
      <t xml:space="preserve">
   None
</t>
    </r>
    <r>
      <rPr>
        <u/>
        <sz val="10"/>
        <rFont val="Calibri"/>
        <family val="2"/>
      </rPr>
      <t xml:space="preserve">3.5" SAS 15K rpm </t>
    </r>
    <r>
      <rPr>
        <sz val="10"/>
        <rFont val="Calibri"/>
        <family val="2"/>
      </rPr>
      <t xml:space="preserve">
  None
</t>
    </r>
    <r>
      <rPr>
        <u/>
        <sz val="10"/>
        <rFont val="Calibri"/>
        <family val="2"/>
      </rPr>
      <t xml:space="preserve">2.5" SSD </t>
    </r>
    <r>
      <rPr>
        <sz val="10"/>
        <rFont val="Calibri"/>
        <family val="2"/>
      </rPr>
      <t xml:space="preserve">
    128, 160, 256, 300 GB
</t>
    </r>
  </si>
  <si>
    <t xml:space="preserve">SATA RAID 0, 1 Integrated into chipset
</t>
  </si>
  <si>
    <t xml:space="preserve">SATA RAID 0, 1, 10 Integrated into chipset
</t>
  </si>
  <si>
    <t>4x5 Tower 
4x3 SFF</t>
  </si>
  <si>
    <t xml:space="preserve">7x6 Tower
5x3 SFF
</t>
  </si>
  <si>
    <t>NVIDIA NVS 300
NVIDIA NVS 310  
NVIDIA Quadro NVS 450
NVIDIA Quadro 410
NVIDIA Quadro 600
NVIDIA Quadro 2000
NVIDIA Quadro 4000
NVIDIA Quadro 5000
NVIDIA Tesla C2075
AMD FireProTM 2270
AMD FireProTM V3900
AMD FireProTM V4900
AMD FireProTM V5900
AMD FireProTM V7900</t>
  </si>
  <si>
    <t xml:space="preserve">NVIDIA NVS 300
NVIDIA Quadro NVS 310
AMD FirePro V3900
AMD FirePro V4900 - Tower only
NVIDIA Quadro 410
NVIDIA Quadro 600
AMD FirePro V5900 - Tower only
NVIDIA Quadro 2000 - Tower only
AMD FirePro V7900 - Tower only
NVIDIA Quadro 4000 - Tower only
</t>
  </si>
  <si>
    <t>Tower:3 internal 3.5"
SFF:2 internal 3.5"</t>
  </si>
  <si>
    <t>Tower:3 external 5.25"
SFF:1 external 5.25"</t>
  </si>
  <si>
    <t>Tower:2
SFF:2</t>
  </si>
  <si>
    <t>Tower &amp; SFF: 1 PCI Express Gen3 x16 mechanical/electrical</t>
  </si>
  <si>
    <t>Tower:2 PCIe Gen 2 (1 x8 mech, 1 x16 mec)
SFF : 1 PCIe Gen 2 x16 mech</t>
  </si>
  <si>
    <t>Dell T1650 / HP Z220 (Tower &amp; SFF)</t>
  </si>
  <si>
    <t>Tower:2
SFF: 1</t>
  </si>
  <si>
    <t>Integrated Intel/Realtek HD ALC221 Audio;
optional HP Thin USB Powered Speakers</t>
  </si>
  <si>
    <t>Not Mentioned</t>
  </si>
  <si>
    <t>Windows® 7 Professional 32-Bit
Windows® 7 Professional 64-bit
HP Linux Installer Kit**
SUSE Linux Enterprise Desktop 11** 
Red Hat Enterprise Linux Desktop/Workstation (1 year paper license; no preinstalled OS)**</t>
  </si>
  <si>
    <t>Energy Star 5
RoHS
Climate Savers 80Plus Gold</t>
  </si>
  <si>
    <t>Tower - 20dB</t>
  </si>
  <si>
    <t>27.5 lbs / 12.5 kg (min)
39 lbs / 17.7 kg (max)</t>
  </si>
  <si>
    <t>Tower: 400W 90% Efficient
SFF: 240W 90% Efficient</t>
  </si>
  <si>
    <t>Tower: 36L
SFF: 13L</t>
  </si>
  <si>
    <t>Tower:
3 Front: 2 USB 3.0, 1 USB 2.0
6 Rear: 2 USB 3.0, 4 USB 2.0
5 Internal: 5 USB 2.0
SFF:
4 Front: 0 USB 3.0, 4 USB 2.0
6 Rear: 4 USB 3.0, 2 USB 2.0
4 Internal: 4 USB 2.0</t>
  </si>
  <si>
    <t>Tower: 22.9 lbs / 10.4 kg
SFF: 16.5 lbs / 7.5kg</t>
  </si>
  <si>
    <t>34.2 lbs / 15.5 kg (min)
49.9 lbs / 22.6 kg (max)</t>
  </si>
  <si>
    <t>6x5</t>
  </si>
  <si>
    <t>46.7 lbs / 21.1 kg (min)
64.3 lbs / 29.2 kg (max)</t>
  </si>
  <si>
    <t>Dell T1650</t>
  </si>
  <si>
    <t>14.17 x 6.89 x 17.13 in 
360mm x 175mm x 435mm</t>
  </si>
  <si>
    <t>27L</t>
  </si>
  <si>
    <t>320W 90% Efficient
275W 65% Efficient</t>
  </si>
  <si>
    <t>1x Intel Ivy Bridge Processors
Xeon E3-1200 v2
Core i5, i7, n-1 i3</t>
  </si>
  <si>
    <t xml:space="preserve">SATA 7200rpm                                        Up to 2 TB
SATA 10K rpm    
None
SAS 10K rpm                                         None
SAS 15K rpm                                           None
SSD                                                         256GB
</t>
  </si>
  <si>
    <t>SATA RAID 0, 1, 5, 10 Integrated</t>
  </si>
  <si>
    <t>Integrated Intel HD Graphics
AMD FirePro V4900 
AMD FirePro 2270
NVIDIA Quadro 600 
NVIDIA Quadro NVS™ 300
NVIDIA Quadro 2000</t>
  </si>
  <si>
    <t>1 PCIe x4 Gen2 (x16 mechanical)</t>
  </si>
  <si>
    <t xml:space="preserve">1 PCI Express x16 Gen3 </t>
  </si>
  <si>
    <t xml:space="preserve">4 Front: 2 USB 3.0, 2 USB 2.0              
6 Rear: 2 USB 3.0, 4 USB 2.0              
1 Internal: 1 USB 2.0
</t>
  </si>
  <si>
    <t>Vostro 3350, 3450,3550, 3555</t>
  </si>
  <si>
    <t>Portege Z930</t>
  </si>
  <si>
    <t>Samsung Series 7 Slate</t>
  </si>
  <si>
    <t>Win 7 Pro</t>
  </si>
  <si>
    <t>Glossy (Samsung Superbright)</t>
  </si>
  <si>
    <t>296.16 x 183.89 x 12.95 mm
11.66 x 7.24 x 0.51 in</t>
  </si>
  <si>
    <t>~7hrs</t>
  </si>
  <si>
    <t>BT Keyboard; Dock with full ports</t>
  </si>
  <si>
    <t>40Wh</t>
  </si>
  <si>
    <t>10 finger multitouch, Wacom Pen</t>
  </si>
  <si>
    <t>Reviews note loud fan and significant heat.</t>
  </si>
  <si>
    <t>Samsung Touch Launcher</t>
  </si>
  <si>
    <t>Intel 3nd Gen i Core (i5)</t>
  </si>
  <si>
    <t>860g / 1.89 lbs</t>
  </si>
  <si>
    <t>G-Sensor, Light Sensor, Gyroscope, E-compass, NFC ,GPS</t>
  </si>
  <si>
    <t>Stereo w/ ASUS SonicMaster</t>
  </si>
  <si>
    <t>Flip around kbd dock w/ 2nd battery, trackpad, USB expansion</t>
  </si>
  <si>
    <t>Stereo w/ Dolby Home Theater</t>
  </si>
  <si>
    <t>1x USB 3.0 full</t>
  </si>
  <si>
    <t>Docking station w/3x USB 3.0</t>
  </si>
  <si>
    <t>Intel Cloverview Dual Core Atom 1.5Ghz</t>
  </si>
  <si>
    <t>30Wh swappable
60Wh swappable</t>
  </si>
  <si>
    <t>Mentions integrated smart card reader</t>
  </si>
  <si>
    <t>32GB/64GB/128GB</t>
  </si>
  <si>
    <t>Anti-Glare, chemically treated for durability</t>
  </si>
  <si>
    <t>Yes (w/some exceptions;no BR, AR)</t>
  </si>
  <si>
    <t>9.4 kg</t>
    <phoneticPr fontId="35" type="noConversion"/>
  </si>
  <si>
    <t>Operating position = 24; Idle position = 22</t>
    <phoneticPr fontId="35" type="noConversion"/>
  </si>
  <si>
    <t>Yes(Optional)</t>
    <phoneticPr fontId="35" type="noConversion"/>
  </si>
  <si>
    <t>M92p SFF</t>
    <phoneticPr fontId="35" type="noConversion"/>
  </si>
  <si>
    <t>Operating position = 25; Idle position = 23</t>
    <phoneticPr fontId="35" type="noConversion"/>
  </si>
  <si>
    <t xml:space="preserve">Green PC (EPEAT) / ENERGY STAR 5.2/ UL </t>
    <phoneticPr fontId="35" type="noConversion"/>
  </si>
  <si>
    <t>M92p Tiny</t>
    <phoneticPr fontId="35" type="noConversion"/>
  </si>
  <si>
    <t>1(optional)</t>
    <phoneticPr fontId="35" type="noConversion"/>
  </si>
  <si>
    <t>Via Optional Cable</t>
    <phoneticPr fontId="35" type="noConversion"/>
  </si>
  <si>
    <t>Operating position = 21; Idle position = 20</t>
    <phoneticPr fontId="35" type="noConversion"/>
  </si>
  <si>
    <t>M82 MT</t>
    <phoneticPr fontId="35" type="noConversion"/>
  </si>
  <si>
    <t>WW</t>
    <phoneticPr fontId="35" type="noConversion"/>
  </si>
  <si>
    <t xml:space="preserve">SATA III 6GB/s </t>
    <phoneticPr fontId="35" type="noConversion"/>
  </si>
  <si>
    <t>1 Standard</t>
    <phoneticPr fontId="35" type="noConversion"/>
  </si>
  <si>
    <t>Operating position = 24; Idle position = 22</t>
    <phoneticPr fontId="35" type="noConversion"/>
  </si>
  <si>
    <t>M82 SFF</t>
    <phoneticPr fontId="35" type="noConversion"/>
  </si>
  <si>
    <t>WW</t>
    <phoneticPr fontId="35" type="noConversion"/>
  </si>
  <si>
    <t>Operating position = 25; Idle position = 23</t>
    <phoneticPr fontId="35" type="noConversion"/>
  </si>
  <si>
    <t>M72e MT</t>
    <phoneticPr fontId="35" type="noConversion"/>
  </si>
  <si>
    <t xml:space="preserve"> 1600-MHz DIMM DDR3</t>
    <phoneticPr fontId="35" type="noConversion"/>
  </si>
  <si>
    <t>3 x 3</t>
    <phoneticPr fontId="35" type="noConversion"/>
  </si>
  <si>
    <t>Yes(with an additional discret graphic card)</t>
    <phoneticPr fontId="35" type="noConversion"/>
  </si>
  <si>
    <t>Yes</t>
    <phoneticPr fontId="35" type="noConversion"/>
  </si>
  <si>
    <t>Operating position = 26; Idle position = 24</t>
    <phoneticPr fontId="35" type="noConversion"/>
  </si>
  <si>
    <t>M72e SFF</t>
    <phoneticPr fontId="35" type="noConversion"/>
  </si>
  <si>
    <t>Yes(with an additional discret graphic card)</t>
    <phoneticPr fontId="35" type="noConversion"/>
  </si>
  <si>
    <t>n/a</t>
    <phoneticPr fontId="35" type="noConversion"/>
  </si>
  <si>
    <t>M72e Tiny</t>
    <phoneticPr fontId="35" type="noConversion"/>
  </si>
  <si>
    <t>1600-MHz SODIMM DDR3</t>
    <phoneticPr fontId="35" type="noConversion"/>
  </si>
  <si>
    <t>Integrated 10M/100M/1000M Gigabit Ethernet</t>
    <phoneticPr fontId="35" type="noConversion"/>
  </si>
  <si>
    <t>Full TVT</t>
    <phoneticPr fontId="35" type="noConversion"/>
  </si>
  <si>
    <t>Operating position = 23; Idle position = 22</t>
    <phoneticPr fontId="35" type="noConversion"/>
  </si>
  <si>
    <t>Edge92 MT</t>
    <phoneticPr fontId="35" type="noConversion"/>
  </si>
  <si>
    <t>tower</t>
    <phoneticPr fontId="35" type="noConversion"/>
  </si>
  <si>
    <t>7.5kg</t>
    <phoneticPr fontId="35" type="noConversion"/>
  </si>
  <si>
    <t>280W</t>
    <phoneticPr fontId="35" type="noConversion"/>
  </si>
  <si>
    <t>Intel® CoreTM i3-2120/2130 (2nd generation)/Intel® CoreTM i5-2400/2500 (2nd generation)/Intel® CoreTM i7-2600 (2nd generation)/Intel® CoreTM i3-3220/3240 (3rd generation)/Intel® CoreTM i5-3450/3470/3550/3570 (3rd generation)/Intel® CoreTM i7-3770(3rd generation)/Intel® PentiumTM G630/G640/G850/G860 (2nd generation)/Intel® CeleronTM G460/G530/G540 (2nd generation)</t>
    <phoneticPr fontId="35" type="noConversion"/>
  </si>
  <si>
    <t>32GB</t>
    <phoneticPr fontId="35" type="noConversion"/>
  </si>
  <si>
    <t>1600 MHZ  SODIMM DDR3</t>
    <phoneticPr fontId="35" type="noConversion"/>
  </si>
  <si>
    <t>ATA6Gb/s 7200rpm</t>
    <phoneticPr fontId="35" type="noConversion"/>
  </si>
  <si>
    <t>Integrated 10M/100M/1000M Gigabit Ethernet</t>
    <phoneticPr fontId="35" type="noConversion"/>
  </si>
  <si>
    <t>4X3</t>
    <phoneticPr fontId="35" type="noConversion"/>
  </si>
  <si>
    <t>yes</t>
    <phoneticPr fontId="35" type="noConversion"/>
  </si>
  <si>
    <t>Intel® HD Graphics/AMD 7350 / AMD 7450 (DVI-I + DP)</t>
    <phoneticPr fontId="35" type="noConversion"/>
  </si>
  <si>
    <t>yes</t>
    <phoneticPr fontId="35" type="noConversion"/>
  </si>
  <si>
    <t>2 (Full Height)</t>
    <phoneticPr fontId="35" type="noConversion"/>
  </si>
  <si>
    <t>1 x(Full Height)</t>
    <phoneticPr fontId="35" type="noConversion"/>
  </si>
  <si>
    <t>1 x(Full Height)</t>
    <phoneticPr fontId="35" type="noConversion"/>
  </si>
  <si>
    <t xml:space="preserve"> 2 Side(2.0)/ 4 Rear 3.0/2 Rear 2.0</t>
    <phoneticPr fontId="35" type="noConversion"/>
  </si>
  <si>
    <t>No</t>
    <phoneticPr fontId="35" type="noConversion"/>
  </si>
  <si>
    <t>Yes</t>
    <phoneticPr fontId="35" type="noConversion"/>
  </si>
  <si>
    <t xml:space="preserve">Yes,2  </t>
    <phoneticPr fontId="35" type="noConversion"/>
  </si>
  <si>
    <t>no</t>
    <phoneticPr fontId="35" type="noConversion"/>
  </si>
  <si>
    <t>optional</t>
    <phoneticPr fontId="35" type="noConversion"/>
  </si>
  <si>
    <t>Genuine Windows® 7 Professional 32/64bit                                Genuine Windows® 7 Home Premium 32/64bit                               Genuine Windows® 7 Home Basic 32 (Emerging market only)  Genuine Windows® 7 Starter 32    Genuine Windows® 7 Professional with Windows XP Professional
Downgrade preinstalled1</t>
    <phoneticPr fontId="35" type="noConversion"/>
  </si>
  <si>
    <t>Green PC (EPEAT) / ENERGY STAR 5.3/ UL / TUV-GS</t>
    <phoneticPr fontId="35" type="noConversion"/>
  </si>
  <si>
    <t>1 VGA</t>
    <phoneticPr fontId="35" type="noConversion"/>
  </si>
  <si>
    <t>2 DP</t>
    <phoneticPr fontId="35" type="noConversion"/>
  </si>
  <si>
    <t>Edge92 SFF</t>
    <phoneticPr fontId="35" type="noConversion"/>
  </si>
  <si>
    <t>snall form factor</t>
    <phoneticPr fontId="35" type="noConversion"/>
  </si>
  <si>
    <t>6kg</t>
    <phoneticPr fontId="35" type="noConversion"/>
  </si>
  <si>
    <t>240W</t>
    <phoneticPr fontId="35" type="noConversion"/>
  </si>
  <si>
    <t>32GB</t>
    <phoneticPr fontId="35" type="noConversion"/>
  </si>
  <si>
    <t>4X2</t>
    <phoneticPr fontId="35" type="noConversion"/>
  </si>
  <si>
    <t>2 x(Low Profle)</t>
    <phoneticPr fontId="35" type="noConversion"/>
  </si>
  <si>
    <t>1 x(Low Profile)</t>
    <phoneticPr fontId="35" type="noConversion"/>
  </si>
  <si>
    <t>Optional</t>
    <phoneticPr fontId="35" type="noConversion"/>
  </si>
  <si>
    <t>No</t>
    <phoneticPr fontId="35" type="noConversion"/>
  </si>
  <si>
    <t xml:space="preserve">no </t>
    <phoneticPr fontId="35" type="noConversion"/>
  </si>
  <si>
    <t>Operating position = 24; Idle position = 22</t>
    <phoneticPr fontId="35" type="noConversion"/>
  </si>
  <si>
    <t>2DP</t>
    <phoneticPr fontId="35" type="noConversion"/>
  </si>
  <si>
    <t>M92z 23''</t>
    <phoneticPr fontId="35" type="noConversion"/>
  </si>
  <si>
    <t>All-in-One</t>
    <phoneticPr fontId="35" type="noConversion"/>
  </si>
  <si>
    <t>Multi Touch w/ Frame Stand: 447.3 x 568 x 100
Non-touch w/ Frame Stand: 447.3 x 568 x 93
Non-touch w/ Monitor Stand: 451.9 x 568 x 247
Multi-Touch w/ Monitir Stand: 451.9 x 568 x 254</t>
    <phoneticPr fontId="35" type="noConversion"/>
  </si>
  <si>
    <t>1 x 2</t>
    <phoneticPr fontId="35" type="noConversion"/>
  </si>
  <si>
    <t>PC Cloud Manager for vPro
Full TVT</t>
    <phoneticPr fontId="35" type="noConversion"/>
  </si>
  <si>
    <t>Operating position = 23; Idle position = 25</t>
    <phoneticPr fontId="35" type="noConversion"/>
  </si>
  <si>
    <t>M92z 20''</t>
    <phoneticPr fontId="35" type="noConversion"/>
  </si>
  <si>
    <t xml:space="preserve">
Non-touch w/ Frame Stand: 8.4
Non-touch w/ Monitor Stand: 10.45
</t>
    <phoneticPr fontId="35" type="noConversion"/>
  </si>
  <si>
    <t>PC3-12800 1600-MHz SODIMM DDR3</t>
    <phoneticPr fontId="35" type="noConversion"/>
  </si>
  <si>
    <t>Operating position = 22; Idle position = 24</t>
    <phoneticPr fontId="35" type="noConversion"/>
  </si>
  <si>
    <t>M72z</t>
    <phoneticPr fontId="35" type="noConversion"/>
  </si>
  <si>
    <t>8GB</t>
    <phoneticPr fontId="35" type="noConversion"/>
  </si>
  <si>
    <t>1600-MHz SODIMM DDR3</t>
    <phoneticPr fontId="35" type="noConversion"/>
  </si>
  <si>
    <t>Full TVT</t>
    <phoneticPr fontId="35" type="noConversion"/>
  </si>
  <si>
    <t>Operating position = 24; Idle position = 23</t>
    <phoneticPr fontId="35" type="noConversion"/>
  </si>
  <si>
    <t>Edge92z</t>
    <phoneticPr fontId="35" type="noConversion"/>
  </si>
  <si>
    <t>Intel B75</t>
    <phoneticPr fontId="35" type="noConversion"/>
  </si>
  <si>
    <t>545X 414X 81(with feet) / 545 X 376 X 645(without monitor stand)</t>
    <phoneticPr fontId="35" type="noConversion"/>
  </si>
  <si>
    <t>150W 85% (Low config)   180W (High config)</t>
    <phoneticPr fontId="35" type="noConversion"/>
  </si>
  <si>
    <t>Intel® CoreTM i3/Intel® CoreTM i5/Intel® CoreTM i7/Intel® Pentium/Intel® Celeron</t>
    <phoneticPr fontId="35" type="noConversion"/>
  </si>
  <si>
    <t>16GB</t>
    <phoneticPr fontId="35" type="noConversion"/>
  </si>
  <si>
    <t>1600 MHZ2 SODIMM DDR3</t>
    <phoneticPr fontId="35" type="noConversion"/>
  </si>
  <si>
    <t>ATA  6 Gb/s 7200rpm</t>
    <phoneticPr fontId="35" type="noConversion"/>
  </si>
  <si>
    <t>1X2</t>
    <phoneticPr fontId="35" type="noConversion"/>
  </si>
  <si>
    <t>Integrated 3W x 2</t>
    <phoneticPr fontId="35" type="noConversion"/>
  </si>
  <si>
    <t>Intel® HD Graphics</t>
    <phoneticPr fontId="35" type="noConversion"/>
  </si>
  <si>
    <t>1(slim)</t>
    <phoneticPr fontId="35" type="noConversion"/>
  </si>
  <si>
    <t>N/A</t>
    <phoneticPr fontId="35" type="noConversion"/>
  </si>
  <si>
    <t>2(USB 3.0)</t>
    <phoneticPr fontId="35" type="noConversion"/>
  </si>
  <si>
    <t xml:space="preserve">Genuine Windows® 7 Professional 32/64bit                                Genuine Windows® 7 Home Premium 32/64bit                            Genuine Windows® 7 Home Basic 32 (Emerging market only)  Genuine Windows® 7 Starter 32                                                      Genuine Windows® 7 Professional with Windows XP Professional
Downgrade preinstalled1                                                                           Linux certification: Redhat, Novell SUSE, Ubuntu          </t>
    <phoneticPr fontId="35" type="noConversion"/>
  </si>
  <si>
    <t>Operating position = 26; Idle position = 24</t>
    <phoneticPr fontId="35" type="noConversion"/>
  </si>
  <si>
    <t>USA - UL/C-Tick
EU – CE Mark &amp; Doc</t>
    <phoneticPr fontId="35" type="noConversion"/>
  </si>
  <si>
    <t>21.5" Wide</t>
    <phoneticPr fontId="35" type="noConversion"/>
  </si>
  <si>
    <t>1920 x 1080</t>
    <phoneticPr fontId="35" type="noConversion"/>
  </si>
  <si>
    <t xml:space="preserve"> LED</t>
    <phoneticPr fontId="35" type="noConversion"/>
  </si>
  <si>
    <t>250 cd/m2</t>
    <phoneticPr fontId="35" type="noConversion"/>
  </si>
  <si>
    <t>Yes, HD</t>
    <phoneticPr fontId="35" type="noConversion"/>
  </si>
  <si>
    <t>Edge72z</t>
    <phoneticPr fontId="35" type="noConversion"/>
  </si>
  <si>
    <t>Intel H61</t>
    <phoneticPr fontId="35" type="noConversion"/>
  </si>
  <si>
    <t>All-in-One</t>
    <phoneticPr fontId="35" type="noConversion"/>
  </si>
  <si>
    <t>513.8X409.15X71.5 /513.8X434.25X143</t>
    <phoneticPr fontId="35" type="noConversion"/>
  </si>
  <si>
    <t>11.2 kg</t>
    <phoneticPr fontId="35" type="noConversion"/>
  </si>
  <si>
    <t>150W</t>
    <phoneticPr fontId="35" type="noConversion"/>
  </si>
  <si>
    <t>Intel Core i3/Intel Core i5/ Intel Core i7/Intel Pentium/Intel Celeron</t>
    <phoneticPr fontId="35" type="noConversion"/>
  </si>
  <si>
    <t>8GB</t>
    <phoneticPr fontId="35" type="noConversion"/>
  </si>
  <si>
    <t xml:space="preserve">1600 MHZ1                          SoDIMM  DDR3 </t>
    <phoneticPr fontId="35" type="noConversion"/>
  </si>
  <si>
    <t>SATA 6Gb/s  7200rpm</t>
    <phoneticPr fontId="35" type="noConversion"/>
  </si>
  <si>
    <t>Integrated 10M/100M/1000M Gigabit Ethernet</t>
    <phoneticPr fontId="35" type="noConversion"/>
  </si>
  <si>
    <t>1x2</t>
    <phoneticPr fontId="35" type="noConversion"/>
  </si>
  <si>
    <t>Yes</t>
    <phoneticPr fontId="35" type="noConversion"/>
  </si>
  <si>
    <t>Intel® HD Graphics</t>
    <phoneticPr fontId="35" type="noConversion"/>
  </si>
  <si>
    <t>no</t>
    <phoneticPr fontId="35" type="noConversion"/>
  </si>
  <si>
    <t>n/a</t>
    <phoneticPr fontId="35" type="noConversion"/>
  </si>
  <si>
    <t>No</t>
    <phoneticPr fontId="35" type="noConversion"/>
  </si>
  <si>
    <t>No</t>
    <phoneticPr fontId="35" type="noConversion"/>
  </si>
  <si>
    <t>N/A</t>
    <phoneticPr fontId="35" type="noConversion"/>
  </si>
  <si>
    <t>2 Side(2.0) / 4 Rear(2.0)</t>
    <phoneticPr fontId="35" type="noConversion"/>
  </si>
  <si>
    <t>N/A</t>
    <phoneticPr fontId="35" type="noConversion"/>
  </si>
  <si>
    <t>Full TVTs with Centralized Manageability</t>
    <phoneticPr fontId="35" type="noConversion"/>
  </si>
  <si>
    <t>N0</t>
    <phoneticPr fontId="35" type="noConversion"/>
  </si>
  <si>
    <t>Operating position = 24; Idle position = 23</t>
    <phoneticPr fontId="35" type="noConversion"/>
  </si>
  <si>
    <t>USA - UL/C-Tick
EU – CE Mark &amp; Doc</t>
    <phoneticPr fontId="35" type="noConversion"/>
  </si>
  <si>
    <t>20" Wide</t>
    <phoneticPr fontId="35" type="noConversion"/>
  </si>
  <si>
    <t>1600 x 900</t>
    <phoneticPr fontId="35" type="noConversion"/>
  </si>
  <si>
    <t>LED</t>
    <phoneticPr fontId="35" type="noConversion"/>
  </si>
  <si>
    <t>Yes, HD</t>
    <phoneticPr fontId="35" type="noConversion"/>
  </si>
  <si>
    <t>Yes, Dual Array</t>
    <phoneticPr fontId="35" type="noConversion"/>
  </si>
  <si>
    <t>Intel H61</t>
    <phoneticPr fontId="35" type="noConversion"/>
  </si>
  <si>
    <t>Intel® HD Graphics</t>
    <phoneticPr fontId="35" type="noConversion"/>
  </si>
  <si>
    <t>HP Compaq Elite 8300 AIO (Sept. 2012)</t>
  </si>
  <si>
    <t>M92z</t>
  </si>
  <si>
    <t>Intel® CoreTM i3 (2nd Generation)/Intel® CoreTM i5/Intel® CoreTM i7 (3rd Generation)
Intel® Pentium</t>
  </si>
  <si>
    <t>15GB</t>
  </si>
  <si>
    <t>6 (4 USB 3.0, 1 USB 2.0)</t>
  </si>
  <si>
    <t>Yes (2MP)</t>
  </si>
  <si>
    <t>Dual Array</t>
  </si>
  <si>
    <t>Annouced - Avaialbility Sept</t>
  </si>
  <si>
    <t>http://h10010.www1.hp.com/wwpc/us/en/sm/WF05a/12454-12454-64287-321860-3892085-5272027.html?dnr=1</t>
  </si>
  <si>
    <t>http://www.pcmag.com/article2/0,2817,2406799,00.asp</t>
  </si>
  <si>
    <t>http://www.engadget.com/2012/07/09/hp-unveils-four-ivy-bridge-all-in-ones/</t>
  </si>
  <si>
    <t>http://www.electronista.com/articles/12/07/09/8300.aio.features.23.inch.multi.touch.display/</t>
  </si>
  <si>
    <t>HP Compaq Elite 6300 AIO (Sept 2012)</t>
  </si>
  <si>
    <t>M72z</t>
  </si>
  <si>
    <t>21.5" Wide</t>
  </si>
  <si>
    <t>HP Compaq Elite 4300 AIO (TBDt 2012)</t>
  </si>
  <si>
    <t>Un-announced - TBD</t>
  </si>
  <si>
    <t>Mac Mini</t>
  </si>
  <si>
    <t>Consumer/SMB</t>
  </si>
  <si>
    <t>Unique</t>
  </si>
  <si>
    <t>360 x 197 x 197 mm
1.4 x 7.7 x 7.7 in.</t>
  </si>
  <si>
    <t>1.22 kg (2.7 lb)</t>
  </si>
  <si>
    <t>Intel Core i5/Core i7 (2nd generation)</t>
  </si>
  <si>
    <t>1333Mhz DDR3 SDRAM</t>
  </si>
  <si>
    <t>SATA 6Gb/s  5400/7200rpm</t>
  </si>
  <si>
    <t>Integrated 10M/100M/1000M Gigabit Ethernet (Type not listed)</t>
  </si>
  <si>
    <t>0x1</t>
  </si>
  <si>
    <t>SDHC only</t>
  </si>
  <si>
    <t>4 USB2.0 (Rear)</t>
  </si>
  <si>
    <t>via included adapter</t>
  </si>
  <si>
    <t>Yes (Thunderbolt)</t>
  </si>
  <si>
    <t>Energy Star 5.2</t>
  </si>
  <si>
    <t>Features Thunderbolt, Firewire 800.  Internal Power Supply</t>
  </si>
  <si>
    <t>M72, Edge 72</t>
  </si>
  <si>
    <t>ThinkPad Edge E530</t>
  </si>
  <si>
    <t>HD, HD+, 220 cd/m2</t>
  </si>
  <si>
    <t>5.4 lbs / 2.45 kg</t>
  </si>
  <si>
    <t>14.84 x 9.65 x 1.21-1.22 in.
377mm x 245mm x 28.49 – 31.1mm</t>
  </si>
  <si>
    <t>6Cell 48/62Wh</t>
  </si>
  <si>
    <t>Mobile Intel® HD Graphics 3000/4000
GeForce 610M
GeForce GT 630M</t>
  </si>
  <si>
    <t>9.5mm 2.5" SATA II</t>
  </si>
  <si>
    <t>HM 77</t>
  </si>
  <si>
    <t>4 in 1 (SD, MMC, SDHC, SDXC)</t>
  </si>
  <si>
    <t xml:space="preserve">3 USB 3.0 </t>
  </si>
  <si>
    <t>Yes (USB 2.0)</t>
  </si>
  <si>
    <t>Option</t>
  </si>
  <si>
    <t>Yes, via usb</t>
  </si>
  <si>
    <t>Gobi 3000
Ericsson HSPA Leadcore (China Mobile)</t>
  </si>
  <si>
    <t>Yes (selected models)</t>
  </si>
  <si>
    <t>both</t>
  </si>
  <si>
    <t>Top: Soft Touch Paint / Black Brushed Aluminum 
Bottom: Textured PC+ABS</t>
  </si>
  <si>
    <t>Integrated low light 720p HD (16:9) Webcam or 0.3MP camera</t>
  </si>
  <si>
    <t>Integrated Speakers 2W x 2</t>
  </si>
  <si>
    <t>ThinkPad Edge E535</t>
  </si>
  <si>
    <t>Integrated Gfx
AMD Radeon™ HD 7670M 1GB Discrete Graphics</t>
  </si>
  <si>
    <t>A70M</t>
  </si>
  <si>
    <t>ThinkPad Edge E430</t>
  </si>
  <si>
    <t>HD, 200 cd/m2</t>
  </si>
  <si>
    <t>4.74 lbs / 2.15 kg</t>
  </si>
  <si>
    <t>13.35 x 9.21 x 1.08 - 1.18 in.
339mm x 234mm x 27.38 – 30.04mm</t>
  </si>
  <si>
    <t>option</t>
  </si>
  <si>
    <t>ThinkPad Edge E435</t>
  </si>
  <si>
    <t>Integrated Gfx
AMD Radeon™ HD 7470M 1GB Discrete Graphics</t>
  </si>
  <si>
    <t>AMD A10, A8, A6, A4</t>
  </si>
  <si>
    <t xml:space="preserve">Vostro All in One </t>
  </si>
  <si>
    <t>Up to Date:  July 17, 2012</t>
  </si>
  <si>
    <t>3 cell 47Wh</t>
  </si>
  <si>
    <t>13 x 8.9 x 0.6 - 0.74 in
331 x 233 x 15.15mm-18.85mm</t>
  </si>
  <si>
    <t>2.998 lbs / 1.36 kg</t>
  </si>
  <si>
    <t>4 cell 45Wh Rapid Charge (7:50)</t>
  </si>
  <si>
    <t>Dell XPS 14</t>
  </si>
  <si>
    <t>ThinkPad Edge E430
ThinkPad X1 Carbon</t>
  </si>
  <si>
    <t>HD+ (1600x900) "Truelife" with Gorilla Glass (glossy)</t>
  </si>
  <si>
    <t>4.6 lbs / 2.1 kg</t>
  </si>
  <si>
    <t>8 cell 69Wh (?:??) (Sealed)</t>
  </si>
  <si>
    <t>6 cell 47Wh (8:53) (Sealed)</t>
  </si>
  <si>
    <t>13.2 x 9.2 x 0.81 in
335.8 x 233 x 20.7 mm</t>
  </si>
  <si>
    <t>3rd Gen i5, i7</t>
  </si>
  <si>
    <t>2 USB 3.0 / 0 USB 2.0</t>
  </si>
  <si>
    <t>Intel® HD Graphics 4000
NVIDIA® GeForce® GT 630M 1GB GDDR5</t>
  </si>
  <si>
    <t>Intel 802.11n 6235</t>
  </si>
  <si>
    <t xml:space="preserve">WWAN model has "leather" A cover and goes up to 2.2 kg and 23.2 mm </t>
  </si>
  <si>
    <t>Intel Integrated HD 4000</t>
  </si>
  <si>
    <t>Thunderbolt.  USB-Enet dongle is 10/100, Thunderbolt-Enet dongle is Gigabit</t>
  </si>
  <si>
    <t xml:space="preserve"> X1 has 8 MilSpecs, Mac has none. X1 supports vPro, Mac does not.  MBA has mono analog mic (no noise cancellation), no TPM, no vPro. 
USB-Enet dongle is 10/100, Thunderbolt-Enet dongle is Gigabit.
MBA advantage: 1 Thunderbolt port.  </t>
  </si>
  <si>
    <t>Samsung Series 9</t>
  </si>
  <si>
    <t>ThinkPad X1 Carbon (Primary)
ThinkPad X220 (Secondary)</t>
  </si>
  <si>
    <t>Competes with X1 Carbon in that it is 13", but this Dell is not an ultrabook.
Dell has "Express Charge" on many models.   This is 80% charge in 1 hour.   Lenovo's Rapid Charge on X1 Carbon and T430s charges to 80% in 30 min</t>
  </si>
  <si>
    <t>2.55 lbs / 1.16 kg</t>
  </si>
  <si>
    <t>12.3 x 8.6 x 0.5 in
312.4 x 215 x 12.7 mm</t>
  </si>
  <si>
    <t>HD+ (1600x900) (400 nits) (anti-glare)</t>
  </si>
  <si>
    <t>8-cell (47Wh) (8:21)</t>
  </si>
  <si>
    <t>3rd Gen Core i5 Dual Core 
3rd Gen Core i7 Dual Core</t>
  </si>
  <si>
    <t>3rd Gen Core i5, i7</t>
  </si>
  <si>
    <t>3nd Gen Core i3, i5, i7</t>
  </si>
  <si>
    <t>128, 256 512GB SSD</t>
  </si>
  <si>
    <t>128, 256GB SSD</t>
  </si>
  <si>
    <t>2GB soldered, 6GB max</t>
  </si>
  <si>
    <t>4 MIL 810-G
Vibration, Dust, Altitude, High Temperature</t>
  </si>
  <si>
    <t>HD (1366x768) (220 nits) (anti-glare)</t>
  </si>
  <si>
    <t>3.15 lbs / 1.43 kg</t>
  </si>
  <si>
    <t>12.87 x 8.85 x 0.69 in
327 x 225 x 15.6 mm</t>
  </si>
  <si>
    <t>6 Cell 44Wh (9:00)</t>
  </si>
  <si>
    <t>4 Cell 45Wh (7:00)</t>
  </si>
  <si>
    <t>Fujitsu Lifebook U772</t>
  </si>
  <si>
    <t>Lenovo advantages: Fujitsu U772 can only support VGA through port-replicator.  U772 has no keyboard backlight option. Fujitsu thermal design has easily blocked airflow and thermal warning on the bottom of the system. ThinkPad has 8 MilSpecs.
Fujitsu Advantage - Docking/port replicator</t>
  </si>
  <si>
    <t>Thicker and heavier than the X1 Carbon.  Limited to HD (1366x768) vs HD+ (1600x900) for X1 Carbon.  X1 has Rapid Charge, HP does not. ThinkPad has 8 MilSpecs.
HP Advantage:  9470 supports smart card, X1 does not. HP has docking.</t>
  </si>
  <si>
    <t>Lifebook U772</t>
  </si>
  <si>
    <t>XPS 14
Latitude 6430u</t>
  </si>
  <si>
    <t>Think Pad 2012 Competition</t>
  </si>
  <si>
    <t>12.44 x 8.94 x 0.63 in
315.9 x 227 x 16 mm</t>
  </si>
  <si>
    <t>HD (1366x768) TruBright glossy (Z935)
HD (1366x768) anti-glare (Z930)</t>
  </si>
  <si>
    <t>12.8 x 8.94 x 0.11 - 0.68 in
325.1 x 227.1 x 2.8 - 17.3 mm</t>
  </si>
  <si>
    <t>Does not have RapidCharge, no vPro (vs X1 Carbon), much heavier than X1 Carbon, reviews state fan is loud.  ThinkPad has 8 MilSpecs.</t>
  </si>
  <si>
    <t xml:space="preserve">Current model is n-1 Huron River. X1 Carbon is current generation Cheif River. X1 Carbon has 8 Mil-Specs.  HP only has one DIMM slot w/ 4GB Max., Styrofoam packaging (2/4 EPEAT on packaging), No WWAN, no dual digital mic, so no active noise cancellation, and mic is located directly next to the side of the keyboard.  No FPR, no vPro, no mechanical wireless off/on switch, s/w only.  </t>
  </si>
  <si>
    <t>HP Proliant ML 150 G6</t>
  </si>
  <si>
    <t>TD230</t>
  </si>
  <si>
    <t>Intel 5500</t>
  </si>
  <si>
    <t>16.81" H x 7.87" W x 24.13" D (in)
427 H x 200 W x 613 D (mm)</t>
  </si>
  <si>
    <t>Intel XX Xeon</t>
  </si>
  <si>
    <t>DDR3 1333MHz RDIMM, UDIMM</t>
  </si>
  <si>
    <t>8 x 3.5" SATA</t>
  </si>
  <si>
    <t>24TB</t>
  </si>
  <si>
    <t>Yes (most models)</t>
  </si>
  <si>
    <r>
      <t xml:space="preserve">Model Dependent :
</t>
    </r>
    <r>
      <rPr>
        <u/>
        <sz val="10"/>
        <rFont val="Calibri"/>
        <family val="2"/>
      </rPr>
      <t>Entry:</t>
    </r>
    <r>
      <rPr>
        <sz val="10"/>
        <rFont val="Calibri"/>
        <family val="2"/>
      </rPr>
      <t xml:space="preserve"> 0/1/10 (HP B110i SATA RAID Controller)
</t>
    </r>
    <r>
      <rPr>
        <u/>
        <sz val="10"/>
        <rFont val="Calibri"/>
        <family val="2"/>
      </rPr>
      <t>Base:</t>
    </r>
    <r>
      <rPr>
        <sz val="10"/>
        <rFont val="Calibri"/>
        <family val="2"/>
      </rPr>
      <t xml:space="preserve"> 0/1 ((HP B410/no memory SATA RAID Controller)
</t>
    </r>
    <r>
      <rPr>
        <u/>
        <sz val="10"/>
        <rFont val="Calibri"/>
        <family val="2"/>
      </rPr>
      <t>Performance:</t>
    </r>
    <r>
      <rPr>
        <sz val="10"/>
        <rFont val="Calibri"/>
        <family val="2"/>
      </rPr>
      <t xml:space="preserve"> 0/1/1+0/5/5+0 (HP B410/256MB memory SATA RAID Controller)</t>
    </r>
  </si>
  <si>
    <t>8 (2 front/4 rear/2 internal)</t>
  </si>
  <si>
    <t>460W/750W Gold (92%)
460W/750W Platinum (94%)</t>
  </si>
  <si>
    <t>36.8dB</t>
  </si>
  <si>
    <t>HP ML 350e Gen8</t>
  </si>
  <si>
    <t>TD330</t>
  </si>
  <si>
    <t>Intel C600</t>
  </si>
  <si>
    <t>18.19" H x 8.58" W x 29.13" D (in)
462 H x 218 W x 740 D (mm)</t>
  </si>
  <si>
    <t>96.67 lb / 43.85 kg (max)</t>
  </si>
  <si>
    <t>Intel E5-2400 Xeon</t>
  </si>
  <si>
    <t>2x Gbe</t>
  </si>
  <si>
    <t>192GB (RDIMM)/96GB (UDIMM)</t>
  </si>
  <si>
    <t>54TB</t>
  </si>
  <si>
    <t>Model Dependent</t>
  </si>
  <si>
    <t>18x 3.5" / 24x 2.5"</t>
  </si>
  <si>
    <t>54TB 3.5" / 24TB 2.5"</t>
  </si>
  <si>
    <r>
      <t xml:space="preserve">Model Dependent :
</t>
    </r>
    <r>
      <rPr>
        <u/>
        <sz val="10"/>
        <rFont val="Calibri"/>
        <family val="2"/>
      </rPr>
      <t>Entry:</t>
    </r>
    <r>
      <rPr>
        <sz val="10"/>
        <rFont val="Calibri"/>
        <family val="2"/>
      </rPr>
      <t xml:space="preserve"> 0/1/10 (HP B120i/no memory SATA RAID Controller)
</t>
    </r>
    <r>
      <rPr>
        <u/>
        <sz val="10"/>
        <rFont val="Calibri"/>
        <family val="2"/>
      </rPr>
      <t>Base:</t>
    </r>
    <r>
      <rPr>
        <sz val="10"/>
        <rFont val="Calibri"/>
        <family val="2"/>
      </rPr>
      <t xml:space="preserve"> 0/1/5/10 (HP B120i/512MB FBWC SATA RAID Controller)
</t>
    </r>
    <r>
      <rPr>
        <u/>
        <sz val="10"/>
        <rFont val="Calibri"/>
        <family val="2"/>
      </rPr>
      <t>Performance:</t>
    </r>
    <r>
      <rPr>
        <sz val="10"/>
        <rFont val="Calibri"/>
        <family val="2"/>
      </rPr>
      <t xml:space="preserve"> 0/1/1+0/5/5+0 (HP B420/1GB FBWC SATA RAID Controller)</t>
    </r>
  </si>
  <si>
    <t>10 (4 front/4rear/2 internal)</t>
  </si>
  <si>
    <t>HP 350p Gen8</t>
  </si>
  <si>
    <t>n/a or TD330</t>
  </si>
  <si>
    <t>Tower (rackable - 5U)</t>
  </si>
  <si>
    <t>114.84 lb / 52.09 kg (max)</t>
  </si>
  <si>
    <t>Intel E5-2600 Xeon</t>
  </si>
  <si>
    <t>768GB (LRDIMM), 384GB (RDIMM), 128GB (UDIMM)</t>
  </si>
  <si>
    <t>DDR3 1333MHz RDIMM, UDIMM, LRDIMM (Load Reduced DIMM)</t>
  </si>
  <si>
    <t>6x 3.5" SATA</t>
  </si>
  <si>
    <t>18TB</t>
  </si>
  <si>
    <r>
      <t xml:space="preserve">Model Dependent :
</t>
    </r>
    <r>
      <rPr>
        <u/>
        <sz val="10"/>
        <rFont val="Calibri"/>
        <family val="2"/>
      </rPr>
      <t>Entry:</t>
    </r>
    <r>
      <rPr>
        <sz val="10"/>
        <rFont val="Calibri"/>
        <family val="2"/>
      </rPr>
      <t xml:space="preserve"> 0/1/1+0/5/5+0 (HP B420i/no memory SATA RAID Controller)
</t>
    </r>
    <r>
      <rPr>
        <u/>
        <sz val="10"/>
        <rFont val="Calibri"/>
        <family val="2"/>
      </rPr>
      <t>Base:</t>
    </r>
    <r>
      <rPr>
        <sz val="10"/>
        <rFont val="Calibri"/>
        <family val="2"/>
      </rPr>
      <t xml:space="preserve"> 0/1/1+0/5/5+0  (HP B420i/512MB FBWC SATA RAID Controller) 6/6+0 upgrade
</t>
    </r>
    <r>
      <rPr>
        <u/>
        <sz val="10"/>
        <rFont val="Calibri"/>
        <family val="2"/>
      </rPr>
      <t>Performance:</t>
    </r>
    <r>
      <rPr>
        <sz val="10"/>
        <rFont val="Calibri"/>
        <family val="2"/>
      </rPr>
      <t xml:space="preserve"> 0/1/1+0/5/5+0 (HP B420/2GB FBWC SATA RAID Controller) 6/6+0 upgrade</t>
    </r>
  </si>
  <si>
    <t>460W/750W Gold (92%)
460W/750W/1200W Platinum (94%)</t>
  </si>
  <si>
    <t>IBM x3400 M3</t>
  </si>
  <si>
    <t>17.3" H x 8.6" W x 30.2" D (in)
440 H x 218 W x 767 D (mm)</t>
  </si>
  <si>
    <t>83.4 lb / 37.85 kg (max)</t>
  </si>
  <si>
    <t>Intel Xeon 5600 series</t>
  </si>
  <si>
    <t>No (optional)</t>
  </si>
  <si>
    <t>8x 3.5". / 16x 2.5"</t>
  </si>
  <si>
    <t>24TB 3.5" / 9.6TB 2.5" (SAS)</t>
  </si>
  <si>
    <t>ServeRAID BR10il v2 or M1015: 0/1/1E (M1015 upgradable to 5)
ServeRAID M51014 or M5015: 0/1/5/10/50 (6/60 upgrade)</t>
  </si>
  <si>
    <t>7 (2 front/4 rear/1 internal)</t>
  </si>
  <si>
    <t>670W/920W (??%)</t>
  </si>
  <si>
    <t>55dBa</t>
  </si>
  <si>
    <t>Two optional PCI-X 64-bit slots available via CTO only)</t>
  </si>
  <si>
    <t>IBM x3500 M4</t>
  </si>
  <si>
    <t>17.3" H x 8.6" W x 29.5" D (in)
440 H x 218 W x 750 D (mm)</t>
  </si>
  <si>
    <t>87.7 lb / 39.8 kg (max)</t>
  </si>
  <si>
    <t>768GB (LRDIMM), 384GB (RDIMM), 32GB (UDIMM)</t>
  </si>
  <si>
    <t>DDR3 1333MHz LRDIMM, RDIMM, UDIMM</t>
  </si>
  <si>
    <t>8x 3.5" or 8x 2.5"</t>
  </si>
  <si>
    <t>32x 2.5"</t>
  </si>
  <si>
    <t>28.8TB 2.5" SAS, 32TB 2.5" SATA</t>
  </si>
  <si>
    <t>0/1/10</t>
  </si>
  <si>
    <t>750W / 900W (??%)</t>
  </si>
  <si>
    <t>not listed</t>
  </si>
  <si>
    <t>17.45" H x 8.58" W x 22" D 
443.3 H x 218 W x 558.6 (mm)</t>
  </si>
  <si>
    <t>66.57lb / 30.2 kg (max)</t>
  </si>
  <si>
    <t xml:space="preserve">24TB 3.5" / 16TB 2.5" </t>
  </si>
  <si>
    <t>0/1/5/10 (software)</t>
  </si>
  <si>
    <t>550W NHS (88%)
495W/750W/1100W HS (94%)</t>
  </si>
  <si>
    <t>38dB</t>
  </si>
  <si>
    <t>80 Plus. Climate Savers, Engergy Star</t>
  </si>
  <si>
    <t>17.5" H x 8.58" W x 26.6" D (in) 
443.5 H x 218 W x 675.8 D (mm)</t>
  </si>
  <si>
    <t>92.2 lb / 41.8 kg (max)</t>
  </si>
  <si>
    <t>8x 3.5"</t>
  </si>
  <si>
    <t>12x 3.5" / 32x 2.5"</t>
  </si>
  <si>
    <t>24TB 3.5" / 32TB 2.5"</t>
  </si>
  <si>
    <t>495W/750W/1100W HS (94%)</t>
  </si>
  <si>
    <t>Supports up to four (4) Express Flash drives (solid state)</t>
  </si>
  <si>
    <t>18.36" H x 8.58" W x 27.43" D (in)
466.3 H x 217.9 x 696.6 (mm)</t>
  </si>
  <si>
    <t>78 lb / 35.3 kg (max)</t>
  </si>
  <si>
    <t>Intel 5500 and 5600</t>
  </si>
  <si>
    <t>16x 2.5"</t>
  </si>
  <si>
    <t>16TB</t>
  </si>
  <si>
    <t>9 (2 front/6 rear/1 internal)</t>
  </si>
  <si>
    <t>1100W (??%)</t>
  </si>
  <si>
    <t>Dell T720</t>
  </si>
  <si>
    <t>RD330</t>
  </si>
  <si>
    <t>1.7" H x 17.1' W x 29.5" D (in)
43.2 H x 435 W x 750 D (mm)</t>
  </si>
  <si>
    <t>38.58 lb / 17.4 kg (max)</t>
  </si>
  <si>
    <t>1x Gbe</t>
  </si>
  <si>
    <t>8x 2.5"</t>
  </si>
  <si>
    <t>8TB (SAS)</t>
  </si>
  <si>
    <r>
      <t xml:space="preserve">Model Dependent :
</t>
    </r>
    <r>
      <rPr>
        <u/>
        <sz val="10"/>
        <rFont val="Calibri"/>
        <family val="2"/>
      </rPr>
      <t>Entry:</t>
    </r>
    <r>
      <rPr>
        <sz val="10"/>
        <rFont val="Calibri"/>
        <family val="2"/>
      </rPr>
      <t xml:space="preserve"> 0/1/1+0  (HP B320i SAS RAID Controller or B120i SATA Controller) (RAID 5 optional)
</t>
    </r>
    <r>
      <rPr>
        <u/>
        <sz val="10"/>
        <rFont val="Calibri"/>
        <family val="2"/>
      </rPr>
      <t>Base:</t>
    </r>
    <r>
      <rPr>
        <sz val="10"/>
        <rFont val="Calibri"/>
        <family val="2"/>
      </rPr>
      <t xml:space="preserve"> 0/1/1+0/5 (HP B320i/512MB FBWC RAID Controller)
</t>
    </r>
    <r>
      <rPr>
        <u/>
        <sz val="10"/>
        <rFont val="Calibri"/>
        <family val="2"/>
      </rPr>
      <t>Performance:</t>
    </r>
    <r>
      <rPr>
        <sz val="10"/>
        <rFont val="Calibri"/>
        <family val="2"/>
      </rPr>
      <t xml:space="preserve"> 0/1/1+0/5/5+0 (HP P420/1GB FBWC RAID Controller) 6/6+0 upgrade</t>
    </r>
  </si>
  <si>
    <t>460W / 750W / 1200W (92% &amp; 94% models of each)</t>
  </si>
  <si>
    <t>33dB</t>
  </si>
  <si>
    <t>RD430</t>
  </si>
  <si>
    <t>3.44" H x 17.54" W x 29.5" D (in)
87.5 H x 445.5 W x 749.4 D (mm)</t>
  </si>
  <si>
    <t>71.2lb / 32.3 kg (max)</t>
  </si>
  <si>
    <t>DDR3 1333MHz or 1600MHz LRDIMM, RDIMM, UDIMM</t>
  </si>
  <si>
    <t>14x 3.5" / 27x 2.5" (using rear bays)</t>
  </si>
  <si>
    <t>42TB 3.5" / 27TB 2.5" SAS</t>
  </si>
  <si>
    <t>RAID 0/1/1+0/5/5+0</t>
  </si>
  <si>
    <t>1 (3 opt)</t>
  </si>
  <si>
    <t>27 2.5" drives achieved via no optical and 2 rear-facing bays</t>
  </si>
  <si>
    <t>IBM 3530 M4</t>
  </si>
  <si>
    <t>1.7" H x 17.6" W x 26.5" D (in)
43 H x 447 W x 673 D (mm)</t>
  </si>
  <si>
    <t>34.3 lb / 15.6 kg (max)</t>
  </si>
  <si>
    <t>Intel E5-2400 Xeon Romley</t>
  </si>
  <si>
    <t>2x Gbe (4x opt)</t>
  </si>
  <si>
    <t>DDR3 1333MHz or 1600MHz RDIMM, UDIMM</t>
  </si>
  <si>
    <t>4x 3.5" HS / 8x 2.5" HS</t>
  </si>
  <si>
    <t>12TB 3.5" / 8TB 2.5"</t>
  </si>
  <si>
    <t>460W NHS (??%)
460W / 675W (??%)</t>
  </si>
  <si>
    <t>63dB (6.3 bels)</t>
  </si>
  <si>
    <t>IBM 3630 M4</t>
  </si>
  <si>
    <t>3.4" H x 17.6" W x 29.5" D (in)
86 H x 447 W x 749 D (mm)</t>
  </si>
  <si>
    <t>62.2 lb / 28.2 kg (max)</t>
  </si>
  <si>
    <t>8x 3.5" SATA</t>
  </si>
  <si>
    <t>14x 3.5"</t>
  </si>
  <si>
    <t>42TB 3.5"</t>
  </si>
  <si>
    <t>0/1/10 (5/50 and 6/60 upgrades)</t>
  </si>
  <si>
    <t>550W / 750W (??%)</t>
  </si>
  <si>
    <t>66dB (6.6 bels)</t>
  </si>
  <si>
    <t>1.67" H x 17.09" W x 25.28" D (in)
42.8 H x 434 W x 642 D (mm)</t>
  </si>
  <si>
    <t>43.87 lb / 19.9 kg (max)</t>
  </si>
  <si>
    <t>0/1</t>
  </si>
  <si>
    <t>2/1</t>
  </si>
  <si>
    <t>550W NHS (88%)
350W/550W HS (94%)</t>
  </si>
  <si>
    <t>3.42" H x 17.09" W x 25.44" D (in)
86.8 H x 434 W x 646.1 D (mm)</t>
  </si>
  <si>
    <t>62 lb / 28.2 kg (max)</t>
  </si>
  <si>
    <t>16TB 2.5" / 7.2TB 2.5" SAS</t>
  </si>
  <si>
    <t>??</t>
  </si>
  <si>
    <t>PowerEdge T310 G5</t>
  </si>
  <si>
    <t>ThinkServer TD230</t>
  </si>
  <si>
    <t>ThinkServer RD330</t>
  </si>
  <si>
    <t>Intel C606 (Patsburg -D)</t>
  </si>
  <si>
    <t>1.72" H x 19" W in x 28.9" D (in) (w/ handles)
43.6 H x 482.4 W x 734 D (mm) (w/ handles)</t>
  </si>
  <si>
    <t>37.5 lbs / 17 kg (max)</t>
  </si>
  <si>
    <t>E5-2400 Series, up to 95W SKU</t>
  </si>
  <si>
    <t>DDR3 RDIMM/LV DIMM/UDIMM/RAS</t>
  </si>
  <si>
    <t>8TB SATA / 2.4GB SAS</t>
  </si>
  <si>
    <t>8 USB 2.0 (2 front/4 rear/2 int)</t>
  </si>
  <si>
    <t>550W (90%)</t>
  </si>
  <si>
    <t>ThinkServer RD430</t>
  </si>
  <si>
    <t>3.45" H x 19" W x 28.9" D (in.) (w/ handles)
87.6 H x 482.4 W x 734 D (mm) (w/ handles)</t>
  </si>
  <si>
    <t>58.4 lbs. / 26.5 kg (max)</t>
  </si>
  <si>
    <t>8x or 12x 3.5" SATA/SAS</t>
  </si>
  <si>
    <t>800W (90%)</t>
  </si>
  <si>
    <t>37.5lbs / 17kg (max)</t>
  </si>
  <si>
    <t>58.4lbs / 26.5kg (max)</t>
  </si>
  <si>
    <t>Series 5</t>
  </si>
  <si>
    <t>Samsung Series 9 - 15"</t>
  </si>
  <si>
    <t>15.0" 16:9</t>
  </si>
  <si>
    <t>3.48 (i7) / 3.63 (i5) lb  (1.58 / 1.65 kg)</t>
  </si>
  <si>
    <t xml:space="preserve"> 0.58 x 14.0 x 9.3 in.
14.7 x 355.6 x 236.2 mm</t>
  </si>
  <si>
    <t>8 cell / Li-Po Battery 62 Wh (10:00)</t>
  </si>
  <si>
    <t>256GB max SSD</t>
  </si>
  <si>
    <t>4 in 1 Multi Card Slot (SD/SDHC/SDXC/MMC)</t>
  </si>
  <si>
    <t>Mini-VGA (VGA Support via optional dongle)</t>
  </si>
  <si>
    <t>i5 models: 802.11/b/g/n
i7 models: Intel Centrino Advanced-N 6235, 2x2, 802.11 a/b/g/n</t>
  </si>
  <si>
    <t>Samsung Series 3 - 11.6"</t>
  </si>
  <si>
    <t>11.6" - ??</t>
  </si>
  <si>
    <t>HD (1366 x 768) (nits/glare not listed)</t>
  </si>
  <si>
    <t>2.66 lb / 1.21 kg</t>
  </si>
  <si>
    <t>1.08-0.93 x 10.93 x 7.72 in
27.4 - 23.6 x 277.6 x 196.1 mm</t>
  </si>
  <si>
    <t>Intel Core i3 (1st gen)</t>
  </si>
  <si>
    <t>AMD Radeon™ Graphics</t>
  </si>
  <si>
    <t>2.5"/SATA /Not Listed/320GB</t>
  </si>
  <si>
    <t>Yes (Multi)</t>
  </si>
  <si>
    <t>3 USB 2.0</t>
  </si>
  <si>
    <t>Stereo (1.5W x 2)</t>
  </si>
  <si>
    <t>3 year battery technology</t>
  </si>
  <si>
    <t>Samsung Series 3 - 14"</t>
  </si>
  <si>
    <t>14.0"</t>
  </si>
  <si>
    <t>HD (1366 x 768) (220 nits)</t>
  </si>
  <si>
    <t>4.96 lb / 2.25 kg</t>
  </si>
  <si>
    <t>1.18~1.24 x 13.07 x 9.06 in
30.0 - 31.5 x 332.0 x 230.1 mm</t>
  </si>
  <si>
    <t>6 Cell Li-Ion 4400 mAh</t>
  </si>
  <si>
    <t>2nd Gen Core i3/i5 (i3-2310M/i5-2410M Processor)</t>
  </si>
  <si>
    <t>Intel Integrated HD3000</t>
  </si>
  <si>
    <t>2.5"/SATA/Not Listed/640GB</t>
  </si>
  <si>
    <t>Supports WiDi</t>
  </si>
  <si>
    <t>Samsung Series 3 - 15.6"</t>
  </si>
  <si>
    <t>15.6"</t>
  </si>
  <si>
    <t>5.07 lb / 2.3 kg</t>
  </si>
  <si>
    <t>1.06~1.29 x 14.4 x 9.5 in 
26.9 - 32.8 x 365.8 x 241.3</t>
  </si>
  <si>
    <t>Intel® Pentium™ B950/Core i3/Core i5</t>
  </si>
  <si>
    <t>Limited models</t>
  </si>
  <si>
    <t>Supports WiDi (select Models)</t>
  </si>
  <si>
    <t>Samsung Series 3 - 17.3"</t>
  </si>
  <si>
    <t>17.3"</t>
  </si>
  <si>
    <t>HD+ (1600x900)(200 nits)</t>
  </si>
  <si>
    <t>5.84 lb / 2.65 kg</t>
  </si>
  <si>
    <t>1.09-1.37 x 16.0 x 10.4 in 
27.7 - 34.8 x 406.4 x 264.2 mm</t>
  </si>
  <si>
    <t>AMD Dual Core A4-3300M APU Processor</t>
  </si>
  <si>
    <t>2.5"/SATA/Not Listed/500GB</t>
  </si>
  <si>
    <t>Samsung Series 5 - 13.3" AMD</t>
  </si>
  <si>
    <t>HD (1366 x 768)(300 nits)</t>
  </si>
  <si>
    <t>3.35 lb. / 1.52 kg</t>
  </si>
  <si>
    <t xml:space="preserve"> 0.58 - 0.69 x 12.4 x 8.6 in
15.0 - 17.5 x 315.0 x 218.4 mm</t>
  </si>
  <si>
    <t>4 Cell Li-Ion 6100 mAh / 45Wh (hours not listed)</t>
  </si>
  <si>
    <t>AMD Dual-Core A6-4455M</t>
  </si>
  <si>
    <t>AMD Radeon™ HD 7500G</t>
  </si>
  <si>
    <t>No (optional dongle)</t>
  </si>
  <si>
    <t>Stereo (2W x2)</t>
  </si>
  <si>
    <t>Samsung Series 5 - 13.3" Intel</t>
  </si>
  <si>
    <t>3.35 lb. / 1.52 kg (Hard Drive models)
3.28 lb / 1.49 kg  (SSD models)</t>
  </si>
  <si>
    <t>128GB SSD or 2.5" 500GB w/ 24GB "ExpressCache"</t>
  </si>
  <si>
    <t>Samsung Series 5 - 14" AMD</t>
  </si>
  <si>
    <t>HD (1366 x 768)(not listed)</t>
  </si>
  <si>
    <t>3.99 lb / 1.81 kg</t>
  </si>
  <si>
    <t>0.82 x 13.1 x 9.0 in
20.8 x 332.7 x 228.6 mm</t>
  </si>
  <si>
    <t>8 Cell Li-Ion 45Wh (hours not listed)</t>
  </si>
  <si>
    <t>AMD Quad-Core A10-4655M</t>
  </si>
  <si>
    <t>Integrated (not listed)</t>
  </si>
  <si>
    <t>2.5" / SATA / 5400 / 750GB</t>
  </si>
  <si>
    <t>Samsung Series 5 - 14" Intel - Integrated Graphics</t>
  </si>
  <si>
    <t>8 Cell Li-Ion 45Wh 6120 mAh (7:00)</t>
  </si>
  <si>
    <t>Intel Core i5 (3rd Gen)</t>
  </si>
  <si>
    <t>2.5" / SATA / 7200 / 750GB w/  24GB "ExpressCache"</t>
  </si>
  <si>
    <t>Samsung Series 5 - 14" Intel - Discrete Graphics</t>
  </si>
  <si>
    <t>5.0 lb / 2.27 kg</t>
  </si>
  <si>
    <t>1.04 - 1.23 x 13.0 x 9.1 in
26.4 - 31.2 x 330.2 x 231.1 mm</t>
  </si>
  <si>
    <t>6 Cell Li-Ion 4400 mAh/48Wh (6:36)</t>
  </si>
  <si>
    <t>NVIDIA® GeForce® GT 630M Graphics 1GB Optimus</t>
  </si>
  <si>
    <t>2.5" / SATA2 / 5400 / 500GB</t>
  </si>
  <si>
    <t>3- in-1 (SD/SDHC/SDXC)</t>
  </si>
  <si>
    <t>Stereo JBL</t>
  </si>
  <si>
    <t>Samsung Series 5 - 15.6"</t>
  </si>
  <si>
    <t>5.51lb / 2.5 kg</t>
  </si>
  <si>
    <t>1.17 - 1.19 x 14.4 x 9.5 in 
29.7 - 30.2 x 365.8 x 241.3 mm</t>
  </si>
  <si>
    <t>6 Cell Li-Ion 4400 mAh/48Wh (6:24)</t>
  </si>
  <si>
    <t>Intel Core i5/i7 (3rd Gen)</t>
  </si>
  <si>
    <t>i5: Intel Integrated HD 4000
i7: NVIDIA® GeForce® GT 630M</t>
  </si>
  <si>
    <t>i5: 2.5" / SATA2 / 5400 / 500GB
i7: 2.5" / SATA / 7200 / 750GB</t>
  </si>
  <si>
    <t>Stereo JBL w/ subwoofer</t>
  </si>
  <si>
    <t>Samsung Series 7 - 14"</t>
  </si>
  <si>
    <t>HD+ (1600x900) (300 nits)</t>
  </si>
  <si>
    <t>4.56lb / 2.07 kg</t>
  </si>
  <si>
    <t>0.93 x 12.7 x 8.8 in 
23.6 x 322.6 x 223.5 mm</t>
  </si>
  <si>
    <t>8 Cell Li-Ion 65Wh 4400 mAh (8:42)</t>
  </si>
  <si>
    <t>2.5"/ SATA / 7200 / 750GB w/ 8GB "ExpressCache"</t>
  </si>
  <si>
    <t>Mini-VGA (optional dongle)</t>
  </si>
  <si>
    <t>Stereo (2W x2) w/ subwoofer</t>
  </si>
  <si>
    <t>Samsung Series 7 - 15.6"</t>
  </si>
  <si>
    <t>5.29 lb / 2.40 kg</t>
  </si>
  <si>
    <t>0.94 x 14.2 x 9.3 in
23.9 x 360.7 x 236.2 mm</t>
  </si>
  <si>
    <t>8 Cell Li-Ion 80Wh 5420 mAh (9:12)</t>
  </si>
  <si>
    <t>Intel Core i7 (3rd Gen)</t>
  </si>
  <si>
    <t>NVIDIA® GeForce® GT 640 M (630 M Entry)</t>
  </si>
  <si>
    <t>2.5"/ SATA / 7200 / 750GB or 1TB w/ 8GB "ExpressCache"</t>
  </si>
  <si>
    <t>Not Listed (aluminum)</t>
  </si>
  <si>
    <t>Samsung Series 7 - 17.3"</t>
  </si>
  <si>
    <t>FHD 1920 x 1080 (300 nits)</t>
  </si>
  <si>
    <t>6.26 / 2.84</t>
  </si>
  <si>
    <t xml:space="preserve"> 0.99 x 15.9 x 10.3 in
25.2 x 403.9 x 261.6 mm</t>
  </si>
  <si>
    <t>8 Cell Li-Ion 80Wh 5420 mAh (8:00)</t>
  </si>
  <si>
    <t>NVIDIA® GeForce® GT 650M (w/ 2GB Optimus models)</t>
  </si>
  <si>
    <t>2.5"/ SATA / 7200 / 750GB w/ 8GB "ExpressCache" or 1TB (RPM not listed)</t>
  </si>
  <si>
    <t>JBL® 3 Speakers with Subwoofer</t>
  </si>
  <si>
    <t>Samsung Series 7 - Gamer</t>
  </si>
  <si>
    <t>FHD 1920 x 1080 (400 nits)</t>
  </si>
  <si>
    <t>8.39 lb / 3.81 kg</t>
  </si>
  <si>
    <t>1.29 - 1.96 - 16.1 x 11.2 in
32.8 - 49.8 x 408.9 x 284.5 mm</t>
  </si>
  <si>
    <t>8 Cell Li-Ion (not listed)</t>
  </si>
  <si>
    <t>NVIDIA® GeForce® GTX 675M Graphics</t>
  </si>
  <si>
    <t>DDR3  (not listed)</t>
  </si>
  <si>
    <t>2.5" / SATA / Not listed 1.5TB w/ 8GB "ExpressCache"</t>
  </si>
  <si>
    <t>7-in-1 (MS, MS Pro, SD, SDHC, MMC, MMC plus, xD)</t>
  </si>
  <si>
    <t>Dual cooling, gaming mode, backlit keyboard with game key highlights</t>
  </si>
  <si>
    <t>13.5 x 9.05 x 0.83 - 1.02 in
343 x 230mm x  21.2 - 26.0 mm</t>
  </si>
  <si>
    <t>HP is now only claiming 4 Milspecs on the 8470p,8570p and 2570p.  No backlit keyboard option.  Lenovo's keyboard spill resistant/drainage keyboard is superior to HP.</t>
  </si>
  <si>
    <t>4.08 lbs / 1.85 kg</t>
  </si>
  <si>
    <t>HP EliteBook 8570w Workstation</t>
  </si>
  <si>
    <t>15.0 x 10.1 x 1.36 - 1.51 in
382 x 257.5 x 34.5 - 38.4 mm</t>
  </si>
  <si>
    <t>8 cell 83Wh (6:30)
8 cell 75Wh (Long Life)
Extended life slice 9 cell 73Wh (?:??), 
Ultra Extended Slice 100Wh (?:??)</t>
  </si>
  <si>
    <t>AMD FirePro M4000
NVIDIA Quadro K1000M
NVIDIA Quadro K2000M</t>
  </si>
  <si>
    <t>Full (1.2)</t>
  </si>
  <si>
    <t xml:space="preserve">HD+ 1600x900 Anti-Glare (??? nits)
FHD 1920x1080 Anti-Glare (220 nits) 
FHD 1920x1080 Anti-Glare "Dream Color" IPS(210 nits) </t>
  </si>
  <si>
    <t>6.69 lbs / 3.0 kg (w/o optical) (6 cell)
6.94 lbs / 3.1 kg (w/ optical) (6 cell)</t>
  </si>
  <si>
    <t>M92p MT</t>
  </si>
  <si>
    <t>Edge 62z</t>
  </si>
  <si>
    <t xml:space="preserve">Intel® H61
</t>
  </si>
  <si>
    <t>469.7 x 368.3 X 59.5</t>
  </si>
  <si>
    <t>5kg</t>
  </si>
  <si>
    <t>SATA-II 3 Gb/s 7200rpm 320GB/500GB 5400rpm 320GB/500GB/1TB4</t>
  </si>
  <si>
    <t>Integrated 10M/100M/1000M Gigabit Ethernet5</t>
  </si>
  <si>
    <t>1X2</t>
  </si>
  <si>
    <t>2 Side (2.0)/4 rear ( 2.0)</t>
  </si>
  <si>
    <t>Genuine Windows® 7 Professional 32/64bit                                 Genuine Windows® 7 Home Premium 32/64bit                             Genuine Windows® 7 Home Basic 32/64bit</t>
  </si>
  <si>
    <t>Operating position =25 ; Idle position = 24</t>
  </si>
  <si>
    <t xml:space="preserve">Green PC (EPEAT) </t>
  </si>
  <si>
    <t>18.5" Wide</t>
  </si>
  <si>
    <t>1366 x 768</t>
  </si>
  <si>
    <t>LCD</t>
  </si>
  <si>
    <t>Yes(Optional)</t>
  </si>
  <si>
    <t>1M</t>
  </si>
  <si>
    <t>1 x VGA</t>
  </si>
  <si>
    <t>Edge 72 Tower</t>
  </si>
  <si>
    <t>392 x 160 X 355</t>
  </si>
  <si>
    <t>7kg</t>
  </si>
  <si>
    <t>SATA 6Gb/s 7200rpm 250GB/320GB/500GB/1TB  128GB SSD</t>
  </si>
  <si>
    <t>Integrated 10M/100M/1000M Gigabit Ethernet3</t>
  </si>
  <si>
    <t>3X3</t>
  </si>
  <si>
    <t>Yes (with a optional graphic card)</t>
  </si>
  <si>
    <t>2 x Full Height</t>
  </si>
  <si>
    <t>1 x Full Height</t>
  </si>
  <si>
    <t>1, optional via phunching out</t>
  </si>
  <si>
    <t>optional by cable</t>
  </si>
  <si>
    <t>2 Front (2.0)/4 rear ( 2.0)</t>
  </si>
  <si>
    <t>View Management Utility                                                 ThinkVantage Communication Utility</t>
  </si>
  <si>
    <t>Genuine Windows® 7 Starter 32 (Emerging market only)  Genuine Windows® 7 Home Basic 32(Emerging market only) Genuine Windows® 7 Home Premium 32/64                      Genuine Windows® 7 Professional 32/64                           Genuine Windows® 7 Ultimate 32/64 (English only)</t>
  </si>
  <si>
    <t>Operating position =30 ; Idle position = 28</t>
  </si>
  <si>
    <t>Small Form FactorSmall Form Factor</t>
  </si>
  <si>
    <t>333.6 x 97 X 368.1</t>
  </si>
  <si>
    <t>6.5kg</t>
  </si>
  <si>
    <t>3X2</t>
  </si>
  <si>
    <t>2 x Low Profile</t>
  </si>
  <si>
    <t>1 x Low Profile</t>
  </si>
  <si>
    <t>2 Front (2.0)/4 rear (2.0)</t>
  </si>
  <si>
    <t>Operating position = 30; Idle position = 28</t>
  </si>
  <si>
    <t>External 120W 87% Auto-sensing</t>
  </si>
  <si>
    <t>Intel® CoreTM i3-3220/3240 (3rd generation) / Intel® CoreTM i3-2120/2130 (2nd generation) / Intel® PentiumTM G2120 (3rd generation) /Intel® PentiumTM G630/G640/G645/G850/G860/G870 (2nd generation) /Intel® CeleronTM G460/G465/G530/G540/G550/G555 (2nd generation)</t>
  </si>
  <si>
    <t>1600 MHZ  SODIMM DDR3</t>
  </si>
  <si>
    <t>180W 70% Manual        280W 85% Auto-sensing(Japan only)</t>
  </si>
  <si>
    <t>Intel® Core™ i-7-3770S(3rd generation)/ Intel® Core™ i5-3570S/3550S/3470S/3450S(3rd generation)/ Intel® Core™ i3-3240/3220 (3rd generation)/ Intel® Core™ i5-2500S/2400S(2nd generation)/ Intel® Core™ i3-2130/2120 (2nd generation)/ Intel® Pentium™ G870/G860/G850/G640/G630(2nd generation)/ Intel® Celeron™ G550/G540/G530/G460(2nd generation)</t>
  </si>
  <si>
    <t>Up to 1600 MHZ1  DDR3 (UDIMM)</t>
  </si>
  <si>
    <t>180W 70% Manual</t>
  </si>
  <si>
    <t>Edge72 SFF</t>
  </si>
  <si>
    <t>HP ElitePad 900</t>
  </si>
  <si>
    <t>HD (1280x800)</t>
  </si>
  <si>
    <t>~680g</t>
  </si>
  <si>
    <t>9.2mm thick</t>
  </si>
  <si>
    <t>Intel Atom 1.8 Ghz</t>
  </si>
  <si>
    <t>0 (optional "Jacket" or dongle required)</t>
  </si>
  <si>
    <t>Both</t>
  </si>
  <si>
    <t>Aluminium</t>
  </si>
  <si>
    <t>2MP (?) Front
8MP Back</t>
  </si>
  <si>
    <t xml:space="preserve">Specs mention regular models and "security models" that are thicker and heavier.  Presumably the "security" models have the smart card reader.  </t>
  </si>
  <si>
    <t>Requires sleeves or dongles for most ports (e.g. USB, SD, mini HDMI).  Screen resolution won't support the "Snap" feature of Win8.  Heavier than TP Tablet 2.</t>
  </si>
  <si>
    <t>Samsung Series Ativ (Series 5)</t>
  </si>
  <si>
    <t>9.9mm thick</t>
  </si>
  <si>
    <t>Accelerometer, Gyro, Compass, Light Sensor</t>
  </si>
  <si>
    <t>2 x USB 2.0 full</t>
  </si>
  <si>
    <t>No (?)</t>
  </si>
  <si>
    <t>Large screen (could be negative or positive), No TPM</t>
  </si>
  <si>
    <t>Asus Vivo Tab</t>
  </si>
  <si>
    <t>675g</t>
  </si>
  <si>
    <t>8.7mm</t>
  </si>
  <si>
    <t>Keyboard dock with expansion</t>
  </si>
  <si>
    <t>No TPM, limited ports</t>
  </si>
  <si>
    <t>~8mm</t>
  </si>
  <si>
    <t>9+ hours</t>
  </si>
  <si>
    <t>HP Envy X2</t>
  </si>
  <si>
    <t>HD (1366x786)(400 nits)</t>
  </si>
  <si>
    <t>3.7 lbs / 1.69 kg (3 cell)</t>
  </si>
  <si>
    <t>13.31 x 9.04 x 0.82 in
338.2 x 229.7 x 20.9 mm</t>
  </si>
  <si>
    <t>3 cell 36 Wh Express Charge
6 cell 60 Wh Express Charge</t>
  </si>
  <si>
    <t>340mm x 235mm x 21 mm</t>
  </si>
  <si>
    <t>Intel UM77</t>
  </si>
  <si>
    <t>T430u 3 cell battery capacity is larger than Dell 3 cell.  However, Dell has a user replacable battery with a 6 cell option. 
6430u only has mSATA SSD option with no external access to upgrade or replace.  T430u supports SSD and 1TB HDD with external upgrade access.
6430u only support internal graphics, T430u supports 1GB NVIDIA discrete graphics.
6430u max capacity is 256GB SSD, T430u supports 1TB HDD.
Dell has "Express Charge" on many models.   This is 80% charge in 1 hour.   Lenovo's Rapid Charge on X1 Carbon and T430s charges to 80% in 30 min</t>
  </si>
  <si>
    <t>ThinkServer TD330</t>
  </si>
  <si>
    <t>Tower (5u rack w/ optional kit)</t>
  </si>
  <si>
    <t>55.1 lb / 25 kg (max)</t>
  </si>
  <si>
    <t>DDR3 1333MHz  RDIMM or LV RDIMM</t>
  </si>
  <si>
    <t>24TB SATA / 4.8TB SAS</t>
  </si>
  <si>
    <t>0/1/5/10/6/50/60 (512MB cache)</t>
  </si>
  <si>
    <t>1 (x8 electrica)</t>
  </si>
  <si>
    <t>27.4db</t>
  </si>
  <si>
    <t>EnergyStar Server 1.1</t>
  </si>
  <si>
    <t>Optional Raid 700 Battery</t>
  </si>
  <si>
    <t>ThinkPad Twist</t>
  </si>
  <si>
    <t>HD 1366x768 (350 nit) Multitouch IPS
Gorilla Glass</t>
  </si>
  <si>
    <t>12.32 x 9.29 x 0.79 in
313 x 236 x 20.4 mm</t>
  </si>
  <si>
    <t xml:space="preserve">3.48lbs / 1.58kg </t>
  </si>
  <si>
    <t>8 cell 42.4Wh (7:00)</t>
  </si>
  <si>
    <t xml:space="preserve">3rd Gen i3, i5, i7 Dual Core Ivy Bridge </t>
  </si>
  <si>
    <t>Top: MG+PPS
Bottom: Mg+PPS</t>
  </si>
  <si>
    <t>No Pen</t>
  </si>
  <si>
    <t>10 finger touch</t>
  </si>
  <si>
    <t>Thinner and lighter and better battery life than the ThinkPad X1, but with trade-offs.   Only supports 4GB RAM. X1 has mini-DisplayPort, which can output through a VGA connector with an industry standard dongle.   The Samsung uses micro-HDMI and can only output VGA with a proprietary dongle.   Has a single mono microphone located on the side of the system.  Reviews note easily blocked airflow and "quite warm" base. ThinkPad has 8 MilSpecs. Series 9 has no security lock slot, no fingerprint reader, no vPro, no 3G WWAN.   X1 Carbon has powered USB, Rapid Charge, Trackpoint, 180 degree screen opening, and better keyboard travel.</t>
  </si>
  <si>
    <t>Precision M4700</t>
  </si>
  <si>
    <t>Precision M6700</t>
  </si>
  <si>
    <t>Dell Precision M4700</t>
  </si>
  <si>
    <t>15.6" HD(1366x768): anti-glare, LED-backlit
15.6" FHD(1920x1080): UltraSharp™ , wide view, anti-glare</t>
  </si>
  <si>
    <t>6.13 lbs / 2.78 kg (w/travel bezel + 6 cell</t>
  </si>
  <si>
    <t>14.8 x 10.08 x 1.29-1.37 in
376 x 256 x 32.7 - 34.9 mm</t>
  </si>
  <si>
    <t>6-cell (65Wh) with ExpressCharge
9-cell (97Wh) with ExpressCharge
9-cell (87Wh) 3 Year Warranty
9-cell (97Wh) Extended battery slice</t>
  </si>
  <si>
    <t>3rd Gen Core i7 Quad Core Extreme
3rd Gen Core i7 Dual and Quad Core
3rd Gen Core i5 Dual Core</t>
  </si>
  <si>
    <t>AMD FirePro M4000 1GB DDR5
NVIDIA Quadro K1000M 2GB DDR3
NVIDIA Quadro K2000M 2GB DDR3</t>
  </si>
  <si>
    <t>DDR3 1600MHz and 1866MHz</t>
  </si>
  <si>
    <t>8 Mil-Specs</t>
  </si>
  <si>
    <t>Al and Mg</t>
  </si>
  <si>
    <t>W530 is lighter than the M4700.  The W530 has a 95% color gamut screen (Dell does not specify) and the W530 has a color calibrator.</t>
  </si>
  <si>
    <t>nVIDIA Quadro K1000M (2GB)
nVIDIA Quadro K2000M (2GB)
[with nVIDIA Optimus Technology]</t>
  </si>
  <si>
    <t>6 cell - 56.1 Wh (7:24)
9 cell - 93.6 Wh (12:48)
+9 cell slice - 93.6 Wh (25:36)</t>
  </si>
  <si>
    <t>13.5 mm</t>
  </si>
  <si>
    <t xml:space="preserve">658g / 1.45 lbs (w/ 2 cell battery)
</t>
  </si>
  <si>
    <t>10.5mm (w/ 2 cell battery)
15.9mm (w/ 4 cell battery)</t>
  </si>
  <si>
    <t>565g / 1.24lbs</t>
  </si>
  <si>
    <t>Ambient light sensor, Accelerometer, Gyroscope, Compass</t>
  </si>
  <si>
    <t>5 finger multitouch</t>
  </si>
  <si>
    <t>1MP Front
1MP Back
(both 720p)</t>
  </si>
  <si>
    <t>4-5 hrs</t>
  </si>
  <si>
    <t>Lenovo HW advantages: Weight, Thickness, Battery Life, Enterprise docking (ports, charging), WWAN, GPS, NFC, Services
MS advantages: Display Port can support VGA for legacy projectors as well as HDMI.  Full HD Screen.</t>
  </si>
  <si>
    <t>HP EliteBook Revolve</t>
  </si>
  <si>
    <t>3.04 lbs / 1.38 kg</t>
  </si>
  <si>
    <t>22.4mm</t>
  </si>
  <si>
    <t>Swivel screen, pen</t>
  </si>
  <si>
    <t>HD 1366x768 (??? nits) Gorilla Glass</t>
  </si>
  <si>
    <t>Stereo w/DTS Studio Sound</t>
  </si>
  <si>
    <t>SATA III SSD</t>
  </si>
  <si>
    <t>States tested, but number not yet listed</t>
  </si>
  <si>
    <t>Mg top / Mg Bottom, Soft touch paint</t>
  </si>
  <si>
    <t>NFC, Side docking</t>
  </si>
  <si>
    <t>Yes 3G/4G</t>
  </si>
  <si>
    <t>Too thick to meet Ultrabook specs.</t>
  </si>
  <si>
    <t>ThinkPad Twist
ThinkPad X230t
ThinkPad Helix</t>
  </si>
  <si>
    <t>ThinkPad Helix</t>
  </si>
  <si>
    <t>3.68 lbs / 1.67 kg (System)
1.84 lbs / 0.835kg (Tablet)
1.84 lbs / 0.835 kg (Base)</t>
  </si>
  <si>
    <t>296.1 x 187.3 x 20.4mm</t>
  </si>
  <si>
    <t xml:space="preserve">3rd Gen i5, i7 Dual Core Ivy Bridge </t>
  </si>
  <si>
    <t>1 USB 2.0 / 2 USB 3.0
(2.0 system/3.0 base)</t>
  </si>
  <si>
    <t>Docking base</t>
  </si>
  <si>
    <t>Both - TrackPoint &amp; Multi Touch/Gesture 5 button clickpad</t>
  </si>
  <si>
    <t>NFC, 10 finger touch</t>
  </si>
  <si>
    <t>Pen (pen docks into system)</t>
  </si>
  <si>
    <t>2MP Front
5MP Rear</t>
  </si>
  <si>
    <t>? Cell 42Wh in Tablet (5:00)
? Cell 28Wh in Base (5:00)</t>
  </si>
  <si>
    <t>7mm 2.5" SATA III SSD</t>
  </si>
  <si>
    <t>HP Pro 3500 MT</t>
  </si>
  <si>
    <t>3rd Generation Intel® Core™ i7
3rd Generation Intel® Core™ i5
3rd Generation Intel® Core™ i3
Intel Pentium Dual Core
Intel Celeron Dual Core</t>
  </si>
  <si>
    <t>2 Front/ 4 Rear / 4 internal</t>
  </si>
  <si>
    <t>24db</t>
  </si>
  <si>
    <t>DDR3L 1333 Mhz</t>
  </si>
  <si>
    <t>Intel Centrino Advanced-N 6205 (2x2 AGN)</t>
  </si>
  <si>
    <t>4 Mode convertible laptop/tablet with Rip and Flip.  Tablet section can be attached to base either facing inwards or outwards. Additional fans in the base allow full 17W processor performance when docked in laptop mode.</t>
  </si>
  <si>
    <t>Ericsson C5621
Gobi 4K</t>
  </si>
  <si>
    <t>ThinkPad X131e Chromebook</t>
  </si>
  <si>
    <t>Celeron</t>
  </si>
  <si>
    <t xml:space="preserve">Intel HD </t>
  </si>
  <si>
    <t>mSATA</t>
  </si>
  <si>
    <t>Atheros WLAN</t>
  </si>
  <si>
    <t>HP Pavillion 14 Chromebook</t>
  </si>
  <si>
    <t>3.96 lbs / 1.80 kg</t>
  </si>
  <si>
    <t>13.66 x 9.37 x 0.83 in
347.0 x 238.0 x 21.1 mm</t>
  </si>
  <si>
    <t>Intel HD</t>
  </si>
  <si>
    <t>16GB SATA</t>
  </si>
  <si>
    <t>4 cell 37Wh (4:15)</t>
  </si>
  <si>
    <t>a/b/g/n</t>
  </si>
  <si>
    <t>No Mil-Specs, no VGA, only 4.25hrs battery life.  Thinkpad X131e Chromebook is specifically ruggedized for education, HP makes no such claims.</t>
  </si>
  <si>
    <t>2x GbE/1x GbE Mgnt port</t>
    <phoneticPr fontId="32" type="noConversion"/>
  </si>
  <si>
    <t>Upgrade</t>
    <phoneticPr fontId="32" type="noConversion"/>
  </si>
  <si>
    <t>Energy Star 1.1 (select models)
ClimateSavers</t>
    <phoneticPr fontId="32" type="noConversion"/>
  </si>
  <si>
    <t>800W (up to 93%)</t>
    <phoneticPr fontId="32" type="noConversion"/>
  </si>
  <si>
    <t>HP DL 160</t>
  </si>
  <si>
    <t>HP DL 180</t>
  </si>
  <si>
    <t>Yes</t>
    <phoneticPr fontId="32" type="noConversion"/>
  </si>
  <si>
    <t>Yes (Light path)</t>
    <phoneticPr fontId="32" type="noConversion"/>
  </si>
  <si>
    <t>6.3 bels</t>
    <phoneticPr fontId="32" type="noConversion"/>
  </si>
  <si>
    <t>6.4 bels</t>
    <phoneticPr fontId="32" type="noConversion"/>
  </si>
  <si>
    <t>Dell PowerEdge T320</t>
  </si>
  <si>
    <t>16.94" H x 12" W x 23.4" D 
430.3 H x 304 W x 594.82 D (mm)</t>
  </si>
  <si>
    <t>65 lb / 29.55 kg (max)</t>
  </si>
  <si>
    <t>Intel E5-2400 Xeon
Intel E5-1410
Intel Pentium 1400</t>
  </si>
  <si>
    <t>8x 3.5" or 16x 2.5"</t>
  </si>
  <si>
    <t>14.4TB 2.5" SAS
16TB 2.5" SATA
4.8TB 3.5" 15K SAS
32TB 3.5" SATA</t>
  </si>
  <si>
    <t>250W NHS (88%)
495 / 750W HS (94%)</t>
  </si>
  <si>
    <t>31dB</t>
  </si>
  <si>
    <t>Dell PowerEdge T420</t>
  </si>
  <si>
    <t>Dell PowerEdge T620</t>
  </si>
  <si>
    <t>Dell PowerEdge T710</t>
  </si>
  <si>
    <t>Dell PowerEdge R420</t>
  </si>
  <si>
    <t>Dell PowerEdge R520</t>
  </si>
  <si>
    <t>4 Gbe or 2 10Gbe</t>
    <phoneticPr fontId="32" type="noConversion"/>
  </si>
  <si>
    <t>OLDER MODELS</t>
  </si>
  <si>
    <t>66.14lbs / 30 kg (max)</t>
  </si>
  <si>
    <t>HP ProlLiant ML210e Gen8</t>
  </si>
  <si>
    <t>Intel C204</t>
  </si>
  <si>
    <t>14.5" H x 6.89" W x 18.71" D in.
368.2 H x175 W x 475.2 D mm</t>
  </si>
  <si>
    <t>41.8lb / 18.96 kg (max)</t>
  </si>
  <si>
    <t>Intel E3-1200 Xeon</t>
  </si>
  <si>
    <t>UDIMM</t>
  </si>
  <si>
    <t>4 x 3.5" SATA</t>
  </si>
  <si>
    <t>12TB 3.5" SAS / SATA, 8TB 2.5" SAS / SATA</t>
  </si>
  <si>
    <t>350W (85%)
460W HS (92%)</t>
  </si>
  <si>
    <t>80 Plus</t>
  </si>
  <si>
    <t>Intel 5600 series
(Westmere-EP)</t>
    <phoneticPr fontId="32" type="noConversion"/>
  </si>
  <si>
    <t>4x 2.5” SATA/SAS</t>
    <phoneticPr fontId="32" type="noConversion"/>
  </si>
  <si>
    <t>2TB SATA / 3.6TB SAS
see page 4: http://h18000.www1.hp.com/products/quickspecs/13598_na/13598_na.pdf</t>
    <phoneticPr fontId="32" type="noConversion"/>
  </si>
  <si>
    <t>8x2.5" SATA/SAS</t>
    <phoneticPr fontId="32" type="noConversion"/>
  </si>
  <si>
    <t>Yes (HP Insight Control featuring Integrated Lights-Out Advancede)</t>
    <phoneticPr fontId="32" type="noConversion"/>
  </si>
  <si>
    <t>8x 2.5”/6x3.5" SATA/SAS</t>
    <phoneticPr fontId="32" type="noConversion"/>
  </si>
  <si>
    <t>8TB SATA / 6.4Tb SAS
see page 6:  http://h18000.www1.hp.com/products/quickspecs/13595_na/13595_na.pdf</t>
    <phoneticPr fontId="32" type="noConversion"/>
  </si>
  <si>
    <t>16x2.5" SATA/SAS</t>
    <phoneticPr fontId="32" type="noConversion"/>
  </si>
  <si>
    <t>2x GbE (+2 opt)</t>
    <phoneticPr fontId="32" type="noConversion"/>
  </si>
  <si>
    <t>6.1 bels</t>
    <phoneticPr fontId="32" type="noConversion"/>
  </si>
  <si>
    <t xml:space="preserve">Yes </t>
    <phoneticPr fontId="32" type="noConversion"/>
  </si>
  <si>
    <t>CPUs suppported</t>
  </si>
  <si>
    <t>Chassis</t>
  </si>
  <si>
    <t>Drive Bays</t>
  </si>
  <si>
    <t>FHD 1920x1080 (400 nits)Multitouch IPS
Gorilla Glass</t>
  </si>
  <si>
    <t>HD (1366x768) "Truelife" with Gorilla Glass (glossy)
FHD (1920x1080)</t>
  </si>
  <si>
    <t>3nd Gen Core i5 
3nd Gen Core i7</t>
  </si>
  <si>
    <t>DDR3L 1600MHz</t>
  </si>
  <si>
    <t>ThinkPad has 8 MilSpecs.  XPS 13 has none.  Does not have RapidCharge, no media card reader, double box with non-recyclable foam.  Does not open flat. No Fingerprint reader. No vPro.  XPS 13 does not have a kensington lock slot.
Dell advantages - Gorilla Glass screen, Has external battery level indicator (press a button to see charge level)</t>
  </si>
  <si>
    <t>ThinkPad T431s
ThinkPad T430u</t>
  </si>
  <si>
    <t>ThinkPad T431s</t>
  </si>
  <si>
    <t>ThinkPad X1 Carbon
ThinkPad T430u
ThinkPad T431s</t>
  </si>
  <si>
    <t>HD+ 1600 x 900 (250 nits)</t>
  </si>
  <si>
    <t>13.03 x 8.89 x 0.80 in
331 x 226 x 20.6 mm</t>
  </si>
  <si>
    <t>3 cell - 47Wh (9:00)</t>
  </si>
  <si>
    <t>12GB</t>
  </si>
  <si>
    <t>Intel WLAN</t>
  </si>
  <si>
    <t>Gobi 5000
Ericsson HSPA+</t>
  </si>
  <si>
    <t>Hybrid CRFP Top
Magnesium Bottom</t>
  </si>
  <si>
    <t>States tested for 14 tests, but these are 14 sub-procedures, not top-level MIL-STD Methods.  This Dell actually passes 8 MIL-STD methods. For comparison, ThinkPads pass 15 sub-procedure tests across 8 MIL-STD Methods.</t>
  </si>
  <si>
    <t>Has mechanical docking, compatable with 2012 (current) generation ThinkPad docks.  Dell 6430u has no mechanical docking, HP 9470m has unique dock, not compatable with other HP systems. 
6430u only has mSATA SSD option. T431s supports SSD and 1TB HDD.</t>
  </si>
  <si>
    <t>No backlit keyboard option.  Lenovo's keyboard spill resistant/drainage keyboard is superior to HP. HP claims 8 Mil-Specs, but only 13 sub-procedure tests vs. 15 for ThinkPad.</t>
  </si>
  <si>
    <t>Lenovo's keyboard spill resistant/drainage keyboard is superior to HP.
Over 1lb heavier than the W530 with 6 cell batteries.   Lenovo's 6 cell battery lasts almost 1 hour longer than HP's 8 cell.  Lenovo's 9 cell lasts over 4 hours longer and is still 0.8lbs lighter. HP claims 8 Mil-Specs, but only 13 sub-procedure tests vs. 15 for ThinkPad.</t>
  </si>
  <si>
    <t>EliteBook 2760p</t>
  </si>
  <si>
    <t>For Lenovo Desktop Energy Consumption Comparisons refer to the Lenovo Energy Calculator ---&gt; http://www.lenovo.com/energycalculator/</t>
  </si>
  <si>
    <t>2nd battery</t>
  </si>
  <si>
    <t>WiGig</t>
  </si>
  <si>
    <t>Supports 2nd battery?</t>
  </si>
  <si>
    <t>Backlit Keyboard</t>
  </si>
  <si>
    <t>ThinkPad T440</t>
  </si>
  <si>
    <t>4th  Gen i3, i5, i7 Dual Core</t>
  </si>
  <si>
    <t>Intel® HD Graphics 4400
N14M-GE – GeForce GT 720M</t>
  </si>
  <si>
    <t>12 GB</t>
  </si>
  <si>
    <t>9.5mm 2.5" 5400rpm  HDD
7mm 2.5" 7200rpm HDD
7mm 2.5" 5400rpm HDD  7mm 2.5" SATA III SSD</t>
  </si>
  <si>
    <t>Intel QM87</t>
  </si>
  <si>
    <t>3 USB 3.0 (1 Powered)</t>
  </si>
  <si>
    <t>Yes (No Mechanical with Discrete)</t>
  </si>
  <si>
    <t>Intel AC /Intel AGN
ThinkPad BGN</t>
  </si>
  <si>
    <t>ThinkPad T440s</t>
  </si>
  <si>
    <t>Intel® HD Graphics 4400
N14M-GS – GeForce GT 730M</t>
  </si>
  <si>
    <t>ThinkPad T440p</t>
  </si>
  <si>
    <t>4th Gen i3, i5, i7 Dual Core , i7 Quad Core</t>
  </si>
  <si>
    <t>4 USB 3.0 (1 Powered)</t>
  </si>
  <si>
    <t>Need Information</t>
  </si>
  <si>
    <t>ThinkPad T540p</t>
  </si>
  <si>
    <t>5.5 lbs (6 cell)</t>
  </si>
  <si>
    <t>2.96 lbs (3 Cell External)</t>
  </si>
  <si>
    <t>305.5 x 208.5 (208.8 Touch) x 19.99 - 20.3 pillow (21.5 flat Touch)</t>
  </si>
  <si>
    <t>4th  Gen i3, i5, i7</t>
  </si>
  <si>
    <t>Intel® HD Graphics 4400</t>
  </si>
  <si>
    <t>Need Verification</t>
  </si>
  <si>
    <t>Traditional</t>
  </si>
  <si>
    <t>GFRP Peach Skin Non-Touch/ CF Satin Paint Touch A cover</t>
  </si>
  <si>
    <t>ThinkPad W540</t>
  </si>
  <si>
    <t>15"</t>
  </si>
  <si>
    <t>5.4 lbs</t>
  </si>
  <si>
    <t>4th  Gen i5, i7</t>
  </si>
  <si>
    <t>Intel AC /Intel AGN/ Intel ABGN/
ThinkPad BGN</t>
  </si>
  <si>
    <t>Stereo w/ Dolby Digital Home Theater v4</t>
  </si>
  <si>
    <t>Think Pad L440</t>
  </si>
  <si>
    <t>4th Gen i3, i5, i7 , Pentium Dual Core, Celeron</t>
  </si>
  <si>
    <t>1 USB 3.0  (Powered) / 3 USB 2.0</t>
  </si>
  <si>
    <t>Intel AC /Intel AGN/ ThinkPad AGN/
ThinkPad BGN</t>
  </si>
  <si>
    <t>Think Pad L540</t>
  </si>
  <si>
    <t xml:space="preserve">2.14 Kg (4.7Lbs) (6 cell battery) </t>
  </si>
  <si>
    <t xml:space="preserve">Integrated Intel HD Graphics 4600 &amp; HD Graphics (Celeron/Pentium) 
NVIDIA GeForce  N14M-GL 710M + 1 GB VRAM  
NVIDIA  GeForce  NV14P-GV2   GT740M + 2 GB VRAM 
</t>
  </si>
  <si>
    <t xml:space="preserve">9.5mm 2.5" 5400rpm  HDD
7mm 2.5" 7200rpm HDD
7mm 2.5" 5400rpm HDD </t>
  </si>
  <si>
    <t>1 USB 2.0  (Powered) / 2 USB 3.0</t>
  </si>
  <si>
    <t>OneLink</t>
  </si>
  <si>
    <t>Intel AC /Intel BGN/
ThinkPad BGN</t>
  </si>
  <si>
    <t>Ericsson HSPA+</t>
  </si>
  <si>
    <t xml:space="preserve">2.44 Kg (5.4 Lbs) (6 cell)
</t>
  </si>
  <si>
    <t>--- 2013 Products ---</t>
  </si>
  <si>
    <t>Think Pad 2013 Competition</t>
  </si>
  <si>
    <t>ThinkPad X240</t>
  </si>
  <si>
    <t>Hybrid/Convertible</t>
  </si>
  <si>
    <t>ThinkPad Yoga</t>
  </si>
  <si>
    <t>ThinkPad L540, L440</t>
  </si>
  <si>
    <t>ThinkPad Edge E440, E540</t>
  </si>
  <si>
    <t>377x248mmx27.9 mm</t>
  </si>
  <si>
    <t>344mm x 239mm x 26.3mm</t>
  </si>
  <si>
    <t xml:space="preserve">377mm x 250mm x 26.6  mm </t>
  </si>
  <si>
    <t>ThinkPad E440</t>
  </si>
  <si>
    <t>ThinkPad E540</t>
  </si>
  <si>
    <t xml:space="preserve">HD Touch Screen 
HD+ 1600x900 Touch Screen
</t>
  </si>
  <si>
    <t xml:space="preserve">HD 1366x768 Antiglare
FHD 1920x1080 
</t>
  </si>
  <si>
    <t>7 MIL 810-G
Low Temp, High Temp, Dust, Vibration, Mechanical Shock, Altitude, Extreme Temps</t>
  </si>
  <si>
    <t>4.96 lbs / 2.25 kg (6 cell)
5.36 lbs / 2.43 kg (9 cell)</t>
  </si>
  <si>
    <t>Screen size</t>
  </si>
  <si>
    <t>13.54" x 9.41" x 1.14-1.35"
344mm x 239mm x 29.0-34.25mm</t>
  </si>
  <si>
    <t>? Cell 42Wh in Tablet (6:00)
? Cell 28Wh in Base (4:00)</t>
  </si>
  <si>
    <t>Intel QM87/HM86</t>
  </si>
  <si>
    <t>HD 1366x768 (220 nits)
FHD 1920x1080 (250 nits)</t>
  </si>
  <si>
    <t>Intel® HD Graphics 4600</t>
  </si>
  <si>
    <t>6 cell - 47 Wh (6:00)
6 cell - 56.1 Wh (7:00)
9 cell - 99 Wh (12:00)</t>
  </si>
  <si>
    <t>Intel® HD Graphics 4600
N14M-GS – GeForce GT 720M</t>
  </si>
  <si>
    <t>Textured PC/ABS</t>
  </si>
  <si>
    <t>5.54 lbs / 2.52 kg (6 cell)
6.95 lbs / 2.76 kg (9 cell)</t>
  </si>
  <si>
    <t>14.84" x 9.72" x 1.13-1.34"
377mm x 247mm x 28.8-34.05mm</t>
  </si>
  <si>
    <t>13.35" x 9.15" x 0.83"
339mm x 232.5mm x 21mm</t>
  </si>
  <si>
    <t>6 cell - 47Wh (6:12)
6 cell - 56.1Wh (7:30)
9 cell - 99.9Wh (13:00)</t>
  </si>
  <si>
    <t>1 + 4GB soldered</t>
  </si>
  <si>
    <t>2 USB 3.0 (1 Powered)</t>
  </si>
  <si>
    <t>HD 1366x768 (200 nits)
HD+ 1600x900 (250 nits) (Touch Optional)</t>
  </si>
  <si>
    <t>HD+ 1600x900 (250 nits)
FHD 1920x1080 (300 nits) IPS (Touch Optional)</t>
  </si>
  <si>
    <t>3.5 lbs / 1.59 kg (3+3 cell)
3.9 lbs / 1.77 kg (3+6 cell)</t>
  </si>
  <si>
    <t>13.0" x 8.9" x 0.81"
331mm x 226mm x 20.65mm</t>
  </si>
  <si>
    <t>3 cell - 23.5Wh Internal
+3 cell - 23.5Wh External (8:24)
+6 cell - 72Wh External (17:48)</t>
  </si>
  <si>
    <t>4th Gen i3, i5, i7 Dual Core</t>
  </si>
  <si>
    <t>HD 1366x768 (200 nits)
HD+ 1600x900 (250 nits)
FHD 1920x1080 (300 nits) IPS</t>
  </si>
  <si>
    <t>4.7 lbs (6 cell)</t>
  </si>
  <si>
    <t>EliteBook 820 G1</t>
  </si>
  <si>
    <t>EliteBook 840 G1</t>
  </si>
  <si>
    <t>EliteBook 850 G1</t>
  </si>
  <si>
    <t>ProBook 640 G1</t>
  </si>
  <si>
    <t>ProBook 650 G1</t>
  </si>
  <si>
    <t>HD 1366x768
HD 1366x768 IPS (Touch Optional)
FHD 1920x1080 IPS (Touch Optional)</t>
  </si>
  <si>
    <t xml:space="preserve">HD 1366x768 (200 nits)
FHD 1920x1080
3K IPS 2880 x 1620 </t>
  </si>
  <si>
    <t xml:space="preserve">HD 1366x768 (200 nits)
FHD 1920x1080
FHD++ 3K IPS 2880 x 1620 </t>
  </si>
  <si>
    <t>Dual Battery Power Bridge</t>
  </si>
  <si>
    <t>6 cell - 56.1Wh External
9 cell - 99.9Wh External</t>
  </si>
  <si>
    <t>376.6mm x 248.1mm x 27.9 mm</t>
  </si>
  <si>
    <t>335mm x 229mm x 27.9 mm</t>
  </si>
  <si>
    <t>Color Calibration Sensor</t>
  </si>
  <si>
    <t>Latitude E7240</t>
  </si>
  <si>
    <t>Latitude E7440</t>
  </si>
  <si>
    <t>12.5"</t>
  </si>
  <si>
    <t>Dell Latitude 7440</t>
  </si>
  <si>
    <t>14.1"</t>
  </si>
  <si>
    <t>3 USB 3.0 (1 eSATA)</t>
  </si>
  <si>
    <t>2.99 lbs / 1.36 kg  (3 cell)</t>
  </si>
  <si>
    <t>3.6 lbs / 1.63 kg (3 cell)</t>
  </si>
  <si>
    <t>3 cell 31Wh
4 cell 42Wh</t>
  </si>
  <si>
    <t>3 cell 34Wh
4 cell 45Wh</t>
  </si>
  <si>
    <t>12.2 x 8.3 x 0.79 in
310.5 x 211 x 20.0 mm</t>
  </si>
  <si>
    <t>13.2 x 9.1 x 0.8 in
337.0 x 231.5 x 21.0 mm</t>
  </si>
  <si>
    <t>Only SSD listed</t>
  </si>
  <si>
    <t>SSD &amp; HDD</t>
  </si>
  <si>
    <t>Intel® HD Graphics 4400
AMD Radeon HD 8690M</t>
  </si>
  <si>
    <t>Yes (contactless)</t>
  </si>
  <si>
    <t>HD 1366x768 Anti-Glare
FHD 1920x1080 Anti-Glare (Touch only)
Touch screens are Gorilla Glass</t>
  </si>
  <si>
    <t>HD 1366x768 Anti-Glare
FHD 1920x1080 Anti-Glare (Touch optional)
Touch screens are Gorilla Glass</t>
  </si>
  <si>
    <t>Dell HSPA+
Dell LTE</t>
  </si>
  <si>
    <t>Compatable with existing Dell docking stations</t>
  </si>
  <si>
    <t>Dell "TriMetal" with  CF patterned cover</t>
  </si>
  <si>
    <t>Touch Pad only</t>
  </si>
  <si>
    <t>No VGA, only a max of 4 cell battery vs base of 6 cells for ThinkPad, plus ThinkPad can expand to 9 cells.  More storage options for ThinkPad.  ThinkPad has IPS displays.</t>
  </si>
  <si>
    <t>Dell Latitude 3440</t>
  </si>
  <si>
    <t>Dell Latitude 3540</t>
  </si>
  <si>
    <t>HD 1366x768 Anti-Glare
HD+ 1600x900 Anti-Glare
HD 1366x768 Truelife (Glossy) (Touch only)</t>
  </si>
  <si>
    <t>HD 1366x768 Anti-Glare
FHD 1920x1080 Anti-Glare (Touch only)
HD 1366x768 Truelife (Glossy) (Touch only)</t>
  </si>
  <si>
    <t>4.3 lbs / 2.0 kg (4 cell)
4.6 lbs / 2.1 kg (6 cell)</t>
  </si>
  <si>
    <t>4.8 lbs / 2.2 kg (4 cell)
5.1 lbs / 2.3 kg (6 cell)</t>
  </si>
  <si>
    <t>4 cell 40Wh
6 cell 65Wh</t>
  </si>
  <si>
    <t>Intel® HD Graphics 4400
AMD Radeon HD 8850M</t>
  </si>
  <si>
    <t>14.8 x 10.2 x 0.99 in
376 x 259 x 25.3 mm
(Non touch, touch adds 0.11"/2.55mm)</t>
  </si>
  <si>
    <t>13.62 x 9.65 x 0.98 in
346 x 245 x 25 mm
(Non touch, touch adds 0.1"/2.9mm)</t>
  </si>
  <si>
    <t>HP EliteBook 840 G1</t>
  </si>
  <si>
    <t>HP EliteBook 820 G1</t>
  </si>
  <si>
    <t>HP EliteBook 850 G1</t>
  </si>
  <si>
    <t>HP ProBook 440 G1</t>
  </si>
  <si>
    <t>HP ProBook 430 G1</t>
  </si>
  <si>
    <t>HP Probook 450 G1</t>
  </si>
  <si>
    <t>2.94 lbs / 1.33 kg (3 cell)</t>
  </si>
  <si>
    <t>12.2 x 8.48 x 0.83 in
310 x 215 x 21 mm</t>
  </si>
  <si>
    <t>3 cell 26Wh
3 cell 46Wh</t>
  </si>
  <si>
    <t>Intel® HD Graphics 4400
AMD Radeon HD 8750M</t>
  </si>
  <si>
    <t>HD 1366x768 Anti-Glare
FHD 1920x1080 Anti-Glare</t>
  </si>
  <si>
    <t>Dell AGN+WiMax
Dell AGN</t>
  </si>
  <si>
    <t>Broadcom AGN
Intel AC
Intel AGN</t>
  </si>
  <si>
    <t>HP HSPA+
HP LTE/HSPA+</t>
  </si>
  <si>
    <t>Both - TrackPoint &amp; Multi Touch 5 button ClickPad</t>
  </si>
  <si>
    <t>3 cell 24Wh
3 cell 50Wh
+6 cell 60Wh Slice</t>
  </si>
  <si>
    <t>13.34 x 9.33 x 0.83 in
338.9 x 237 x 21.0 mm</t>
  </si>
  <si>
    <t>14.78 x 9.98 x 0.84 in
375 x 253 x 21.4 mm</t>
  </si>
  <si>
    <t>HD 1366x768 (200 nit)
HD 1366x768 (300 nit)</t>
  </si>
  <si>
    <t>HD 1366x768 Anti-Glare (200 nit)
HD+ 1600x900 Anti-Glare (Touch Optional) (250 nit)
FHD 1920x1080 Anti-Glare (300 nit)
(Touch screen is Gorilla Glass)</t>
  </si>
  <si>
    <t>HD 1366x768 Anti-Glare (200 nit)
FHD 1920x1080 Anti-Glare (300 nit)</t>
  </si>
  <si>
    <t>Yes - Slide</t>
  </si>
  <si>
    <t>Mg/Al</t>
  </si>
  <si>
    <t>ProBook 430 G1</t>
  </si>
  <si>
    <t>ProBook 440 G1</t>
  </si>
  <si>
    <t>ProBook 540 G1</t>
  </si>
  <si>
    <t>HP ProBook 640 G1</t>
  </si>
  <si>
    <t>HP ProBook 650 G1</t>
  </si>
  <si>
    <t>ThinkPad L440</t>
  </si>
  <si>
    <t>ThinkPad L540</t>
  </si>
  <si>
    <t>PC-ABS</t>
  </si>
  <si>
    <t>Intel® HD Graphics 4600
AMD Radeon HD 8750M</t>
  </si>
  <si>
    <t>Intel QM87/HM87</t>
  </si>
  <si>
    <t>Broadcom AGN
Atheros BGN
Intel AC
Intel AGN</t>
  </si>
  <si>
    <t>3 cell 33Wh
6 cell 55Wh
9 cell 100Wh</t>
  </si>
  <si>
    <t>HD 1366x768 Anti-Glare (200 nit)</t>
  </si>
  <si>
    <t>HD 1366x768 Anti-Glare (200 nit)
HD+ 1600x900 Anti-Glare (250 nit)
FHD 1920x1080 Anti-Glare (300 nit)</t>
  </si>
  <si>
    <t>4.40 lbs / 2.0 kg (w/ weight saver)</t>
  </si>
  <si>
    <t>4.15 lbs / 1.88 kg (3 cell)</t>
  </si>
  <si>
    <t>5.1 lbs / 2.32 kg (w/ weight saver)</t>
  </si>
  <si>
    <t>13.39 x 9.33 x 0.99-1.14 in
340 x 237 x 25.3-29.0 mm</t>
  </si>
  <si>
    <t>14.88 x 10.12 x 0.99-1.14 in
378.0 x 257.0 x 25.3-29.0 mm</t>
  </si>
  <si>
    <t>Serial Port</t>
  </si>
  <si>
    <t>5 USB 3.0 (1 Powered)</t>
  </si>
  <si>
    <t>3 cell 24Wh
3 cell 50Wh</t>
  </si>
  <si>
    <t>Latitude E5440</t>
  </si>
  <si>
    <t>Latitude E5540</t>
  </si>
  <si>
    <t>Latitude E3440</t>
  </si>
  <si>
    <t>Latitude E3540</t>
  </si>
  <si>
    <t>Dell Latitude 5440</t>
  </si>
  <si>
    <t>Dell Latitude 5540</t>
  </si>
  <si>
    <t>ThinkPad T440/T440p/T540p</t>
  </si>
  <si>
    <t>4 cell 44Wh</t>
  </si>
  <si>
    <t>12.83 x 9.19 x .83 in
326 x 233.5 x 21 mm</t>
  </si>
  <si>
    <t>Realtek BGN
Broadcom AGN
Intel AC
Intel AGN</t>
  </si>
  <si>
    <t>Intel HM87</t>
  </si>
  <si>
    <t>4th Gen i3, i5 , Pentium Dual Core, Celeron, i7 Quad Core</t>
  </si>
  <si>
    <t>6 cell 47Wh
9 cell 93 Wh</t>
  </si>
  <si>
    <t>4.63 lbs / 2.10 kg (w/ optical)</t>
  </si>
  <si>
    <t>13.35 x 9.38 x 0.88-1.12 in
339.2 x 238.5 x 22.4-28.6 mm</t>
  </si>
  <si>
    <t>3.31 lbs / 1.50 kg</t>
  </si>
  <si>
    <t>5.22 lbs / 2.37 kg (w/ optical)</t>
  </si>
  <si>
    <t>14.76 x 10.09 x 0.9-1.14 in
375 x 256 x 22.8-29 mm</t>
  </si>
  <si>
    <t>HD 1366x768 Anti-Glare (200 nit)
HD 1366x768 Anti-Glare (Touch) (200 nit)</t>
  </si>
  <si>
    <t>ThinkPad T440/T440s</t>
  </si>
  <si>
    <t>Dell Latitude 6540</t>
  </si>
  <si>
    <t>Dell Latitude 6440</t>
  </si>
  <si>
    <t>Latitude E6440</t>
  </si>
  <si>
    <t>Latitude E6540</t>
  </si>
  <si>
    <t>5.64 lbs / 2.56 kg (6 cell)</t>
  </si>
  <si>
    <t>14.92 x 9.86 x 1.31 in
379 x 250.5 x 33.4 mm</t>
  </si>
  <si>
    <t>6 cell 60Wh
9 cell 87Wh (3 year warranty)
9 cell 97Wh</t>
  </si>
  <si>
    <t>Intel® HD Graphics 4600
AMD Radeon HD 8790M</t>
  </si>
  <si>
    <t>4 USB 3.0</t>
  </si>
  <si>
    <t>Dell GN
Intel AGN</t>
  </si>
  <si>
    <t>Dell HSPA+</t>
  </si>
  <si>
    <t>Dell BGN
Intel BGN</t>
  </si>
  <si>
    <t>3 cell - 23.5Wh Internal
+3 cell - 23.5Wh External (8:36)
+6 cell - 48Wh External (12:54)
+6 cell - 72Wh External (17:12)</t>
  </si>
  <si>
    <t>3 cell - 23.5 Wh Internal
+3 cell - 23.5 Wh External (8:42)
+6 cell - 48Wh External (13:06)
+6 Cell - 72Wh External (17:24)</t>
  </si>
  <si>
    <t>6 cell - 56.1Wh External (7:24)
9 cell - 99.9Wh External (13:12)</t>
  </si>
  <si>
    <t>6 cell - 56.1Wh External (7:18)
9 cell - 99.9Wh External (13:00)</t>
  </si>
  <si>
    <t>3.57 lbs /  kg (3 cell 24Wh)
3.83 lbs /  kg (3 cell 50Wh)</t>
  </si>
  <si>
    <t>316.6 x 221 x 18.8 mm</t>
  </si>
  <si>
    <t>HD 1366x768 Touch w/Gorilla Glass (300 nit)
FHD 1920x1080 Touch w/Gorilla Glass (400 nit)</t>
  </si>
  <si>
    <t>3.45 lbs / 1.57 kg</t>
  </si>
  <si>
    <t>Digitizer Pen w/1024 levels of pressure. (Docks into system)</t>
  </si>
  <si>
    <t>LiPo - 47Wh (8:00)</t>
  </si>
  <si>
    <t>7mm 2.5" 5400rpm HDD  7mm 2.5" SATA III SSD</t>
  </si>
  <si>
    <t>Please also check this link for specific presentations on Haswell competitive comparisons--&gt;</t>
  </si>
  <si>
    <t>http://ecm.lenovo.com/os/Worldwide/WW%20Competitive%20Information/ThinkPad/Haswell</t>
  </si>
  <si>
    <t>Only a max of 4 cell battery vs base of 6 cells for ThinkPad, plus ThinkPad can expand to 9 cells.  More storage options for ThinkPad.  ThinkPad has IPS displays.</t>
  </si>
  <si>
    <t xml:space="preserve">Can expand to 9 cells, but only with an external slice. </t>
  </si>
  <si>
    <t>M93p MT</t>
  </si>
  <si>
    <t>Intel Q87</t>
  </si>
  <si>
    <t xml:space="preserve">365 x 175 x 401  mm
</t>
  </si>
  <si>
    <t>11.2 Kg</t>
  </si>
  <si>
    <t>450W 92% PSU (spb)
280W 85% PSU</t>
  </si>
  <si>
    <t>2 Front (3.0)/ 6 rear (2 x 2.0, 4 x 3.0)</t>
  </si>
  <si>
    <t xml:space="preserve">Windows® 7 Ultimate 32bit / 64bit
Windows® 7 Professional 32bit / 64bit
Windows® 7 Home Premium 32bit / 64bit
Windows® 7 Home Basic 32bit                                                                 Windows® 8 Pro  64bit                                                                                       Windows® 8  64bit
</t>
  </si>
  <si>
    <t>Operating position = 24; Idle position = 22</t>
  </si>
  <si>
    <t>1 x VGA, 2 x DP</t>
  </si>
  <si>
    <t>Pooja Sathe</t>
  </si>
  <si>
    <t>M93p SFF</t>
  </si>
  <si>
    <t>Small Form Factor Pro</t>
  </si>
  <si>
    <t xml:space="preserve">338 x102 x 375 mm
</t>
  </si>
  <si>
    <t>7.8 kg</t>
  </si>
  <si>
    <t>240W 92% PSU (spb)                                                                                         240W 85% PSU</t>
  </si>
  <si>
    <t>2 (2nd 2.5" optional)</t>
  </si>
  <si>
    <t>Operating position = 25; Idle position = 23</t>
  </si>
  <si>
    <t>M93p Tiny</t>
  </si>
  <si>
    <t xml:space="preserve">Intel® HD  Graphics 
</t>
  </si>
  <si>
    <t>1(optional)</t>
  </si>
  <si>
    <t>Via Optional Cable and I/O Box</t>
  </si>
  <si>
    <t>via I/O box</t>
  </si>
  <si>
    <t>2 Front (3.0)/ 3 rear (2 x 3.0, 1x 2.0) ,                                                           1 Rear USB 2.0 optional ( via port out)</t>
  </si>
  <si>
    <t>Yes (optiona)</t>
  </si>
  <si>
    <t>Operating position = 21; Idle position = 20</t>
  </si>
  <si>
    <t>1 x VGA, 1 x DP, 1 x Optional DP (via port out)</t>
  </si>
  <si>
    <t>Optiplex 9020 MT</t>
  </si>
  <si>
    <t>14.2 x 6.9 x 6.4 in.
360 x 175 x 417 mm</t>
  </si>
  <si>
    <t>20.68lb / 9.4kg</t>
  </si>
  <si>
    <t>290W Active PFC
290W 90% PSU Active PFC</t>
  </si>
  <si>
    <t>4th Gen Intel  Core i5/  Core i7, Core i3 Dual Core, Pentium Dual Core</t>
  </si>
  <si>
    <t>1600MHZ DDR3</t>
  </si>
  <si>
    <t>SATA III 6Gb/s
(not stated - 5400?)</t>
  </si>
  <si>
    <t>Intel HD 4600 Graphics
Optional Discrete Graphics</t>
  </si>
  <si>
    <t>10 - 4 x USB 3.0, 6 x USB 2.0
USB 3.0: 2 front / 2 rear
USB 2.0:  2 front / 4 rear (+2 int)</t>
  </si>
  <si>
    <t>Yes? (I/O Interface Security)</t>
  </si>
  <si>
    <t>Dell vPro Extensions</t>
  </si>
  <si>
    <t>Microsoft® Windows 8 Standard 64-bit, Microsoft ® Windows 8 Pro 64-bit
Microsoft® Windows 7® Home Premium SP1 (32/64 bit), Microsoft® Windows 7® Professional SP1 (32/64 bit), Microsoft®
Windows 7® Ultimate SP1 (32/64 bit)
Ubuntu® (select countries)</t>
  </si>
  <si>
    <t>Green PC (EPEAT) / ENERGY STAR 5.2</t>
  </si>
  <si>
    <t>1x VGA, 2x DP</t>
  </si>
  <si>
    <t>Optiplex 9020 SFF</t>
  </si>
  <si>
    <t>11.4 x 3.7 x 12.3 in.
290 x 93 x 312 mm</t>
  </si>
  <si>
    <t>13.2lb / 6.0kg</t>
  </si>
  <si>
    <t>255W Active PFC
255W 90% PSU Active PFC</t>
  </si>
  <si>
    <t>2 x2</t>
  </si>
  <si>
    <t>10 - 4 x USB 3.0, 6 x USB 2.0
USB 3.0: 2 front / 2 rear
USB 2.0:  2 front / 4 rear</t>
  </si>
  <si>
    <t>Optiplex 9020 USFF</t>
  </si>
  <si>
    <t>M93p Tiny?</t>
  </si>
  <si>
    <t>9.3 x 2.6 x 9.4
327 x 65 x 24</t>
  </si>
  <si>
    <t>7.26lb / 3.3kg</t>
  </si>
  <si>
    <t>200W 90% Active PFC</t>
  </si>
  <si>
    <t>4 USB 2.0 Rear
??????</t>
  </si>
  <si>
    <t>EliteDesk 800 G1 MT</t>
  </si>
  <si>
    <t>6.7 x 15.7 x 17.4 in.
170 x 399 x 442 mm</t>
  </si>
  <si>
    <t>20.5lb / 9.3kg</t>
  </si>
  <si>
    <t>320W Active PFC
320W 87% Active PFC
320W 90% Active PFC</t>
  </si>
  <si>
    <t>4th Gen Intel  Core i5/  Core i7 (others possible, not listed)</t>
  </si>
  <si>
    <t>SATA III 6Gb/s
(up to 7200RPM)</t>
  </si>
  <si>
    <t>5 x 5</t>
  </si>
  <si>
    <t>Intel HD Graphics
Optional Discrete Graphics</t>
  </si>
  <si>
    <t>2 (1 slim)</t>
  </si>
  <si>
    <t>1 (2nd opt)</t>
  </si>
  <si>
    <t>HP Client Security, HP BIOS Protection, HP Password Manager, Device Acces Manager</t>
  </si>
  <si>
    <t>Windows 8 Pro (64-bit)*, Windows 8 (64-bit)*
Windows 7 Ultimate (32-bit)** (LAR only), Windows 7 Ultimate (64-bit)**
Windows 7 Professional (32-bit)**, Windows 7 Professional (64-bit)**
Windows 7 Home Premium (32-bit)** (LAR only), Windows 7 Home Premium (64-bit)**
FreeDOS 2.0, Novell SUSE Linux Enterprise Desktop 11, Red Hat Enterprise Linux 64</t>
  </si>
  <si>
    <t>26db</t>
  </si>
  <si>
    <t>Green PC (EPEAT Gold) / ENERGY STAR 5.2</t>
  </si>
  <si>
    <t>Optional 32GB SATA SSD cache</t>
  </si>
  <si>
    <t>EliteDesk 800 G1 SFF</t>
  </si>
  <si>
    <t>13.3 x 3.95 x 14.9 in.
338 x 100 x 379</t>
  </si>
  <si>
    <t>16.7lb / 7.6kg</t>
  </si>
  <si>
    <t>240W Active PFC
240W 87% Active PFC
240W 90% Active PFC</t>
  </si>
  <si>
    <t>EliteDesk 800 G1 USDT</t>
  </si>
  <si>
    <t>9.9 x 2.6 x 10 in.
251 x 66 x 254 mm</t>
  </si>
  <si>
    <t>6.8lb / 3.1kg</t>
  </si>
  <si>
    <t>135W 87% Active PFC
180W 87% " " (discrete graphics models)</t>
  </si>
  <si>
    <t>27db</t>
  </si>
  <si>
    <t>Optional 32GB mSATA SSD cache, mSATA port, MXM Graphics</t>
  </si>
  <si>
    <t>ProDesk 600 G1 MT</t>
  </si>
  <si>
    <t>M83 MT</t>
  </si>
  <si>
    <t>Intel Q85</t>
  </si>
  <si>
    <t>6.7 x 15.7 x 17.4 in
170 x 399 x 442 mm</t>
  </si>
  <si>
    <t>320W Active PFC up to 94%</t>
  </si>
  <si>
    <t>Integrated 10M/100M/1000M Gigabit Ethernet (I217LM)</t>
  </si>
  <si>
    <t>3 (1x 2.5")</t>
  </si>
  <si>
    <t>Windows 8 Pro (64-bit)*, Windows 8 (64-bit)*
Windows 7 Ultimate (32-bit)** (LAR only), Windows 7 Ultimate (64-bit)**
Windows 7 Professional (32-bit)**, Windows 7 Professional (64-bit)**
Windows 7 Home Premium (32-bit)** (LAR only), Windows 7 Home Premium (64-bit)**
FreeDOS 2.0, Novell SUSE Linux Enterprise Desktop 11</t>
  </si>
  <si>
    <t>ProDesk 600 G1 SFF</t>
  </si>
  <si>
    <t>M83 SFF</t>
  </si>
  <si>
    <t>13.3 x 3.95 x 14.9 in
338 x 100 x 379 mm</t>
  </si>
  <si>
    <t>240W Active PFC up to 94%</t>
  </si>
  <si>
    <t>2 (1x 2.5")</t>
  </si>
  <si>
    <t>Compaq Pro 6305 SFF</t>
  </si>
  <si>
    <t>M78</t>
  </si>
  <si>
    <t>AMD A75</t>
  </si>
  <si>
    <t>4.0 x 13.3 x 14.9 in
100 x 338 x 379 mm</t>
  </si>
  <si>
    <t>240W Active PFC, std or 90%</t>
  </si>
  <si>
    <t>AMD A-Series Dual Core (A4/A6), AMD A-Series Quad Core (A8, A10)</t>
  </si>
  <si>
    <t>Integrated 10M/100M/1000M Gigabit Ethernet (Broadom BCM 5761)</t>
  </si>
  <si>
    <t>AMD Radeon HD 7000</t>
  </si>
  <si>
    <t>10 - 4 x USB 3.0, 6 x USB 2.0
USB 3.0: 0 front / 4 rear
USB 2.0:  4 front / 2 rear</t>
  </si>
  <si>
    <t>Credential Manager, Password Manager, One Step Logon, Face Recognition (with optional WebCam), SpareKey, DigitalPass, Device Access Manager w/ JITA, File Sanitizer, Privacy Manager</t>
  </si>
  <si>
    <t>28db</t>
  </si>
  <si>
    <t>1x VGA, 1x DP, No HDMI</t>
  </si>
  <si>
    <t>Compaq Pro 6305 MicroTower</t>
  </si>
  <si>
    <t>14.9 x 7.0 x 17.0 in
377 x 177 x 431 mm</t>
  </si>
  <si>
    <t>320W Active PFC, std or 90%</t>
  </si>
  <si>
    <t>HP Zbook 15</t>
  </si>
  <si>
    <t>ThinkCentre M93p</t>
  </si>
  <si>
    <t>ThinkCentre M83</t>
  </si>
  <si>
    <t>M83 SFF Pro</t>
  </si>
  <si>
    <t>M78 MT</t>
  </si>
  <si>
    <t>M78SFF</t>
  </si>
  <si>
    <t xml:space="preserve">Power-on via Keyboard.  25% power reduction vs. previous Tiny. </t>
  </si>
  <si>
    <t>388 x 160 x 422 mm</t>
  </si>
  <si>
    <t>338 x 100 x 385 mm</t>
  </si>
  <si>
    <t>85 Plus 92% Pentium 450W PSU (SpB)
80Plus 85% 280W PSU</t>
  </si>
  <si>
    <t>4th Gen Intel  Core i5 / Core i7</t>
  </si>
  <si>
    <t>85 Plus 92% Pentium 240W PSU (SpB)
80Plus 85% 240W PSU</t>
  </si>
  <si>
    <t>4.0 lbs / 1.8 kg (3+3 cell)
4.3 lbs / 1.98 kg (3+6 cell)</t>
  </si>
  <si>
    <t>ThinkServer RD540</t>
  </si>
  <si>
    <t>Medium &amp; Large Enterprise, Edu. Health care, Manufacturing</t>
  </si>
  <si>
    <t>E5-2600 V2 Series, up to 130W</t>
  </si>
  <si>
    <t>2x GbE/1x GbE Mgnt port</t>
  </si>
  <si>
    <t xml:space="preserve">DDR3-1600  RDIMM and LV RDIMM </t>
  </si>
  <si>
    <t>16TB SATA / 2.4TB SAS</t>
  </si>
  <si>
    <t>ThinkServer RAID500 adapter (RAID 0/1/10) w/ Upgrade KEY (RAID 5/50) 
ThinkServer RAID700 adapter (RAID 0/1/10/5/6/50/60) w/ Battery
ThinkServer RAID710 adapter (RAID 0/1/10/5/6/50/60) w/ Supercap</t>
  </si>
  <si>
    <t>800W (up to 93%)</t>
  </si>
  <si>
    <t>Energy Star 1.1 (select models)
ClimateSavers</t>
  </si>
  <si>
    <t>ThinkServer RD640</t>
  </si>
  <si>
    <t>32TB SATA / 4.8TB SAS</t>
  </si>
  <si>
    <t>Single - 3
Dual - 4</t>
  </si>
  <si>
    <t xml:space="preserve">Medium Enterprise, Retail, Edu. Health care </t>
  </si>
  <si>
    <t>E5-2600 Series, up to 135W</t>
  </si>
  <si>
    <t xml:space="preserve">Enterprise, MFG, health care, etc. </t>
  </si>
  <si>
    <t>IBM X3650 M4 HD</t>
  </si>
  <si>
    <t>RD640</t>
  </si>
  <si>
    <t>Intel Xeon E5-2600 V2 series</t>
  </si>
  <si>
    <t>DDR3?-1866 RDIMM, UDIMM and LRDIMM</t>
  </si>
  <si>
    <t>26 x 2.5" SATA/SAS</t>
  </si>
  <si>
    <t>21.6TB</t>
  </si>
  <si>
    <t>16x 2.5" SATA/SAS + 16x 1.8" SSD</t>
  </si>
  <si>
    <t>41.6TB</t>
  </si>
  <si>
    <t>Yes (Light path)</t>
  </si>
  <si>
    <t>6.4 bels</t>
  </si>
  <si>
    <t xml:space="preserve">n/a </t>
  </si>
  <si>
    <t>6x 2.5" SAS</t>
  </si>
  <si>
    <t>5.4TB SAS</t>
  </si>
  <si>
    <t>8x or 16x SAS</t>
  </si>
  <si>
    <t>43dBA</t>
  </si>
  <si>
    <t>46dBA</t>
  </si>
  <si>
    <t>800w HS redundant
625W cabled</t>
  </si>
  <si>
    <t xml:space="preserve">Standard </t>
  </si>
  <si>
    <t>8 (2 front/6 rear Internal)</t>
  </si>
  <si>
    <t>ThinkServer TS140</t>
    <phoneticPr fontId="43" type="noConversion"/>
  </si>
  <si>
    <t>SMB, Small Branch, Edu.</t>
    <phoneticPr fontId="43" type="noConversion"/>
  </si>
  <si>
    <t xml:space="preserve">Intel C226 </t>
    <phoneticPr fontId="43" type="noConversion"/>
  </si>
  <si>
    <t>Tower</t>
    <phoneticPr fontId="43" type="noConversion"/>
  </si>
  <si>
    <t xml:space="preserve">14.76" H x 68.89" W x 169.68" D (in)
375H x 175 W  x 431 D (mm)
</t>
    <phoneticPr fontId="43" type="noConversion"/>
  </si>
  <si>
    <t>28.66 lbs / 13kg (max)</t>
    <phoneticPr fontId="43" type="noConversion"/>
  </si>
  <si>
    <t xml:space="preserve">Xeon E3-12xx v3, Core i3, Pentium 
</t>
    <phoneticPr fontId="43" type="noConversion"/>
  </si>
  <si>
    <t xml:space="preserve">1 x GbE </t>
    <phoneticPr fontId="25" type="noConversion"/>
  </si>
  <si>
    <t>32GB</t>
    <phoneticPr fontId="43" type="noConversion"/>
  </si>
  <si>
    <t xml:space="preserve">DDR3-1600 UDIMM ECC </t>
    <phoneticPr fontId="43" type="noConversion"/>
  </si>
  <si>
    <t xml:space="preserve">4x 3.5” SATA 7.2K direct cabled </t>
    <phoneticPr fontId="43" type="noConversion"/>
  </si>
  <si>
    <t xml:space="preserve">16TB </t>
    <phoneticPr fontId="43" type="noConversion"/>
  </si>
  <si>
    <t xml:space="preserve">No </t>
    <phoneticPr fontId="43" type="noConversion"/>
  </si>
  <si>
    <t xml:space="preserve">Up to 4 x 3.5'' SATA </t>
    <phoneticPr fontId="43" type="noConversion"/>
  </si>
  <si>
    <t>16TB SAS</t>
    <phoneticPr fontId="43" type="noConversion"/>
  </si>
  <si>
    <t xml:space="preserve">OB SW RAID 0/1/10/5 for free </t>
    <phoneticPr fontId="43" type="noConversion"/>
  </si>
  <si>
    <t>none</t>
    <phoneticPr fontId="43" type="noConversion"/>
  </si>
  <si>
    <t xml:space="preserve">2 (one is x 16 signal, the other is x 4 signal) </t>
    <phoneticPr fontId="43" type="noConversion"/>
  </si>
  <si>
    <t xml:space="preserve">n/a </t>
    <phoneticPr fontId="43" type="noConversion"/>
  </si>
  <si>
    <t>Yes on Xeon configs(AMT 9.0)</t>
    <phoneticPr fontId="43" type="noConversion"/>
  </si>
  <si>
    <t>Yes (Intel AMT 9.0)</t>
    <phoneticPr fontId="43" type="noConversion"/>
  </si>
  <si>
    <t>Standard on AMT/Xeon configs</t>
    <phoneticPr fontId="25" type="noConversion"/>
  </si>
  <si>
    <t xml:space="preserve">280W fixed (85%) / 450W fixed  ( 92%) </t>
    <phoneticPr fontId="25" type="noConversion"/>
  </si>
  <si>
    <t xml:space="preserve">26 db </t>
    <phoneticPr fontId="43" type="noConversion"/>
  </si>
  <si>
    <t xml:space="preserve">Energy Star 1.1 </t>
    <phoneticPr fontId="25" type="noConversion"/>
  </si>
  <si>
    <t>ThinkServer TS440</t>
    <phoneticPr fontId="43" type="noConversion"/>
  </si>
  <si>
    <t xml:space="preserve">Fast growing SMB, Branch, Edu, health care </t>
    <phoneticPr fontId="43" type="noConversion"/>
  </si>
  <si>
    <t>61.73 lbs / 28kg (max)</t>
    <phoneticPr fontId="43" type="noConversion"/>
  </si>
  <si>
    <t>Xeon E3-12xx v3</t>
  </si>
  <si>
    <t xml:space="preserve">1 x GbE </t>
    <phoneticPr fontId="43" type="noConversion"/>
  </si>
  <si>
    <t>DDR3-1601 UDIMM ECC</t>
  </si>
  <si>
    <t xml:space="preserve">4x 3.5 SATA/SAS hotswap 
8x 2.5 SATA/SAS hotswap </t>
    <phoneticPr fontId="43" type="noConversion"/>
  </si>
  <si>
    <t>16TB SATA / 7.2TB SAS</t>
    <phoneticPr fontId="43" type="noConversion"/>
  </si>
  <si>
    <t xml:space="preserve">Yes </t>
    <phoneticPr fontId="43" type="noConversion"/>
  </si>
  <si>
    <t>Up to 4x 3.5 SATA/SAS or 8 x 2.5 SAS</t>
    <phoneticPr fontId="43" type="noConversion"/>
  </si>
  <si>
    <t xml:space="preserve">OB SW RAID 0/1/10/6 for free
Entry HW RAID 0/1/10 (4MB cache, dedicated IOP), Optional RAID5 key 
Advanced HW RAID 0/1/10/5/50/6  with 512MB cache  
</t>
    <phoneticPr fontId="43" type="noConversion"/>
  </si>
  <si>
    <t>450W fixed (92%) / 450W redundant  ( 92%)</t>
    <phoneticPr fontId="43" type="noConversion"/>
  </si>
  <si>
    <t>Optional</t>
    <phoneticPr fontId="43" type="noConversion"/>
  </si>
  <si>
    <t>32 db</t>
    <phoneticPr fontId="43" type="noConversion"/>
  </si>
  <si>
    <t>Energy Star 5.2, UL Gold, EPEAT Gold</t>
  </si>
  <si>
    <t>Desktop Power Manager (real-time power consmption, Cisco Energy Wise Certified)</t>
  </si>
  <si>
    <t>AMD A76</t>
  </si>
  <si>
    <t>240W 80Plus Platinum PSU via SpB (92% efficiency)</t>
  </si>
  <si>
    <t>AMD A4-5300/A6-5400B/A8-5500B</t>
  </si>
  <si>
    <t>Integrated 10M/100M/1000M Gigabit Ethernet (Realtek RTL8111E)</t>
  </si>
  <si>
    <t>AMD Radeon Integrated</t>
  </si>
  <si>
    <t>(2 Optional)</t>
  </si>
  <si>
    <t>2 front (2.0) / 6 rear 9 (4x 3.0, 2x 2.0)</t>
  </si>
  <si>
    <t>PC Cloud Manager for vPro
Full TVT
Desktop Power Manager</t>
  </si>
  <si>
    <t>16.3 x 6.9 x 17.4 in.
414 x 175mm x 442 mm</t>
  </si>
  <si>
    <t>27.5 lb / 21.5 kg</t>
  </si>
  <si>
    <t>280 watts 80Plus Platinum PSU via SpB (92% efficiency) with variable speed fan, manual switch</t>
  </si>
  <si>
    <t>AMD Radeon Integrated (NVIDIA® GeForce® 605 optional)</t>
  </si>
  <si>
    <t>3x4</t>
  </si>
  <si>
    <t>2 Front (3.0)/ 6 rear (2 x 3.0, 4 x 2.0)</t>
  </si>
  <si>
    <t>Windows 8 64 bit, Windows 8 Single Language for EM - 64 bit, Windows 8 Chinese Language Edition - for China only - 64 bit, Windows 8 Professional 64 bit
Windows 7 SP1 with IE 10 Professional 32/64 bit, Windows 7 SP1 with IE 10 Home Premium 32/64 bit, Windows 7 SP1 with IE 10 Home Basic 32/64 bit, Windows 7 SP1 with IE 10 Ultimate 32/64 bit - Eng only</t>
  </si>
  <si>
    <t>13.3 x 4.0 x 14.8 in.
338 x 102 x 375 mm</t>
  </si>
  <si>
    <t xml:space="preserve">14.4 x 6.9 x 15.8 in.
365 x 175 x 401  mm
</t>
  </si>
  <si>
    <t>3.9 x 13.3 x 15.0 in.
100 x 339 x 381 mm</t>
  </si>
  <si>
    <t>24.7 lb / 11.2 kg</t>
  </si>
  <si>
    <t>17.2 lb / 7.8 kg</t>
  </si>
  <si>
    <t>450W 92% PSU
280W 85% PSU
280 Standard</t>
  </si>
  <si>
    <t>240W 92% PSU
240W 85% PSU
240W Standard</t>
  </si>
  <si>
    <t>3 x 5</t>
  </si>
  <si>
    <t>Intel H81</t>
  </si>
  <si>
    <t>Intel Integrated</t>
  </si>
  <si>
    <t>(2 Optional via I/O accessory)</t>
  </si>
  <si>
    <t>2 Front (2.0)/ 4 rear (2 x 3.0,2 x 2.0)</t>
  </si>
  <si>
    <t>2 Front (3.0)/3 rear (2.0)</t>
  </si>
  <si>
    <t>Energy Star 5.2, UL Gold, (No EPEAT Gold?)</t>
  </si>
  <si>
    <t>1 x VGA, 1 x DP</t>
  </si>
  <si>
    <t>Dell Latitude 7240</t>
  </si>
  <si>
    <t xml:space="preserve">Gov, Military, Finance, Energy, Manufacturing, Utilities. </t>
  </si>
  <si>
    <t>Intel® C602J chipset 
and 
Intel® C104 Scalable Memory Buffer (‘Advanced’)</t>
    <phoneticPr fontId="38" type="noConversion"/>
  </si>
  <si>
    <t xml:space="preserve">4U Rack </t>
    <phoneticPr fontId="38" type="noConversion"/>
  </si>
  <si>
    <t xml:space="preserve">173.8mm/6.84” (H) 
424mm/16.69” (W)
704mm (L)
</t>
    <phoneticPr fontId="38" type="noConversion"/>
  </si>
  <si>
    <t xml:space="preserve">TBD , will input before Dec 25 60-days disclosure </t>
    <phoneticPr fontId="38" type="noConversion"/>
  </si>
  <si>
    <t xml:space="preserve">Ex- 48xx v2 </t>
    <phoneticPr fontId="38" type="noConversion"/>
  </si>
  <si>
    <t xml:space="preserve">Integrated Two  10Gb BaseT  </t>
    <phoneticPr fontId="38" type="noConversion"/>
  </si>
  <si>
    <t>upto 8 memory board/96 DIMM slots. 
12 DIMM slot per memory board</t>
    <phoneticPr fontId="38" type="noConversion"/>
  </si>
  <si>
    <t xml:space="preserve">Up to 96 DIMM slots,  3TB DDR3 1600MHZ </t>
    <phoneticPr fontId="38" type="noConversion"/>
  </si>
  <si>
    <t xml:space="preserve">DDR3 1600 MHZ RDIMM </t>
    <phoneticPr fontId="38" type="noConversion"/>
  </si>
  <si>
    <t xml:space="preserve">12 x 2.5'' HDD </t>
    <phoneticPr fontId="38" type="noConversion"/>
  </si>
  <si>
    <t xml:space="preserve">12 x 2.5'' HDD 
upto 24TB 2.5''7.2K SATA HDD   </t>
    <phoneticPr fontId="38" type="noConversion"/>
  </si>
  <si>
    <t xml:space="preserve">12x 2.5'' SATA/SAS HDD or SSD HDD </t>
    <phoneticPr fontId="38" type="noConversion"/>
  </si>
  <si>
    <t xml:space="preserve">. 7.2K 6G ES SATA 500GB/1TB/2TB
. 10K 6G/12G SAS 300GB/450GB/600GB/900GB/1.2TB
. 15K 6G/12G SAS 300GB/600GB
. Intel S3500 6Gb SATA SSD 80GB/120GB/160GB/240GB/300GB/480GB/60)GB/800GB  </t>
    <phoneticPr fontId="38" type="noConversion"/>
  </si>
  <si>
    <t xml:space="preserve">24TB 2.5''7.2K SATA HDD   
14.4TB 2.5'' 10K SAS HDD 
7.2TB 2.5'' 15K SAS HDD 
9.6TB SSD HDD </t>
    <phoneticPr fontId="38" type="noConversion"/>
  </si>
  <si>
    <t xml:space="preserve">RAID 0/1/10/5/50/6/60 </t>
    <phoneticPr fontId="38" type="noConversion"/>
  </si>
  <si>
    <t xml:space="preserve">N/A </t>
    <phoneticPr fontId="38" type="noConversion"/>
  </si>
  <si>
    <t xml:space="preserve">5  USB 3.0 (3 in front, 2 in rear) </t>
    <phoneticPr fontId="38" type="noConversion"/>
  </si>
  <si>
    <t>Yes</t>
    <phoneticPr fontId="38" type="noConversion"/>
  </si>
  <si>
    <t xml:space="preserve"> no </t>
    <phoneticPr fontId="38" type="noConversion"/>
  </si>
  <si>
    <t xml:space="preserve"> Yes </t>
    <phoneticPr fontId="38" type="noConversion"/>
  </si>
  <si>
    <t xml:space="preserve">yes </t>
    <phoneticPr fontId="38" type="noConversion"/>
  </si>
  <si>
    <t>No</t>
    <phoneticPr fontId="38" type="noConversion"/>
  </si>
  <si>
    <t xml:space="preserve">80+ Platinum 1600w redundant PSU  </t>
    <phoneticPr fontId="38" type="noConversion"/>
  </si>
  <si>
    <t>yes</t>
    <phoneticPr fontId="38" type="noConversion"/>
  </si>
  <si>
    <t xml:space="preserve">TBD, will provide by Jan 25 </t>
    <phoneticPr fontId="38" type="noConversion"/>
  </si>
  <si>
    <t>no</t>
    <phoneticPr fontId="38" type="noConversion"/>
  </si>
  <si>
    <t>CCC regulation for PRC</t>
    <phoneticPr fontId="38" type="noConversion"/>
  </si>
  <si>
    <t>ThinkServer RQ940</t>
  </si>
  <si>
    <t>Dell PowerEdge R910</t>
  </si>
  <si>
    <t>Dell PowerEdge R810</t>
  </si>
  <si>
    <t>IBM System X3850</t>
  </si>
  <si>
    <t>IBM System X3690</t>
  </si>
  <si>
    <t>HP Proliant DL580 G7</t>
  </si>
  <si>
    <t>HP Proliant DL560 D8</t>
  </si>
  <si>
    <t>OptiPlex 9020 (M93p)</t>
  </si>
  <si>
    <t>EliteDesk 800G1</t>
  </si>
  <si>
    <t>ProDesk 600 G1</t>
  </si>
  <si>
    <t>ProDesk 400 G1 (405 AMD)</t>
  </si>
  <si>
    <t>Pro 3500</t>
  </si>
  <si>
    <t>OptiPlex 3020</t>
  </si>
  <si>
    <t>OptiPlex 7010 (M83)</t>
  </si>
  <si>
    <t>Optiplex 9020 AIO</t>
  </si>
  <si>
    <t>Optiplex 3011 AIO</t>
  </si>
  <si>
    <t>Inspiron 20 AIO</t>
  </si>
  <si>
    <t>Inspiron 23 AIO</t>
  </si>
  <si>
    <t>XPS 18 AIO</t>
  </si>
  <si>
    <t>ProDesk 405 MT</t>
  </si>
  <si>
    <t>ProDesk 400 G1 MT</t>
  </si>
  <si>
    <t>ProDesk 400 G1 SFF</t>
  </si>
  <si>
    <t>ThinkStation E32 [Tower &amp; SFF]</t>
  </si>
  <si>
    <t>Dell T1700 / HP Z230 [Tower and SFF]</t>
  </si>
  <si>
    <t>Intel C226</t>
  </si>
  <si>
    <t>Tower - 430mm D x 175mm W x425mm H
SFF - 375mm D x 102mm W x 338mm H</t>
  </si>
  <si>
    <t>25L (12.9L)</t>
  </si>
  <si>
    <t>27.56lb/17.2lb</t>
  </si>
  <si>
    <t>1x Intel Haswell Processors
Xeon E3-1200 v3
Core i3, i5, i7
Pentium, Celeron</t>
  </si>
  <si>
    <r>
      <rPr>
        <u/>
        <sz val="10"/>
        <rFont val="Calibri"/>
        <family val="2"/>
      </rPr>
      <t>UDIMM (ECC)</t>
    </r>
    <r>
      <rPr>
        <sz val="10"/>
        <rFont val="Calibri"/>
        <family val="2"/>
      </rPr>
      <t xml:space="preserve">
4GB / 8GB 1600-MHz DDR3
</t>
    </r>
    <r>
      <rPr>
        <u/>
        <sz val="10"/>
        <rFont val="Calibri"/>
        <family val="2"/>
      </rPr>
      <t>UDIMM (non-ECC)</t>
    </r>
    <r>
      <rPr>
        <sz val="10"/>
        <rFont val="Calibri"/>
        <family val="2"/>
      </rPr>
      <t xml:space="preserve">
2GB / 4GB / 8GB 1600-MHz DDR3  </t>
    </r>
  </si>
  <si>
    <r>
      <rPr>
        <u/>
        <sz val="10"/>
        <rFont val="Calibri"/>
        <family val="2"/>
      </rPr>
      <t>3.5" SATA (6Gb/s) 7200rpm</t>
    </r>
    <r>
      <rPr>
        <sz val="10"/>
        <rFont val="Calibri"/>
        <family val="2"/>
      </rPr>
      <t xml:space="preserve">
   250GB/500GB/1TB/2TB/3TB  
</t>
    </r>
    <r>
      <rPr>
        <u/>
        <sz val="10"/>
        <rFont val="Calibri"/>
        <family val="2"/>
      </rPr>
      <t>2.5" SATA (6Gb/s) 10K rpm</t>
    </r>
    <r>
      <rPr>
        <sz val="10"/>
        <rFont val="Calibri"/>
        <family val="2"/>
      </rPr>
      <t xml:space="preserve">
   250GB/500GB/1 tB   
</t>
    </r>
    <r>
      <rPr>
        <u/>
        <sz val="10"/>
        <rFont val="Calibri"/>
        <family val="2"/>
      </rPr>
      <t>2.5" SSD (6Gb/s):</t>
    </r>
    <r>
      <rPr>
        <sz val="10"/>
        <rFont val="Calibri"/>
        <family val="2"/>
      </rPr>
      <t xml:space="preserve">
   128GB/180GB/240GB/25GB/480GB/512GB</t>
    </r>
  </si>
  <si>
    <t>Integrated Intel HD Graphics -
NVS310
NVS510
Q410 
K600
K2000 (TWR only)
NVS 315
K2000D (TWR only)
K4000 (SBO - TWR only)</t>
  </si>
  <si>
    <t>Tower:
2 External + 2 Internal
SFF:
1 External</t>
  </si>
  <si>
    <t xml:space="preserve">Tower:
2 internal + 1 Optional (ODD Bay conversion)
SFF:
1 internal + 2 Optional Internal </t>
  </si>
  <si>
    <t>Optional 29 in 1</t>
  </si>
  <si>
    <t>1 PCIe Gen 2  (x16 Mechanical)</t>
  </si>
  <si>
    <t>1 PCIe Gen 3 x16</t>
  </si>
  <si>
    <t>4 rear USB 3.0 
2 rear USB 2.0 
2 front USB 3.0
1 internal USB 2.0</t>
  </si>
  <si>
    <t>Yes x2</t>
  </si>
  <si>
    <t>Windows 7® Professional 64-bit
Windows 7® Professional 32-bit
Windows 8® Professional 64-bit
Windows 8® 64-bit
Windows 8® 64-bit China
Red Hat Enterprise Linux 6.4</t>
  </si>
  <si>
    <t>Dell T7610 / HP Z820</t>
  </si>
  <si>
    <t>Dual Xeon (16xx Single Only)
E5-2695 v2  E5-2697 v2
E5-2690   E5-2690 v2
E5-2680   E5-2680 v2
E5-2670   E5-2670 v2
E5-2667   E5-2687v2
E5-2665
E5-2660   E5-2660 v2
E5-2650   E5-2650 v2
E5-2643   E5-2643v2
E5-2640   E5-2640 v2
E5-2637   E5-2637 v2
E5-2630   E5-2630 v2
E5-2620   E5-2620 v2
E5-2609   E5-2609 v2
E5-2603   E5-2603 v2
E5-1660   E5-1660 v2
E5-1650   E5-1650 v2
E5-1620   E5-1620 v2
E5-1607   E5-1607 v2
E5-1603</t>
  </si>
  <si>
    <r>
      <rPr>
        <u/>
        <sz val="10"/>
        <rFont val="Calibri"/>
        <family val="2"/>
      </rPr>
      <t>UDIMM (ECC)</t>
    </r>
    <r>
      <rPr>
        <sz val="10"/>
        <rFont val="Calibri"/>
        <family val="2"/>
      </rPr>
      <t xml:space="preserve">
4GB / 8GB 1333-MHz DDR3
</t>
    </r>
    <r>
      <rPr>
        <u/>
        <sz val="10"/>
        <rFont val="Calibri"/>
        <family val="2"/>
      </rPr>
      <t>RDIMM (ECC)</t>
    </r>
    <r>
      <rPr>
        <sz val="10"/>
        <rFont val="Calibri"/>
        <family val="2"/>
      </rPr>
      <t xml:space="preserve">
 4GB / 8GB / 16GB  1333-MHz DDR3  
 4GB / 8GB / 16GB  1600-MHz DDR3
</t>
    </r>
    <r>
      <rPr>
        <u/>
        <sz val="10"/>
        <rFont val="Calibri"/>
        <family val="2"/>
      </rPr>
      <t>RDIMM (ECC - Low Voltage)</t>
    </r>
    <r>
      <rPr>
        <sz val="10"/>
        <rFont val="Calibri"/>
        <family val="2"/>
      </rPr>
      <t xml:space="preserve">
4GB / 8GB / 16GB  1333-MHz DDR3</t>
    </r>
  </si>
  <si>
    <r>
      <rPr>
        <u/>
        <sz val="10"/>
        <rFont val="Calibri"/>
        <family val="2"/>
      </rPr>
      <t>3.5" SATA (3/6 Gb/s) 7200rpm</t>
    </r>
    <r>
      <rPr>
        <sz val="10"/>
        <rFont val="Calibri"/>
        <family val="2"/>
      </rPr>
      <t xml:space="preserve">
   250GB/500GB/1TB/2TB/3TB/4TB
</t>
    </r>
    <r>
      <rPr>
        <u/>
        <sz val="10"/>
        <rFont val="Calibri"/>
        <family val="2"/>
      </rPr>
      <t>3.5" SATA Hybrid</t>
    </r>
    <r>
      <rPr>
        <sz val="10"/>
        <rFont val="Calibri"/>
        <family val="2"/>
      </rPr>
      <t xml:space="preserve">
1, 2TB 
</t>
    </r>
    <r>
      <rPr>
        <u/>
        <sz val="10"/>
        <rFont val="Calibri"/>
        <family val="2"/>
      </rPr>
      <t>3.5" SAS (3/6 Gb/s) 15K rpm</t>
    </r>
    <r>
      <rPr>
        <sz val="10"/>
        <rFont val="Calibri"/>
        <family val="2"/>
      </rPr>
      <t xml:space="preserve">
   450GB/600GB   
</t>
    </r>
    <r>
      <rPr>
        <u/>
        <sz val="10"/>
        <rFont val="Calibri"/>
        <family val="2"/>
      </rPr>
      <t>2.5" SATA (3/6 Gb/s) 10K rpm</t>
    </r>
    <r>
      <rPr>
        <sz val="10"/>
        <rFont val="Calibri"/>
        <family val="2"/>
      </rPr>
      <t xml:space="preserve">
   150GB/300GB/600GB   
</t>
    </r>
    <r>
      <rPr>
        <u/>
        <sz val="10"/>
        <rFont val="Calibri"/>
        <family val="2"/>
      </rPr>
      <t>2.5" SAS (3/6 Gb/s) 15K rpm</t>
    </r>
    <r>
      <rPr>
        <sz val="10"/>
        <rFont val="Calibri"/>
        <family val="2"/>
      </rPr>
      <t xml:space="preserve">
   146GB/300GB
</t>
    </r>
    <r>
      <rPr>
        <u/>
        <sz val="10"/>
        <rFont val="Calibri"/>
        <family val="2"/>
      </rPr>
      <t xml:space="preserve">2.5" SSD (3/6 Gb/s)
   </t>
    </r>
    <r>
      <rPr>
        <sz val="10"/>
        <rFont val="Calibri"/>
        <family val="2"/>
      </rPr>
      <t xml:space="preserve">128GB/180GB/240GB/256GB/300GB/480GB/512GB/600GB
</t>
    </r>
    <r>
      <rPr>
        <u/>
        <sz val="10"/>
        <rFont val="Calibri"/>
        <family val="2"/>
      </rPr>
      <t xml:space="preserve">mSATA
</t>
    </r>
    <r>
      <rPr>
        <sz val="10"/>
        <rFont val="Calibri"/>
        <family val="2"/>
      </rPr>
      <t>180GB/256GB</t>
    </r>
  </si>
  <si>
    <t xml:space="preserve">NVIDIA Graphics
 K600
K2000
K2000D
K4000
NVS300
Q6000 
NVS310
NVS315
NVS510
Q410
K5000
K5000SLI
K20
K6000
K600
K2000
K2000D
K4000
NVS300
Q6000 
NVS310
NVS315
NVS510
Q410
K5000
K5000SLI
K20
K6000
</t>
  </si>
  <si>
    <t>8 rear USB 2.0                                         
2 rear USB.3.0                                         
2 front USB 3.0</t>
  </si>
  <si>
    <t>Windows® 7 Professional (32/64bit)
Windows® XP Professional (32/64bit)
Windows® 8 64-bit
RHEL Linux 6.2</t>
  </si>
  <si>
    <t>Dell T5610 / HP Z620</t>
  </si>
  <si>
    <t>Dual Xeon (16xx Single only)
E5-2695 v2  E5-2697 v2
E5-2690   E5-2690 v2
E5-2680   E5-2680 v2
E5-2670   E5-2670 v2
E5-2667
E5-2665
E5-2660   E5-2660 v2
E5-2650   E5-2650 v2
E5-2643   E5-2643v2
E5-2640   E5-2640 v2
E5-2637   E5-2637 v2
E5-2630   E5-2630 v2
E5-2620   E5-2620 v2
E5-2609   E5-2609 v2
E5-2603   E5-2603 v2
E5-1660   E5-1660 v2
E5-1650   E5-1650 v2
E5-1620   E5-1620 v2
E5-1607   E5-1607 v2
E5-1603</t>
  </si>
  <si>
    <t>8 rear USB 3.0                                         
2 rear USB.3.0                                          
2 front USB 3.0</t>
  </si>
  <si>
    <t>Dell T3610  / HP Z420</t>
  </si>
  <si>
    <t>Single Xeon
E5-2695 v2  E5-2697 v2
E5-2690   E5-2690 v2
E5-2680   E5-2680 v2
E5-2670   E5-2670 v2
E5-2667
E5-2665
E5-2660   E5-2660 v2
E5-2650   E5-2650 v2
E5-2643   E5-2643v2
E5-2640   E5-2640 v2
E5-2637   E5-2637 v2
E5-2630   E5-2630 v2
E5-2620   E5-2620 v2
E5-2609   E5-2609 v2
E5-2603   E5-2603 v2
E5-1660   E5-1660 v2
E5-1650   E5-1650 v2
E5-1620   E5-1620 v2
E5-1607   E5-1607 v2
E5-1603</t>
  </si>
  <si>
    <r>
      <rPr>
        <u/>
        <sz val="10"/>
        <rFont val="Calibri"/>
        <family val="2"/>
      </rPr>
      <t>UDIMM (ECC)</t>
    </r>
    <r>
      <rPr>
        <sz val="10"/>
        <rFont val="Calibri"/>
        <family val="2"/>
      </rPr>
      <t xml:space="preserve">
4GB / 8GB 1600-MHz DDR3
</t>
    </r>
    <r>
      <rPr>
        <u/>
        <sz val="10"/>
        <rFont val="Calibri"/>
        <family val="2"/>
      </rPr>
      <t>RDIMM (ECC)</t>
    </r>
    <r>
      <rPr>
        <sz val="10"/>
        <rFont val="Calibri"/>
        <family val="2"/>
      </rPr>
      <t xml:space="preserve">
32GB  1333-MHz DDR3  
4GB / 8GB / 16GB  1600-MHz DDR3
</t>
    </r>
  </si>
  <si>
    <t>8 rear USB 2.0
2 rear USB 3.0
2 front USB 3.0</t>
  </si>
  <si>
    <t>Dual
E5-2687 E5-2687v2
E5-2690 E5-2690v2
E5-2680 E5-2680v2
E5-2670 E5-2670v2
E5-2667 E5-2667v2
E5-2665
E5-2660 E5-2660v2
E5-2650 E52650v2
E5-2643 E5-2643v2
E5-2640 E5-2640v2
E5-2630 E5-2630v2
E5-2620 E5-2620v2
E5-2609 E5 2609v2
E5-2603 E5-2603v2
E5-2697v2
E5-2695v2</t>
  </si>
  <si>
    <r>
      <rPr>
        <u/>
        <sz val="10"/>
        <rFont val="Calibri"/>
        <family val="2"/>
      </rPr>
      <t>UDIMM (ECC)</t>
    </r>
    <r>
      <rPr>
        <sz val="10"/>
        <rFont val="Calibri"/>
        <family val="2"/>
      </rPr>
      <t xml:space="preserve">
2GB / 4GB 1600-MHz DDR3
</t>
    </r>
    <r>
      <rPr>
        <u/>
        <sz val="10"/>
        <rFont val="Calibri"/>
        <family val="2"/>
      </rPr>
      <t>RDIMM (ECC)</t>
    </r>
    <r>
      <rPr>
        <sz val="10"/>
        <rFont val="Calibri"/>
        <family val="2"/>
      </rPr>
      <t xml:space="preserve">
4GB / 8GB /16GB / 32GB 1600-MHz DDR3
</t>
    </r>
    <r>
      <rPr>
        <u/>
        <sz val="10"/>
        <rFont val="Calibri"/>
        <family val="2"/>
      </rPr>
      <t>UDIMM (ECC)</t>
    </r>
    <r>
      <rPr>
        <sz val="10"/>
        <rFont val="Calibri"/>
        <family val="2"/>
      </rPr>
      <t xml:space="preserve">
2GB / 4GB 1866-MHz DDR3
</t>
    </r>
    <r>
      <rPr>
        <u/>
        <sz val="10"/>
        <rFont val="Calibri"/>
        <family val="2"/>
      </rPr>
      <t>RDIMM (ECC)</t>
    </r>
    <r>
      <rPr>
        <sz val="10"/>
        <rFont val="Calibri"/>
        <family val="2"/>
      </rPr>
      <t xml:space="preserve">
4GB / 8GB /16GB  1866-MHz DDR3</t>
    </r>
  </si>
  <si>
    <t>NVIDIA NVS 300
NVIDIA NVS 310
NVIDIA NVS 450
NVIDIA NVS 510
NVIDIA Quadro 410
NVIDIA Quadro 600
NVIDIA Quadro K600
AMD FirePro™ V3900
NVIDIA Quadro 2000
NVIDIA Quadro K2000
NVIDIA Quadro 4000
NVIDIA Quadro K4000
AMD FirePro™ V7900
AMD FirePro™ W7000
NVIDIA Quadro 5000
NVIDIA Quadro K5000
NVIDIA Quadro 6000
NVIDIA Quadro K6000
NVIDIA Tesla C207510
NVIDIA Tesla K20</t>
  </si>
  <si>
    <t>Windows 8 Pro 64-bit
Windows 8 prow Downdgrade to Windows 7 Professional (32 and 64 bit)
Windows 7 Professional (32/64 bit)
Windows 7 Ultimate 64-bit
HP Linux Installer Kit
Red Hat Enterprise Linux Desktop/Worstation (1 year paper license; no preinstalled OS)</t>
  </si>
  <si>
    <t>Dual
E5-2687 E5-2687v2
E5-2690 E5-2690v2
E5-2680 E5-268v2
E5-2670 E5-2670v2
E5-2667 E5-2667v2
E5-2665
E5-2660 E5-2660v2
E5-2650 E52650v2
E5-2643 E5-2643v2
E5-2640 E5-2640v2
E5-2630 E5-2630v2
E5-2620 E5-2620v2
E5-2609 E5 2609v2
E5-2603 E5-2603v2
E5-2697v2
E5-2695v2</t>
  </si>
  <si>
    <t>Windows 8 Pro 64-bit
Windows 8 prow Downdgrade to Windows 7 Professional (32 and 64 bit)
Windows 7 Professional (32/64 bit)
Windows 7 Ultimate 64-bit
SUSE Linux Enterprise Desktop 11 (90 day License)
HP Linux Installer Kit
Red Hat Enterprise Linux Desktop/Worstation (1 year paper license; no preinstalled OS)</t>
  </si>
  <si>
    <t>HP Z230 [Tower &amp; SFF]</t>
  </si>
  <si>
    <t>ThinkStation E32</t>
  </si>
  <si>
    <t>Tower: 400W 92% Efficient
SFF: 240W 92% Efficient</t>
  </si>
  <si>
    <t>1x Intel Haswell Processors
Xeon E3-1200 v3
Core i7, Core i5</t>
  </si>
  <si>
    <r>
      <rPr>
        <u/>
        <sz val="10"/>
        <rFont val="Calibri"/>
        <family val="2"/>
      </rPr>
      <t>3.5" SATA 7200rpm</t>
    </r>
    <r>
      <rPr>
        <sz val="10"/>
        <rFont val="Calibri"/>
        <family val="2"/>
      </rPr>
      <t xml:space="preserve">
  250, 500 GB, 1, 2,3 TB
</t>
    </r>
    <r>
      <rPr>
        <u/>
        <sz val="10"/>
        <rFont val="Calibri"/>
        <family val="2"/>
      </rPr>
      <t xml:space="preserve">2.5" SATA 10K rpm
</t>
    </r>
    <r>
      <rPr>
        <sz val="10"/>
        <rFont val="Calibri"/>
        <family val="2"/>
      </rPr>
      <t xml:space="preserve">   250, 500GB, 1TB</t>
    </r>
    <r>
      <rPr>
        <u/>
        <sz val="10"/>
        <rFont val="Calibri"/>
        <family val="2"/>
      </rPr>
      <t xml:space="preserve">
2.5" SATA SSD</t>
    </r>
    <r>
      <rPr>
        <sz val="10"/>
        <rFont val="Calibri"/>
        <family val="2"/>
      </rPr>
      <t xml:space="preserve">
   128, 256GB
2.5" SATA Self Encrypting SSD
  256GB
</t>
    </r>
    <r>
      <rPr>
        <u/>
        <sz val="10"/>
        <rFont val="Calibri"/>
        <family val="2"/>
      </rPr>
      <t xml:space="preserve">2.5" SATA Self-Encrypting 7200RPM  </t>
    </r>
    <r>
      <rPr>
        <sz val="10"/>
        <rFont val="Calibri"/>
        <family val="2"/>
      </rPr>
      <t xml:space="preserve">
    500GB
</t>
    </r>
  </si>
  <si>
    <t>Integrated Intel l217LM GbE LAN</t>
  </si>
  <si>
    <t xml:space="preserve">5x6 Tower
4x4 SFF
</t>
  </si>
  <si>
    <t xml:space="preserve">NVIDIA Quadro NVS 310
NIVIDIA NVS 315
NIVIDIA NVS 510
AMD FirePro V3900
NVIDIA Quadro 410
NVIDIA Quadro K600
NVIDIA Quadro K2000
AMD FirePro W7000
NVIDIA Quadro K4000
</t>
  </si>
  <si>
    <t>Tower:2 external 5.25" 1x Slim ODD
SFF:1 external 5.25"</t>
  </si>
  <si>
    <t>Tower:2 internal 3.5" + 1 Internal 2.5"
SFF:2 internal 3.5" + 1 internal 2.5</t>
  </si>
  <si>
    <t>Tower:1
SFF: 0</t>
  </si>
  <si>
    <t>Tower:2 PCIe Gen 2 (1 x16 mech, 1 x16 mec)
SFF : 1 PCIe Gen 2 x16 mech</t>
  </si>
  <si>
    <t>Tower:
3 Front: 2 USB 3.0, 2 USB 2.0
6 Rear: 2 USB 3.0, 4 USB 2.0
4 Internal: 3 USB 2.0 +1 USB 3.0
SFF:
4 Front: 2 USB 3.0, 2 USB 2.0
6 Rear: 2 USB 3.0, 4 USB 2.0
4 Internal: 1 USB 3.0 + 3 USB 2.0</t>
  </si>
  <si>
    <t>Windows 8 Pro 64-bit
Windows 7 Professional 32-bit
HP Linux Installer Kit
SUSE Linux Enterprise Desktop 11 (90 day license)
Red at Enterprise Linux Desktop/Worstation  (1 yr paper license; no preinstalled OS)</t>
  </si>
  <si>
    <t>Dell T3610</t>
  </si>
  <si>
    <t xml:space="preserve">685W 90% efficient
425W 90% efficient
</t>
  </si>
  <si>
    <t>Up to 128GB 1866MHz ECC or 1600MHz non-ECC DDR3 memory</t>
  </si>
  <si>
    <t>Up to three 3.5" or four 2.5" internal SATA, SAS or SSD drives.
SATA 7200RPM Up to 3TB
SATA 10K RPM Up to 500GB
SAS 10k RPM Up to 900GB
SAS 15K RPM Up to 300GB
SSD Up to 512GB
PCIe SSD Micron P 320h 350GB</t>
  </si>
  <si>
    <t>NVIDIA® NVS310
NVIDIA NVS 510 
AMD FirePro 2270
NVIDIA Quadro K600 
AMD FirePro V4900 
NVIDIA Quadro K4000
NVIDIA Quadro K2000
AMD FirePro W5000
AMD FirePro W7000</t>
  </si>
  <si>
    <t xml:space="preserve">1 PCIe x4 Gen2
</t>
  </si>
  <si>
    <t>1 PCIe x8 Gen3 (x16 mechanical)</t>
  </si>
  <si>
    <t xml:space="preserve">4 Front: 1 USB 3.0, 3 USB 2.0              
6 Rear: 3 USB 3.0, 3 USB 2.0              
3 Internal: 3 USB 2.0
</t>
  </si>
  <si>
    <t>Windows 8 Pro (64-bit)
Windows 7 Ultimate 32/64 bit
Windows 7 Pro 32/64 bit
Red Hat Enterprise Linux 6.4
Ubuntu 12.04 SP1 Linux (China Only)</t>
  </si>
  <si>
    <t>Dell T5610</t>
  </si>
  <si>
    <t xml:space="preserve">825W 90% efficient
685W 90% efficient
</t>
  </si>
  <si>
    <t>One or two; Intel® Xeon® processor E5-2600 v2 family with up to ten cores</t>
  </si>
  <si>
    <t>UDIMM &amp; RDIMM
1866 MHz DDR3 ECC</t>
  </si>
  <si>
    <t>SATA 7200rpm                                        Up to 3 TB
SATA 10K rpm    
Up to 500GB
SAS 10K rpm                                         Up to 900GB
SAS 15K rpm                                           300GB
SSD                                                         512GB
PCIe SSD   Micron P320h 350GB</t>
  </si>
  <si>
    <t xml:space="preserve">NVIDIA® Quadro® K5000 
AMD FirePro™ W7000 
AMD FirePro W5000
AMD FirePro V4900 
AMD FirePro 2270 
NVIDIA Quadro K600 
NVIDIA Quadro NVS™ 310
NVIDIA NVS 510
NVIDIA Quadro K4000
NVIDIA Quadro K2000
</t>
  </si>
  <si>
    <t>3 internal 3.5" or 4 internal 2.5"</t>
  </si>
  <si>
    <t xml:space="preserve">Windows 8 Professional 64-bit
Genuine Windows® 7 Ultimate 32-Bit; Genuine Windows® 7 Ultimate 64-Bit 
Genuine Windows® 7 Professional 32-Bit; Genuine Windows® 7 Professional 64-Bit 
Red Hat® Enterprise Linux®  v.6.4
Ubuntu 12.04 SP1 Linux (China only)
</t>
  </si>
  <si>
    <t>Dell T7610</t>
  </si>
  <si>
    <t>Dual Xeon
E5-2600 v2 series</t>
  </si>
  <si>
    <t>256 (512 coming soon)</t>
  </si>
  <si>
    <t>1866MHz ECC RDIMM memory</t>
  </si>
  <si>
    <t xml:space="preserve">SATA 7200rpm                                        Up to 3 TB
SATA 10K rpm    
Up to 500GB
SAS 10K rpm                                         Up to 900GB
SAS 15K rpm                                           300GB
SSD                                                         512GB
PCIe SSD  Micron P320h 350GB
</t>
  </si>
  <si>
    <t>NVIDIA® Quadro® K5000 
AMD FirePro™ W7000 
AMD FirePro W5000
AMD FirePro V4900 
AMD FirePro 2270 
NVIDIA Quadro K600 
NVIDIA Quadro NVS™ 310
NVIDIA NVS 510
NVIDIA Quadro K4000
NVIDIA Quadro K2000
NVIDIA Tesla K20</t>
  </si>
  <si>
    <t xml:space="preserve">Windows 8 Professional 64-bit
Genuine Windows® 7 Ultimate 32-Bit; Genuine Windows® 7 Ultimate 64-Bit 
Genuine Windows® 7 Professional 32-Bit; Genuine Windows® 7 Professional 64-Bit 
Red Hat® Enterprise Linux® WS v.6.4 
Ubuntu 12.04 SP1 Linux (China Only) 
</t>
  </si>
  <si>
    <t>HD 1366x768 Anti-Glare
HD+ 1600x900 Anti-Glare</t>
  </si>
  <si>
    <t>4.68 lbs / 2.12 kg (6 cell)</t>
  </si>
  <si>
    <t>13.31 x 9.16 x 1.25 in
338 x 232 x 31.8 mm</t>
  </si>
  <si>
    <t>Intel® HD Graphics 4600
AMD Radeon HD 8690M</t>
  </si>
  <si>
    <t>4 cell 40Wh
6 cell 65Wh
9 cell 97Wh</t>
  </si>
  <si>
    <t>Intel® HD Graphics 4400
NVIDIA GeForce GT 720M</t>
  </si>
  <si>
    <t>13.31 x 9.25 x 1.13 in
338 x 235 x 28.65 mm
(Non touch, touch adds 0.14"/3.55mm)</t>
  </si>
  <si>
    <t>14.92 x 9.86 x 1.17 in
379 x 250 x 29.7 mm
(Non touch, touch adds 0.15"/3.9mm)</t>
  </si>
  <si>
    <t>Cold Swappable</t>
  </si>
  <si>
    <t>4.4 lbs / 1.99 kg (4 cell) (w/ no optical)</t>
  </si>
  <si>
    <t>5.35 lbs / 2.42 kg (4 cell) (w/ no optical)</t>
  </si>
  <si>
    <t>Dell GN
Intel AC
Intel AGN</t>
  </si>
  <si>
    <t>HD 1366x768 Anti-Glare (200 nits) (Touch optional)
HD+ 1600x900 Anti-Glare (200 nits)  (Touch optional)
Touch screens are Gorilla Glass</t>
  </si>
  <si>
    <t>HD 1366x768 Anti-Glare (220 nits) (Touch optional)
FHD 1920x1080 Anti-Glare (300 nits) (Touch optional)
Touch screens are Gorilla Glass</t>
  </si>
  <si>
    <t>Glass Fiber top</t>
  </si>
  <si>
    <t>E73 SFF</t>
  </si>
  <si>
    <t xml:space="preserve">335mm x 100mm x 382mm </t>
  </si>
  <si>
    <t>13.23lb / 6.0kg</t>
  </si>
  <si>
    <t>180W STD</t>
  </si>
  <si>
    <t>4th Gen Intel  Core i3 / i5 / Core i7, Pentium</t>
  </si>
  <si>
    <t>2 Front (2.0)/ 4 rear (2 x 3.0,2 x 2.0) / 2 internal</t>
  </si>
  <si>
    <t>TVT
Desktop Power Manager</t>
  </si>
  <si>
    <t>Energy Star 5.2, EPEAT Gold</t>
  </si>
  <si>
    <t>E73 MT</t>
  </si>
  <si>
    <t>396mm x 160mm x 400mm</t>
  </si>
  <si>
    <t>16.55 / 7.5kg</t>
  </si>
  <si>
    <t>180W STD
240W 85% (Japan only)</t>
  </si>
  <si>
    <t>M73z AIO</t>
  </si>
  <si>
    <t>All-in-One</t>
    <phoneticPr fontId="36" type="noConversion"/>
  </si>
  <si>
    <t>1MP/2MP (opt)</t>
  </si>
  <si>
    <t>1xVGA</t>
  </si>
  <si>
    <t>M93z AIO</t>
  </si>
  <si>
    <t>11-in-1</t>
  </si>
  <si>
    <t>2 side (3.0) / 4 rear (3.0)</t>
  </si>
  <si>
    <t>ICE 3.0, Always On USB for charging, Hybrid HDD available, 65% PCC material, MS 1080p Lync Certified, Skype ready, 178° viewing angle, high-performance anti-glare on touch models, physical camera disable, 2 x 3W speakers w/ Dolby surround</t>
  </si>
  <si>
    <t>E93z AIO</t>
  </si>
  <si>
    <t>Intel B85</t>
  </si>
  <si>
    <t>411 x 506.8 x 71.5 (non-touch)
411 x 506.8 x 78 (touch)
(without stand)</t>
  </si>
  <si>
    <t>15.55lb / 7.1Kg (non-touch)
18.44lg / 8.37kg (touch)
(without stand)</t>
  </si>
  <si>
    <t>150W 85 Plus
180W 92 Plus</t>
  </si>
  <si>
    <t>4th Gen Intel  Core i3 / i5 / Core i7</t>
  </si>
  <si>
    <t>7-in-1</t>
  </si>
  <si>
    <t>2 (reserved)</t>
  </si>
  <si>
    <t>2 side (3.0) / 4 rear (2.0) / 4 internal</t>
  </si>
  <si>
    <t>LED backlight</t>
  </si>
  <si>
    <t>Unique "UltraFlex" stand, physical camera disable, WiDi</t>
  </si>
  <si>
    <t>15.2 x 22.6 x 2.7 in 
386 x 574 x 68 mm
(Touch 2.8in/72mm D)</t>
  </si>
  <si>
    <t>5.28lb / 2.4kg non-touch
6.6lb / 3kg touch</t>
  </si>
  <si>
    <t>200W 90% PSU; Active PFC</t>
  </si>
  <si>
    <t>0 x 1</t>
  </si>
  <si>
    <t>Intel® HD Graphics
Optional AMD Discrete Graphics</t>
  </si>
  <si>
    <t>1 - 3.5"</t>
  </si>
  <si>
    <t>Yes (integrated)</t>
  </si>
  <si>
    <t>2 side (3.0) / 6 rear (2x3.0, 4x2.0)</t>
  </si>
  <si>
    <t>Yes?? ("I/O Interface Security")</t>
  </si>
  <si>
    <t xml:space="preserve"> Dell Anti-Theft, SecureWorks, </t>
  </si>
  <si>
    <t>Microsoft® Windows 8 Standard 64-bit
Microsoft ® Windows 8 Pro 64-bit
Microsoft® Windows 7® Home Basic SP1 (32/ 64 bit)
Microsoft® Windows 7® Home Premium SP1 (32/64 bit)
Microsoft® Windows 7® Professional SP1 (32/64 bit)
Microsoft® Windows 7® Ultimate SP1 (32/64 bit)
Ubuntu® (select countries)</t>
  </si>
  <si>
    <t>EPEAT (level not listed)
ENERGY STAR 5.2</t>
  </si>
  <si>
    <t>WLED</t>
  </si>
  <si>
    <t>Yes (Optional) (N)</t>
  </si>
  <si>
    <t>VGA/HDMI</t>
  </si>
  <si>
    <t>Intel B75</t>
  </si>
  <si>
    <t>12.7 x 20.0 x 2.5 in
323 x 507 x 63 mm
(Touch 2.6in / 66mm D)</t>
  </si>
  <si>
    <t>15.3lb / 7.0kg non-touch
17.9lb / 8.1kg touch</t>
  </si>
  <si>
    <t>180W power adapter (External)</t>
  </si>
  <si>
    <t>3rd Gen Intel  Core i3 / i5, Pentium, Celeron</t>
  </si>
  <si>
    <t>2 Front (3.0)/ 4 rear (2.0) / 4 internal (3.0)</t>
  </si>
  <si>
    <t>Microsoft® Windows 8 Standard 64-bit
Microsoft ® Windows 8 Pro 64-bit
Microsoft® Windows 7® Home Basic SP1 (32/ 64 bit)
Microsoft® Windows 7® Home Premium SP1 (32/64 bit)
Microsoft® Windows 7® Professional SP1 (32/64 bit)
Microsoft® Windows 7® Ultimate SP1 (32/64 bit)
Ubuntu®</t>
  </si>
  <si>
    <t>Yes (0.92MP_</t>
  </si>
  <si>
    <t>Optiplex 3020 SFF</t>
  </si>
  <si>
    <t>11.4 x 3.7 x 12.3 in
290 x 93 x 312 mm</t>
  </si>
  <si>
    <t>255W PSU Active PFC
255W 90% PSU (80 PLUS Gold) Active PFC</t>
  </si>
  <si>
    <t>4th Gen Intel  Core i3 / i5, Pentium, Celeron</t>
  </si>
  <si>
    <t>Microsoft® Windows 8 Standard 64-bit
Microsoft ® Windows 8 Pro 64-bit
Microsoft® Windows 8.1 Standard 64-bit
Microsoft ® Windows 8 Pro 64-bit
Microsoft® Windows 7® Home Premium SP1 (32/64 bit)
Microsoft® Windows 7® Professional SP1 (32/64 bit)
Microsoft® Windows 7® Ultimate SP1 (32/64 bit)
Ubuntu</t>
  </si>
  <si>
    <t>VGA / DP</t>
  </si>
  <si>
    <t>Optiplex 3020 MT</t>
  </si>
  <si>
    <t>MiniTower</t>
  </si>
  <si>
    <t>14.2 x 6.9 x 16.4 in
360 x 175 x 417 mm</t>
  </si>
  <si>
    <t>290W PSU Active PFC
290W 90% PSU (80 PLUS Gold) Active PFC</t>
  </si>
  <si>
    <t>2 - 3.5"</t>
  </si>
  <si>
    <t>M73</t>
  </si>
  <si>
    <t>W540/T440p</t>
  </si>
  <si>
    <t>15.4"</t>
  </si>
  <si>
    <t>4.46 lbs / 2.02 kg</t>
  </si>
  <si>
    <t>14.13 x 9.73 x 0.71 in
359 x 247 x 18 mm</t>
  </si>
  <si>
    <t>? Cell 95Wh (8:00)</t>
  </si>
  <si>
    <t>4th Gen i7 Quad Core</t>
  </si>
  <si>
    <t>Intel Iris Pro Graphics
NVIDIA GeForce GT750M</t>
  </si>
  <si>
    <t>SSD</t>
  </si>
  <si>
    <t>Yes 2x TB2.0</t>
  </si>
  <si>
    <t>Al</t>
  </si>
  <si>
    <t>No VGA, no 3G/4G, no touch screen, no fingerprint reader, no smart card, no docking, no TPM, no lay flay screen, no Mil-Spec testing, no swappable battery.  Very low repairability (iFixit 1/10)</t>
  </si>
  <si>
    <t>MacBook Pro 13"</t>
  </si>
  <si>
    <t>X1 Carbon/T440s</t>
  </si>
  <si>
    <t>3.46 lbs / 1.57 kg</t>
  </si>
  <si>
    <t>12.35 x 8.62 x 0.71 in
314 x 219 x 18 mm</t>
  </si>
  <si>
    <t>? Cell 72Wh (9:00)</t>
  </si>
  <si>
    <t>4th Gen i5, i7 Quad Core</t>
  </si>
  <si>
    <t>Intel Iris Graphics 5100</t>
  </si>
  <si>
    <t>Broadcom AC</t>
  </si>
  <si>
    <t>2560x1600 Retina (??? nit) IPS</t>
  </si>
  <si>
    <t>2880x1800 Retina (??? nit) IPS</t>
  </si>
  <si>
    <t>MacBook Air 13” 
MacBook Pro 13"</t>
  </si>
  <si>
    <t xml:space="preserve">MacBook Air 11"
MacBook Air 13” </t>
  </si>
  <si>
    <t>M93z</t>
  </si>
  <si>
    <t>M73z</t>
  </si>
  <si>
    <t>3.93 x 13.26 x 14.98 in
100 x 337 x 380.5 mm</t>
  </si>
  <si>
    <t>13.01 lb / 5.91 kg</t>
  </si>
  <si>
    <t>240W active PFC
240W active PFC (85%) - 80 PLUS Bronze</t>
  </si>
  <si>
    <t>Intel® HD Graphics
Optional AMD and NVIDIA Discrete Graphics</t>
  </si>
  <si>
    <t>2 - 1x3.5", 1x2.5"</t>
  </si>
  <si>
    <t>3 (low profile)</t>
  </si>
  <si>
    <t>1 ((low profile)</t>
  </si>
  <si>
    <t>4 front (2x3.0, 2x2.0), 4 rear (2.0), 1 internal (2.0)</t>
  </si>
  <si>
    <t>Absolute Persistence Agent</t>
  </si>
  <si>
    <t>HP Client Management</t>
  </si>
  <si>
    <t>Partial</t>
  </si>
  <si>
    <t>Windows 8.1 Pro (64-bit)
Windows 8.1 (64-bit)
Windows 7 Professional (32-bit and 64-bit)
Windows 7 Professional (32-bit and 64-bit) (via downgrade rights from Windows 8.1 Pro)
Windows 7 Home Premium (32-bit and 64-bit)
Windows 7 Home Basic (32-bit)
FreeDOS 2.0
Novell SUSE Linux Enterprise Desktop 11</t>
  </si>
  <si>
    <t>EPEAT Gold
ENERGY STAR 5.2</t>
  </si>
  <si>
    <t>Microtower</t>
  </si>
  <si>
    <t>14.05 x 7.2 x 15.82 in
357 x 183 x 402 mm</t>
  </si>
  <si>
    <t>15.75 lb / 7.15 kg</t>
  </si>
  <si>
    <t>300W active PFC
300W active PFC EStar6 (85%) - 80 PLUS Bronze</t>
  </si>
  <si>
    <t>4 front (2x3.0, 2x2.0), 4 rear (2.0), 1 internal (3.0)</t>
  </si>
  <si>
    <t>AMD Integrated</t>
  </si>
  <si>
    <t>300W active PFC
300W active PFC (85%) - 80 PLUS Bronze</t>
  </si>
  <si>
    <t>AMD A6-5200 / A4-5000 / E1-2500</t>
  </si>
  <si>
    <t>AMD Radeon HD integrated
Optional AMD and NVIDIA Discrete Graphics</t>
  </si>
  <si>
    <t>EliteOne 800 G1 AIO</t>
  </si>
  <si>
    <t>200W active PFC 93%</t>
  </si>
  <si>
    <t>1-2.5" (supports 2 drives)</t>
  </si>
  <si>
    <t>1 (mini-half for WiFi)</t>
  </si>
  <si>
    <t>2 side (3.0), 4 rear (3.0)</t>
  </si>
  <si>
    <t xml:space="preserve">No </t>
  </si>
  <si>
    <t>IPS WLED</t>
  </si>
  <si>
    <t>Touch: 225 nits
Non-Touch: 250 nits</t>
  </si>
  <si>
    <t>2MP Optional</t>
  </si>
  <si>
    <t xml:space="preserve">Dual Array Mic on WebCam models, Optional NFC, </t>
  </si>
  <si>
    <t>E93z</t>
  </si>
  <si>
    <t>16.8 x 20.5 x 7.7 in
426.8 x 521.9 x 195.6 mm
(with basic stand)</t>
  </si>
  <si>
    <t>22.2 lb / 10.05 kg (w/ basic stand)</t>
  </si>
  <si>
    <t>180W active PFC 91%</t>
  </si>
  <si>
    <t>1 - 3.5" (supports 2x2.5" drives)</t>
  </si>
  <si>
    <t>2 side (3.0), 4 rear (2x3.0, 2x2.0)</t>
  </si>
  <si>
    <t>Yes (? @ BIOS level)</t>
  </si>
  <si>
    <t>E63, M83z, E93z</t>
  </si>
  <si>
    <t>120W External, active PFC, 89%</t>
  </si>
  <si>
    <t>2 side (2.0), 4 rear (2.0)</t>
  </si>
  <si>
    <t>1MP Optional</t>
  </si>
  <si>
    <t>19.5"</t>
  </si>
  <si>
    <t>65W External, active PFC, 87%</t>
  </si>
  <si>
    <t>1 - 2.5"</t>
  </si>
  <si>
    <t>2 front (3.0), 4 rear (3.0)</t>
  </si>
  <si>
    <t>VGA/DP</t>
  </si>
  <si>
    <t>4th Gen Intel  Core i3 / i5 / Core i7, Pentium, Celeron</t>
  </si>
  <si>
    <t>17.2 x 22 x 6 in.
437.2 x 560 x 153.4 mm
(with Basic Stand)</t>
  </si>
  <si>
    <t>Touch -Basic Stand:
24.5 lb / 11.11 kg
Non-Touch - Basic Stand:
22.6 lb / 10.26 kg</t>
  </si>
  <si>
    <t>ProOne 600 G1 AIO</t>
  </si>
  <si>
    <t>ProOne 400 G1 Touch AIO (prelim)</t>
  </si>
  <si>
    <t>ProOne 400 G1 non-Touch AIO (prelim)</t>
  </si>
  <si>
    <t>2013/4</t>
  </si>
  <si>
    <t>ThinkCentre M93z</t>
  </si>
  <si>
    <t>E73</t>
  </si>
  <si>
    <t>ThinkCentre M73z</t>
  </si>
  <si>
    <t>E73, M78
E93z</t>
  </si>
  <si>
    <t>Inspiron 660/s</t>
  </si>
  <si>
    <t>Optiplex 3011 / Inspiron One 20 / XPS 18</t>
  </si>
  <si>
    <t xml:space="preserve">OptiPlex 9020 AIO </t>
  </si>
  <si>
    <t>XPS One 27 / Inspiron One 23</t>
  </si>
  <si>
    <t>Elite One 800 G1 AIO</t>
  </si>
  <si>
    <t>ProOne 400 AIO</t>
  </si>
  <si>
    <t>WQHD 2560x1440 (300 nits) Multitouch IPS
HD+ 1600x900 (260 nits)</t>
  </si>
  <si>
    <t>2.8 lbs / 1.27 kg</t>
  </si>
  <si>
    <t xml:space="preserve">13.03" x 8.92" x 0.70"
331.0mm x 226.5mm x 17.72mm
</t>
  </si>
  <si>
    <t>8 cell 45Wh Rapid Charge (8:42)</t>
  </si>
  <si>
    <t>4th  Gen i5, i7 Dual Core</t>
  </si>
  <si>
    <t>Intel AC /Intel BGN</t>
  </si>
  <si>
    <t>Ambient Light Sensor, Adaptive keyboard row</t>
  </si>
  <si>
    <t>HP EliteBook 1040 G1</t>
  </si>
  <si>
    <t>EliteBook 1040 G1</t>
  </si>
  <si>
    <t>4th  Gen  i5, i7 Dual Core</t>
  </si>
  <si>
    <t>HD+ 1600x900 Anti-Glare (250 nit)
FHD 1920x1080 Anti-Glare (250 nit)</t>
  </si>
  <si>
    <t>13.31 x 9.19 x 0.63 in
338 x 233.5 x 15.9 mm</t>
  </si>
  <si>
    <t xml:space="preserve">3.3 lbs / 1.49 kg </t>
  </si>
  <si>
    <t>6 cell 42Wh (9:45)</t>
  </si>
  <si>
    <t>MiniSD</t>
  </si>
  <si>
    <t>Intel AC
Intel AGN</t>
  </si>
  <si>
    <t>States tested.  May have 9-10</t>
  </si>
  <si>
    <t>Heavier than X1 Carbon.  No Adaptive Keyboard, no LayFlat display, resolution limited to 1920x1080, no Rapid Charge. No ethernet connector on board, only usable through dock. Only Display Port connection, no HDMI.</t>
  </si>
  <si>
    <t>S7</t>
  </si>
  <si>
    <t>Lifebook U904</t>
  </si>
  <si>
    <t>ATIV Book 9 Plus</t>
  </si>
  <si>
    <t>4th Gen Intel  Core i3 / i5 / Core i7, Celeron</t>
  </si>
  <si>
    <t>M73 MT</t>
  </si>
  <si>
    <t>M73 SFF</t>
  </si>
  <si>
    <t>M73 Tiny</t>
  </si>
  <si>
    <t>ThinkServer RD340</t>
  </si>
  <si>
    <t>E5-2400 v2 Series, up to 95W SKU</t>
  </si>
  <si>
    <t>16TB SATA / 12GB SAS</t>
  </si>
  <si>
    <t xml:space="preserve">8x 2.5" SAS                8x 2.5" SSD        </t>
  </si>
  <si>
    <t>7.2TB SAS          4.8TB SSD</t>
  </si>
  <si>
    <t>Energy Star 1.1 (select models)</t>
  </si>
  <si>
    <t>ThinkServer RD440</t>
  </si>
  <si>
    <t>48TB SATA / 36TB SAS</t>
  </si>
  <si>
    <t>8x or 16x 2.5" SAS, 8x 2.5" SSD</t>
  </si>
  <si>
    <t>16TB SAS              4.8TB SSD</t>
  </si>
  <si>
    <t>ThinkServer TD340</t>
  </si>
  <si>
    <t>57.3 lb / 26 kg (max)</t>
  </si>
  <si>
    <t>DDR3 RDIMM/LV DIMM/UDIMM</t>
  </si>
  <si>
    <t xml:space="preserve">4 Non Hot-Swap 3.5"or
4/8 Hot-Swap 3.5" or
8/16 Hot-Swap 2.5"
</t>
  </si>
  <si>
    <t xml:space="preserve">Up to 8 x 3.5" SATA/SAS or 16x 2.5" SATA/SAS </t>
  </si>
  <si>
    <t>32TB SATA/SAS</t>
  </si>
  <si>
    <t>0/1/5/10/6/50/60 (1GB cache)</t>
  </si>
  <si>
    <t>Operating 37 db/Idle 35 db</t>
  </si>
  <si>
    <t>Energy Star 2.0/Energy Star 1.1</t>
  </si>
  <si>
    <t>Optional Raid 700 Battery and Raid 710 1GB Cache</t>
  </si>
  <si>
    <t>ThinkServer RS140</t>
  </si>
  <si>
    <t>Dell R220, HP DL320e Gen 8, IBM x3250 M5</t>
  </si>
  <si>
    <t>1.75" H x 19" W x 16.2" D (w/ handles)  43.5mm H x 482mm W x 411mm D (w/ handles)</t>
  </si>
  <si>
    <t>16.2 lbs / 7.4 kg (max)</t>
  </si>
  <si>
    <t>E3-1200v3, Core i3, Pentium, Celeron</t>
  </si>
  <si>
    <t>DDR3 UDIMM</t>
  </si>
  <si>
    <t xml:space="preserve">2x 3.5" or 4x 2.5" </t>
  </si>
  <si>
    <t>8TB SATA</t>
  </si>
  <si>
    <t>1.92TB SSD</t>
  </si>
  <si>
    <t>4 USB 2.0 (2 front/2 rear) + 4 USB 3.0 (4 rear)</t>
  </si>
  <si>
    <t>Yes / AMT</t>
  </si>
  <si>
    <t>AMT / limited</t>
  </si>
  <si>
    <t xml:space="preserve">300W (90%) </t>
  </si>
  <si>
    <t>HP Proloant ML10</t>
  </si>
  <si>
    <t>TS140</t>
  </si>
  <si>
    <t>http://h18000.www1.hp.com/products/quickspecs/14605_div/14605_div.pdf</t>
  </si>
  <si>
    <t>HP Proliant ML310e G8</t>
  </si>
  <si>
    <t>HP ProLiant ML110 G7</t>
  </si>
  <si>
    <t>TS440</t>
  </si>
  <si>
    <t>HP Proliant DL320e</t>
  </si>
  <si>
    <t>RS140</t>
  </si>
  <si>
    <t>http://h18000.www1.hp.com/products/quickspecs/14326_na/14326_na.pdf</t>
  </si>
  <si>
    <t>RD540</t>
  </si>
  <si>
    <t>RD340</t>
  </si>
  <si>
    <t>HP DL360e Gen8</t>
  </si>
  <si>
    <t>HP DL380e Gen8</t>
  </si>
  <si>
    <t>RD440</t>
  </si>
  <si>
    <t>Intel Pentium G2130</t>
  </si>
  <si>
    <t>21.45lb / 9.74kg (max)</t>
  </si>
  <si>
    <t>26.8lbs / 12.2kg (max)</t>
  </si>
  <si>
    <t>14.3" H x 6.5" W x 15" D (in)
364 H x 165 W x 381 D (mm)</t>
  </si>
  <si>
    <t>DDR3 ECC 1600Mhz DIMM</t>
  </si>
  <si>
    <t>Tower (4u)</t>
  </si>
  <si>
    <t>4x3.5"</t>
  </si>
  <si>
    <t>7 (2 front / 4 rear / 1 int)</t>
  </si>
  <si>
    <t>300W (80%)</t>
  </si>
  <si>
    <t>6.0 bel operating</t>
  </si>
  <si>
    <t>14.5" H x 6.89" W x 18.71" D (in)
368 H x 175 W x 475 D (mm)</t>
  </si>
  <si>
    <t>28Db</t>
  </si>
  <si>
    <t>41.8lb / 18.96kg (max)</t>
  </si>
  <si>
    <t>Intel Celeron / Pentium / Core i3 (3220/3240)</t>
  </si>
  <si>
    <t>Select models - upgrade for others</t>
  </si>
  <si>
    <t>0/2/10 - 2 drives only</t>
  </si>
  <si>
    <t>2 (1 x4 electrical)</t>
  </si>
  <si>
    <t>System x3100 M5</t>
  </si>
  <si>
    <t>TS140 / TS440</t>
  </si>
  <si>
    <t>Intel C2222</t>
  </si>
  <si>
    <t>Tower (rackable 4U)</t>
  </si>
  <si>
    <r>
      <t xml:space="preserve">NHS Tower: </t>
    </r>
    <r>
      <rPr>
        <sz val="10"/>
        <rFont val="Calibri"/>
        <family val="2"/>
      </rPr>
      <t>14.2" H7.1" W x 18.9" D in
360 H x 180W x 480 D mm</t>
    </r>
    <r>
      <rPr>
        <u/>
        <sz val="10"/>
        <rFont val="Calibri"/>
        <family val="2"/>
      </rPr>
      <t xml:space="preserve">
HS Tower:</t>
    </r>
    <r>
      <rPr>
        <sz val="10"/>
        <rFont val="Calibri"/>
        <family val="2"/>
      </rPr>
      <t xml:space="preserve"> 17.3" H x 8.6" W x 22.4" D in.
439 H x 217 W x 569 D mm</t>
    </r>
  </si>
  <si>
    <t>NHS Tower: 28.7lb / 13kg (max)
HS Tower: 48.5lb / 22kg (max)</t>
  </si>
  <si>
    <t>Intel Celeron, Prenium, Core i3 or Xeon E3-1200 v3</t>
  </si>
  <si>
    <t>DDR3 1600MHz  UDIMM ECC</t>
  </si>
  <si>
    <r>
      <rPr>
        <u/>
        <sz val="10"/>
        <rFont val="Calibri"/>
        <family val="2"/>
      </rPr>
      <t>NHS Tower:</t>
    </r>
    <r>
      <rPr>
        <sz val="10"/>
        <rFont val="Calibri"/>
        <family val="2"/>
      </rPr>
      <t xml:space="preserve"> 4x 3.5" ("simple swap")
</t>
    </r>
    <r>
      <rPr>
        <u/>
        <sz val="10"/>
        <rFont val="Calibri"/>
        <family val="2"/>
      </rPr>
      <t>HS Tower:</t>
    </r>
    <r>
      <rPr>
        <sz val="10"/>
        <rFont val="Calibri"/>
        <family val="2"/>
      </rPr>
      <t xml:space="preserve"> 4x 3.5" HS or 8x 2.5" HS</t>
    </r>
  </si>
  <si>
    <t>Only on HS Tower model</t>
  </si>
  <si>
    <r>
      <rPr>
        <u/>
        <sz val="10"/>
        <rFont val="Calibri"/>
        <family val="2"/>
      </rPr>
      <t>NHS Tower:</t>
    </r>
    <r>
      <rPr>
        <sz val="10"/>
        <rFont val="Calibri"/>
        <family val="2"/>
      </rPr>
      <t xml:space="preserve">  
</t>
    </r>
    <r>
      <rPr>
        <u/>
        <sz val="10"/>
        <rFont val="Calibri"/>
        <family val="2"/>
      </rPr>
      <t>HS Tower:</t>
    </r>
    <r>
      <rPr>
        <sz val="10"/>
        <rFont val="Calibri"/>
        <family val="2"/>
      </rPr>
      <t xml:space="preserve">  </t>
    </r>
  </si>
  <si>
    <r>
      <rPr>
        <u/>
        <sz val="10"/>
        <rFont val="Calibri"/>
        <family val="2"/>
      </rPr>
      <t>NHS Tower:</t>
    </r>
    <r>
      <rPr>
        <sz val="10"/>
        <rFont val="Calibri"/>
        <family val="2"/>
      </rPr>
      <t xml:space="preserve">  None
</t>
    </r>
    <r>
      <rPr>
        <u/>
        <sz val="10"/>
        <rFont val="Calibri"/>
        <family val="2"/>
      </rPr>
      <t>HS Tower:</t>
    </r>
    <r>
      <rPr>
        <sz val="10"/>
        <rFont val="Calibri"/>
        <family val="2"/>
      </rPr>
      <t xml:space="preserve">  3.5" HS or 2.5" HS</t>
    </r>
  </si>
  <si>
    <r>
      <rPr>
        <u/>
        <sz val="10"/>
        <rFont val="Calibri"/>
        <family val="2"/>
      </rPr>
      <t>NHS Tower:</t>
    </r>
    <r>
      <rPr>
        <sz val="10"/>
        <rFont val="Calibri"/>
        <family val="2"/>
      </rPr>
      <t xml:space="preserve">  12TB
</t>
    </r>
    <r>
      <rPr>
        <u/>
        <sz val="10"/>
        <rFont val="Calibri"/>
        <family val="2"/>
      </rPr>
      <t>HS Tower:</t>
    </r>
    <r>
      <rPr>
        <sz val="10"/>
        <rFont val="Calibri"/>
        <family val="2"/>
      </rPr>
      <t xml:space="preserve">  16TB (3.5") or 8TB (2.5")</t>
    </r>
  </si>
  <si>
    <t>2 (x4 and x8 electrical)</t>
  </si>
  <si>
    <t>7 (2 front 3.0/4 rear/1 int)</t>
  </si>
  <si>
    <r>
      <rPr>
        <u/>
        <sz val="10"/>
        <rFont val="Calibri"/>
        <family val="2"/>
      </rPr>
      <t>NHS Tower:</t>
    </r>
    <r>
      <rPr>
        <sz val="10"/>
        <rFont val="Calibri"/>
        <family val="2"/>
      </rPr>
      <t xml:space="preserve">  NHS 300W 80 Plus Bronze or 350W
</t>
    </r>
    <r>
      <rPr>
        <u/>
        <sz val="10"/>
        <rFont val="Calibri"/>
        <family val="2"/>
      </rPr>
      <t>HS Tower:</t>
    </r>
    <r>
      <rPr>
        <sz val="10"/>
        <rFont val="Calibri"/>
        <family val="2"/>
      </rPr>
      <t xml:space="preserve">  1/2 HS 430W 80 Plus Silver</t>
    </r>
  </si>
  <si>
    <r>
      <rPr>
        <u/>
        <sz val="10"/>
        <rFont val="Calibri"/>
        <family val="2"/>
      </rPr>
      <t>NHS Tower:</t>
    </r>
    <r>
      <rPr>
        <sz val="10"/>
        <rFont val="Calibri"/>
        <family val="2"/>
      </rPr>
      <t xml:space="preserve"> No
</t>
    </r>
    <r>
      <rPr>
        <u/>
        <sz val="10"/>
        <rFont val="Calibri"/>
        <family val="2"/>
      </rPr>
      <t>HS Tower:</t>
    </r>
    <r>
      <rPr>
        <sz val="10"/>
        <rFont val="Calibri"/>
        <family val="2"/>
      </rPr>
      <t xml:space="preserve"> Yes</t>
    </r>
  </si>
  <si>
    <r>
      <rPr>
        <u/>
        <sz val="10"/>
        <rFont val="Calibri"/>
        <family val="2"/>
      </rPr>
      <t>NHS Tower:  4.2 bels</t>
    </r>
    <r>
      <rPr>
        <sz val="10"/>
        <rFont val="Calibri"/>
        <family val="2"/>
      </rPr>
      <t xml:space="preserve">
</t>
    </r>
    <r>
      <rPr>
        <u/>
        <sz val="10"/>
        <rFont val="Calibri"/>
        <family val="2"/>
      </rPr>
      <t>HS Tower:</t>
    </r>
    <r>
      <rPr>
        <sz val="10"/>
        <rFont val="Calibri"/>
        <family val="2"/>
      </rPr>
      <t xml:space="preserve"> 5.0 bels</t>
    </r>
  </si>
  <si>
    <t>IBM x3250 M5</t>
  </si>
  <si>
    <t>1.7" H x 17.1" W x 22.7" D (in.)
43 D x 435 W x 576 D (mm)</t>
  </si>
  <si>
    <t>27.1 lb / 12.3 kg (max)</t>
  </si>
  <si>
    <t>Intel Pentium, Oore i3 or Xeon E3-1200 v3</t>
  </si>
  <si>
    <t>2x GbE (4x opt)</t>
  </si>
  <si>
    <t>4x 3.5" or 8x 2.5"</t>
  </si>
  <si>
    <t>No (option/select models)</t>
  </si>
  <si>
    <t>4x 3.5" HS or 8x 2.5" HS</t>
  </si>
  <si>
    <t>8TB - 2.5"
12TB - 3.5"</t>
  </si>
  <si>
    <t>1 (dedicated for RAID)</t>
  </si>
  <si>
    <t>7 (2 front USB 3.0/4 rear/1 int)</t>
  </si>
  <si>
    <t>300W (80 Plus) NHS
460W (80 Plus) HS</t>
  </si>
  <si>
    <t>Optional/Select Models</t>
  </si>
  <si>
    <t>Dell PowerEdge R220</t>
  </si>
  <si>
    <t>Intel C222</t>
  </si>
  <si>
    <t>1.66" H x 17.09" W x 15.52" D (in.)
42.4 H x 434 W x 394.3 D (mm)</t>
  </si>
  <si>
    <t>17.8 lb / 8.1 kg (max)</t>
  </si>
  <si>
    <t>Intel Celeron, Pentium, Core i3 Xeon E3-1200 v3</t>
  </si>
  <si>
    <t>DDR3-1600 UDIMM ECC</t>
  </si>
  <si>
    <t>2 x 2.5"/3.5"</t>
  </si>
  <si>
    <t>Opt</t>
  </si>
  <si>
    <t>5 (2 front USB 3.0/2 rear/1 internal)</t>
  </si>
  <si>
    <t>eSATA port on the back, slim optical</t>
  </si>
  <si>
    <t>250W NHS (88%)</t>
  </si>
  <si>
    <t>4.7 Bel</t>
  </si>
  <si>
    <t>80 Plus, Engergy Star</t>
  </si>
  <si>
    <t>ThinkStation P300 (Tower &amp; SFF)</t>
  </si>
  <si>
    <t xml:space="preserve">RAID 0, 1 , 5, 10 (tower only) Integrated into chipset
</t>
  </si>
  <si>
    <t>Integrated Intel HD Graphics -
NVS310
NVS510
Q410 
K600, K620
K2000, K2200 (TWR only)
NVS 315
K4000, K4200 (SBO - TWR only)</t>
  </si>
  <si>
    <t>Standard 9 in 1
Optional 29 in 1</t>
  </si>
  <si>
    <t>Windows 7® Professional 64-bit
Windows 7® Professional 32-bit
Windows 8.1® Professional 64-bit
Windows 8.1® 64-bit
Windows 8.1® 64-bit China
Red Hat Enterprise Linux 6.4</t>
  </si>
  <si>
    <t>Optiplex 7020 MT</t>
  </si>
  <si>
    <t>M83</t>
  </si>
  <si>
    <t>20.68lb / 9.4kg (min)</t>
  </si>
  <si>
    <t>290W PSU Active PFC; 290W up to 90% Efficient (80 PLUS Gold); 290W up to 85% Efficient PSU (80PLUS Bronze)</t>
  </si>
  <si>
    <t>Intel HD 4600 Graphics (i5/i7), HD 4400 (i3)
Intel HD Graphics (Pentium)
Optional Discrete Graphics</t>
  </si>
  <si>
    <t>10 - 4 x USB 3.0, 6 x USB 2.0
USB 3.0: 2 front / 2 rear
USB 2.0:  2 front / 4 rear
1 internal USB 2.0</t>
  </si>
  <si>
    <t>Windows 8 Pro 64-bit
Windows 7 Professional SP1 (32 bit)
Windows 7 Professional SP1 (64 bit)
Ubuntu</t>
  </si>
  <si>
    <t>Green PC (EPEAT) / ENERGY STAR 6</t>
  </si>
  <si>
    <t>No-drive "cloud" model available</t>
  </si>
  <si>
    <t>Optiplex 7020 SFF</t>
  </si>
  <si>
    <t>11.4  3.7 x 12.3 in
290 x 93 x 312 mm</t>
  </si>
  <si>
    <t>13.2lb / 6.0kg (min)</t>
  </si>
  <si>
    <t>255W PSU Active PFC; 255W up to 90% Efficient (80 PLUS Gold); 255W up to 85% Efficient (80PLUS Bronze); Active PFC</t>
  </si>
  <si>
    <t>Think Pad 2015 Competition</t>
  </si>
  <si>
    <t>ThinkPad X250</t>
  </si>
  <si>
    <t>ThinkPad X11e</t>
  </si>
  <si>
    <t>ThinkPad X11e Chromebook</t>
  </si>
  <si>
    <t>ThinkPad T450s</t>
  </si>
  <si>
    <t>ThinkPad W541</t>
  </si>
  <si>
    <t>ThinkPad W550s</t>
  </si>
  <si>
    <t>ThinkPad 10</t>
  </si>
  <si>
    <t>ThinkPad Yoga 12</t>
  </si>
  <si>
    <t>ThinkPad Yoga 14
ThinkPad Yoga 15</t>
  </si>
  <si>
    <t>EliteBook 1020 G1</t>
  </si>
  <si>
    <t>--- 2015 Products ---</t>
  </si>
  <si>
    <t>ThinkPad X1 Carbon (2015)</t>
  </si>
  <si>
    <t>2.877 lbs / 1.31kg</t>
  </si>
  <si>
    <t>5th  Gen i3, i5, i7</t>
  </si>
  <si>
    <t>Intel® HD Graphics 5500</t>
  </si>
  <si>
    <t>SSD 180/240/256/360/512
PCIe 256/512</t>
  </si>
  <si>
    <t>Sierra EM7345 LTE/3G HSPA+
Ericsson HSPA+</t>
  </si>
  <si>
    <t xml:space="preserve">9.5mm 2.5" 5400rpm  HDD
7mm 2.5" 7200rpm HDD
7mm 2.5" 5400rpm HDD  7mm 2.5" SATA III SSD
SSD 128/180/240/256/512 </t>
  </si>
  <si>
    <t>ThinkPad T450</t>
  </si>
  <si>
    <t>Intel® HD Graphics 5500
GeForce 840M</t>
  </si>
  <si>
    <t xml:space="preserve">9.5mm 2.5" 5400rpm  HDD
7mm 2.5" 7200rpm HDD
7mm 2.5" 5400rpm HDD  7mm 2.5" SATA III SSD
5400 RPM 500/1TB, 7200 RPM 500, Hybrid 500+8GB, 
SSD 128/180/240/256/512 </t>
  </si>
  <si>
    <t>ThinkPad T550</t>
  </si>
  <si>
    <t>5th  Gen i5, i7</t>
  </si>
  <si>
    <t>Both - TrackPoint &amp; Multi Touch 3+2 button ClickPad</t>
  </si>
  <si>
    <t xml:space="preserve">4th Gen DC i5, i7; QC i7 </t>
  </si>
  <si>
    <t>GFRP Top
GFRP Bottom</t>
  </si>
  <si>
    <t>Dolby Home Theater v4</t>
  </si>
  <si>
    <t>ThinkPad L450</t>
    <phoneticPr fontId="6" type="noConversion"/>
  </si>
  <si>
    <t>5th Gen i3, i5, i7, Celeron, 4th Gen i3/i5</t>
  </si>
  <si>
    <t>9.5mm 2.5" 5400rpm  HDD 1TB
7mm 2.5" 7200rpm HDD 500GB
7mm 2.5" 5400rpm HDD 500GB  7mm 2.5" SATA III SSD 512GB</t>
  </si>
  <si>
    <t>ThinkPad E450</t>
  </si>
  <si>
    <t>5th Gen i3, i5, i7, Celeron, 4th Gen i3</t>
    <phoneticPr fontId="6" type="noConversion"/>
  </si>
  <si>
    <t>16GB</t>
    <phoneticPr fontId="6" type="noConversion"/>
  </si>
  <si>
    <t>DDR3L 1600MHz</t>
    <phoneticPr fontId="6" type="noConversion"/>
  </si>
  <si>
    <t>None</t>
    <phoneticPr fontId="6" type="noConversion"/>
  </si>
  <si>
    <t>No</t>
    <phoneticPr fontId="6" type="noConversion"/>
  </si>
  <si>
    <t>4 in 1</t>
    <phoneticPr fontId="6" type="noConversion"/>
  </si>
  <si>
    <t>Yes</t>
    <phoneticPr fontId="6" type="noConversion"/>
  </si>
  <si>
    <t>Yes(UMA Model Only)</t>
    <phoneticPr fontId="6" type="noConversion"/>
  </si>
  <si>
    <t>Intel® 1x1 11ac+ BT4.0 
Intel® Dual Band 2x2 11ac + BT4.0
ThinkPad 1x1 11bgn + BT 4.0 combo
ThinkPad 1x1 11ac+ BT 4.0 combo</t>
    <phoneticPr fontId="6" type="noConversion"/>
  </si>
  <si>
    <t>Both</t>
    <phoneticPr fontId="6" type="noConversion"/>
  </si>
  <si>
    <t>Plastic or Aluminum (Top)
Plastic (Bottom)</t>
    <phoneticPr fontId="6" type="noConversion"/>
  </si>
  <si>
    <t>Low Light 720p</t>
    <phoneticPr fontId="6" type="noConversion"/>
  </si>
  <si>
    <t>Stereo w/ Dolby Advanced Audio v2</t>
    <phoneticPr fontId="6" type="noConversion"/>
  </si>
  <si>
    <t>ThinkPad E550</t>
  </si>
  <si>
    <t>14.82" x 10.08" x 1.06"
377 x 256 x 27 mm</t>
    <phoneticPr fontId="6" type="noConversion"/>
  </si>
  <si>
    <t>Plastic (Top)
Plastic (Bottom)</t>
    <phoneticPr fontId="6" type="noConversion"/>
  </si>
  <si>
    <t>Low Light 720p
FHD 1080P (3D Camera)</t>
    <phoneticPr fontId="6" type="noConversion"/>
  </si>
  <si>
    <t>Stereo w/ Dolby Advanced Audio v2
Branded JBL Speaker (Optional)</t>
    <phoneticPr fontId="6" type="noConversion"/>
  </si>
  <si>
    <t>ThinkPad Helix (2014)</t>
    <phoneticPr fontId="6" type="noConversion"/>
  </si>
  <si>
    <t>Intel Broadwell Y; 5Y10c, 5Y71</t>
  </si>
  <si>
    <t>Intel HD Graphics 5300</t>
  </si>
  <si>
    <t>On board</t>
  </si>
  <si>
    <t>LPDDR3-12800</t>
  </si>
  <si>
    <t>SSD 128/180/240/256/512GB</t>
  </si>
  <si>
    <t>3.48 lbs / 1.58 kg (8 cell)</t>
    <phoneticPr fontId="6" type="noConversion"/>
  </si>
  <si>
    <t>5th Gen i3, i5, i7 Dual Core</t>
    <phoneticPr fontId="6" type="noConversion"/>
  </si>
  <si>
    <t>Intel® HD Graphics 5500</t>
    <phoneticPr fontId="6" type="noConversion"/>
  </si>
  <si>
    <t>On board</t>
    <phoneticPr fontId="6" type="noConversion"/>
  </si>
  <si>
    <t>8GB</t>
    <phoneticPr fontId="6" type="noConversion"/>
  </si>
  <si>
    <t>7mm 2.5" 7200rpm HDD
7mm 2.5" 5400rpm HDD  
7mm 2.5" SATA III SSD</t>
    <phoneticPr fontId="6" type="noConversion"/>
  </si>
  <si>
    <t>2 USB 3.0 (1 Powered)</t>
    <phoneticPr fontId="6" type="noConversion"/>
  </si>
  <si>
    <t>Mini</t>
    <phoneticPr fontId="6" type="noConversion"/>
  </si>
  <si>
    <t>ThinkPad Yoga 14</t>
  </si>
  <si>
    <t>4.18 lbs / 1.9 kg (4 cell)</t>
    <phoneticPr fontId="6" type="noConversion"/>
  </si>
  <si>
    <t xml:space="preserve">13.22" x 9.05" x 0.82
336mm x 230mm x 21mm </t>
    <phoneticPr fontId="6" type="noConversion"/>
  </si>
  <si>
    <t>4 cell -  up to 8 hours</t>
    <phoneticPr fontId="6" type="noConversion"/>
  </si>
  <si>
    <t>2 USB 3.0, 1 USB 2.0 (1 Powered)</t>
    <phoneticPr fontId="6" type="noConversion"/>
  </si>
  <si>
    <t>Full</t>
    <phoneticPr fontId="6" type="noConversion"/>
  </si>
  <si>
    <t>OneLink</t>
    <phoneticPr fontId="6" type="noConversion"/>
  </si>
  <si>
    <t>ThinkPad Yoga 15</t>
  </si>
  <si>
    <t>15.07" x 10.07 x 0.82
383mm x 256mm x 21mm</t>
    <phoneticPr fontId="6" type="noConversion"/>
  </si>
  <si>
    <t>EliteBook 1040 G2</t>
  </si>
  <si>
    <t>EliteBook 840 G2</t>
  </si>
  <si>
    <t>EliteBook 850 G2</t>
  </si>
  <si>
    <t>Latitude E7250</t>
  </si>
  <si>
    <t>Latitude E7450</t>
  </si>
  <si>
    <t>Latitude E5450</t>
  </si>
  <si>
    <t>Latitude E5550</t>
  </si>
  <si>
    <t>Latitude E3450</t>
  </si>
  <si>
    <t>Latitude E3550</t>
  </si>
  <si>
    <t>Latitude E5250</t>
  </si>
  <si>
    <t>Latitude E7350</t>
  </si>
  <si>
    <t>EliteBook Revolve 810 G3</t>
  </si>
  <si>
    <t>ProBook 430 G2</t>
  </si>
  <si>
    <t>ProBook 440 G2</t>
  </si>
  <si>
    <t>EliteBook 820 G2</t>
  </si>
  <si>
    <t>Dell Latitude 5250</t>
  </si>
  <si>
    <t>Dell Latitude 7350</t>
  </si>
  <si>
    <t>13.03" x 8.92" x 0.70"
331.0mm x 226.5mm x 17.72mm</t>
  </si>
  <si>
    <t>HP EliteBook Revolve 810 G3</t>
  </si>
  <si>
    <t>E6000 series not updated for Broadwell</t>
  </si>
  <si>
    <t>NVIDIA K1100M 2GB
NVIDIA K2100M 2GB</t>
  </si>
  <si>
    <t>10 MIL 810-G
Humidity, Low Temp, High Temp, Dust, Vibration, Mechanical Shock, Altitude, Extreme Temps, Solar Radiation, Fungus</t>
  </si>
  <si>
    <t xml:space="preserve">2.88 lbs / 1.31kg (3 Cell External only)
3.13lbs / 1.42kg (3+3 cell)
3.49lbs / 1.59kg (3+6 cell)
</t>
  </si>
  <si>
    <t>3 cell - 23.5 Wh Internal
+3 cell - 23.5 Wh External (10:42)
+6 cell - 48Wh External (16:00)
+6 Cell - 72Wh External (21:24)</t>
  </si>
  <si>
    <t>15" x 10.2" x 0.88"
380mm x 252mm x 22.4 mm</t>
  </si>
  <si>
    <t>14.83" x 9.77" x 1.16"
376mm x 248mm x 27.9-29.5mm</t>
  </si>
  <si>
    <t>4.78 lbs / 2.17 kg (44Wh internal + 3 cell)
5.12 lbs / 2.32 kg (44Wh internal + 6 cell)</t>
  </si>
  <si>
    <t xml:space="preserve">NVIDIA K620M 2GB </t>
  </si>
  <si>
    <t>3 cell - 23.5Wh Internal
+3 cell - 23.5Wh External (10:06)
+6 cell - 48Wh External (14:48)
+6 cell - 72Wh External (19:48)</t>
  </si>
  <si>
    <t>3 cell - 23.5Wh Internal
+3 cell - 23.5Wh External (10:06)
+6 cell - 48Wh External (14:54)
+6 cell - 72Wh External (19:54)</t>
  </si>
  <si>
    <t>3 cell - 44Wh Internal
+3 cell - 23.5Wh External (14:48)
+6 cell - 48Wh External (20:00)
+6 cell - 72Wh External (25:12)</t>
  </si>
  <si>
    <t>3 cell - 44Wh Internal
+3 cell - 23.5Wh External (12:42)
+6 cell - 48Wh External (17:18)
+6 cell - 72Wh External (21:48)</t>
  </si>
  <si>
    <t>13.35" x 9.41" x 0.94"
339 x 239 x 24 mm</t>
  </si>
  <si>
    <t>301.1 x 192.5 x 9.6 mm
301.1 x 213.3 x 20.2 mm
301.1 x 215.7 x 25.4 mm</t>
  </si>
  <si>
    <t>4.25 lbs / 1.93kg (3 cell)
4.43 lbs / 2.01 kg (6 cell)</t>
  </si>
  <si>
    <t>13.34" x 9.23" x 0.95"
339mm x 235mm x 24.3mm</t>
  </si>
  <si>
    <t>Dell Latitude 7250</t>
  </si>
  <si>
    <t>HD 1366x768 Anti-Glare (200 nits)
FHD 1920x1080 Anti-Glare (360 nits) (Touch only)
Touch screens are Gorilla Glass</t>
  </si>
  <si>
    <t>2.76 lbs / 1.25 kg  (3 cell)</t>
  </si>
  <si>
    <t>12.2 x 8.3 x 0.76 in
310.5 x 211 x 19.4 mm</t>
  </si>
  <si>
    <t>3 cell 39Wh
4 cell 52Wh</t>
  </si>
  <si>
    <t>5th  Gen i3, i5, i7 Dual Core</t>
  </si>
  <si>
    <t>Dell AC
Dell AGN
Intel AC</t>
  </si>
  <si>
    <t>Dell Latitude 7450</t>
  </si>
  <si>
    <t>ThinkPad T450/T450s</t>
  </si>
  <si>
    <t>HD 1366x768 Anti-Glare (200 nits)
FHD 1920x1080 Anti-Glare (300 nits) (Touch optional)
Touch screens are Gorilla Glass</t>
  </si>
  <si>
    <t>3 cell 40Wh
4 cell 54Wh</t>
  </si>
  <si>
    <t>3.43 lbs / 1.56 kg (3 cell)</t>
  </si>
  <si>
    <t>13.3 x 9.1 x 0.8 in
337.0 x 231.5 x 20.4 mm</t>
  </si>
  <si>
    <t>No VGA, only a max of 4 cell battery vs base of 6 cells for ThinkPad, plus ThinkPad can expand to 9 cells.  ThinkPad has IPS displays.</t>
  </si>
  <si>
    <t>Dell "TriMetal" with CF patterned A cover on touch models</t>
  </si>
  <si>
    <t>4.70 lbs / 2.13 kg (44wh internal + 3 cell)
5.04 lbs / 2.29 kg (44wh internal + 6 cell)</t>
  </si>
  <si>
    <t>5.57 lbs / 2.53kg (6 cell)
5.95 lbs / 2.70kg (9 cell)</t>
  </si>
  <si>
    <t>Intel® HD Graphics 5500
AMD Radeon R5 M240</t>
  </si>
  <si>
    <t>Tablet:  1xUSB 3.0
Ultrabook KBD: 1xUSB2.0
Ultrabook Pro:  1xUSB3.0</t>
  </si>
  <si>
    <t>Pro KBD</t>
  </si>
  <si>
    <t>Yes dTPM</t>
  </si>
  <si>
    <t>yes - Pro KBD only</t>
  </si>
  <si>
    <t>A Cover - Aluminum
B Cover - Glass</t>
  </si>
  <si>
    <t>micro SD</t>
  </si>
  <si>
    <t>Yes (tablet dock)</t>
  </si>
  <si>
    <t>Ambient Light Sensor
3D accelerometer
3D magnetometer
3D compass
3D inclinometer
3D gyrometer</t>
  </si>
  <si>
    <t>Tablet 35Wh (8:00)
+ Keyboard 26Wh (12:00)</t>
  </si>
  <si>
    <t>Wacom digitizer pen</t>
  </si>
  <si>
    <t>Data Source</t>
  </si>
  <si>
    <t>ThinkPad Helix (2014)</t>
  </si>
  <si>
    <t>FHD 1920x1080 (400 nits) IPS</t>
  </si>
  <si>
    <t>330mm x 229.7mm x 19.93mm</t>
  </si>
  <si>
    <t>Tablet 30Wh
+ Keyboard 20Wh</t>
  </si>
  <si>
    <t>Intel Broadwell Y</t>
  </si>
  <si>
    <t>KBD 20Wh</t>
  </si>
  <si>
    <t>795g Tablet
1.4kg w/Ultrabook keyboard
1.7kg w/Pro keyboard</t>
  </si>
  <si>
    <t>1.98 lbs / 904g Tablet
3.76 lbs / 1.71 kg w/Keyboard</t>
  </si>
  <si>
    <t>Intel AC</t>
  </si>
  <si>
    <t>No USB or SD on tablet, only on keyboard dock</t>
  </si>
  <si>
    <t>KBD 26Wh</t>
  </si>
  <si>
    <t>Yes (slide)</t>
  </si>
  <si>
    <t>Yes (both)</t>
  </si>
  <si>
    <t>http://i.dell.com/sites/doccontent/business/smb/merchandizing/en/Documents/Latitude_13_7000_Series_2_in_1_Spec_Sheet.pdf
http://topics-cdn.dell.com/pdf/latitude-13-7350-laptop_User's%20Guide_en-us.pdf</t>
  </si>
  <si>
    <t>3.44lbs / 1.56 kg (3 cell)</t>
  </si>
  <si>
    <t>12.2" x 8.4" x 0.9"
310.5mm x 212.8mm x 22.7mm</t>
  </si>
  <si>
    <t>3 cell 38Wh
4 cell 51Wh
4 cell 62Wh</t>
  </si>
  <si>
    <t>http://i.dell.com/sites/doccontent/business/smb/merchandizing/en/Documents/31_Latitude_12_5000_Series_High_Resolution.pdf
ftp://ftp.dell.com/Manuals/all-products/esuprt_laptop/esuprt_latitude_laptop/latitude-e5250-laptop_Owner%27s%20Manual_en-us.pdf</t>
  </si>
  <si>
    <t>Dell Latitude 5450</t>
  </si>
  <si>
    <t>ThinkPad L450</t>
  </si>
  <si>
    <t>ThinkPad X250/L450</t>
  </si>
  <si>
    <t>No VGA, only a max of 4 cell battery vs base of 6 cells for ThinkPad, plus ThinkPad can expand to 9 cells.  ThinkPad has IPS displays. ThinkPad does not have an L Series 12" model.  Closest in size is X250, closest in build quality is L450</t>
  </si>
  <si>
    <t>HD 1366x768 Anti-Glare (200 nits) (Touch optional)
FHD 1920x1080 Anti-Glare (300 nits) (Touch optional)
Touch screens are Gorilla Glass</t>
  </si>
  <si>
    <t>3.98 lbs / 1.81 kg (3 cell)</t>
  </si>
  <si>
    <t>13.2 x 9.1 x 0.9 in
335 x 231 x 22.85 mm</t>
  </si>
  <si>
    <t>Intel® HD Graphics 5500
NVIDIA GeForce 840M</t>
  </si>
  <si>
    <t>Intel® HD Graphics 5500
NVIDIA GeForce 830M
NVIDIA GeForce 840M</t>
  </si>
  <si>
    <t>http://i.dell.com/sites/doccontent/business/smb/merchandizing/en/Documents/31_Latitude_14_5000_Series_High_Resolution.pdf
ftp://ftp.dell.com/Manuals/all-products/esuprt_laptop/esuprt_latitude_laptop/latitude-e5450-laptop_Owner%27s%20Manual_en-us.pdf</t>
  </si>
  <si>
    <t>Dell LTE</t>
  </si>
  <si>
    <t>Dell Latitude 5550</t>
  </si>
  <si>
    <t>http://i.dell.com/sites/doccontent/business/smb/merchandizing/en/Documents/31_Latitude_15_5000_Series_High_Resolution.pdf
ftp://ftp.dell.com/Manuals/all-products/esuprt_laptop/esuprt_latitude_laptop/latitude-e5550-laptop_Owner%27s%20Manual_en-us.pdf</t>
  </si>
  <si>
    <t>4.71 lbs / 2.14 kg (3 cell)</t>
  </si>
  <si>
    <t>14.8 x 10.1 x 0.9 in
377 x 255 x 23.45 mm</t>
  </si>
  <si>
    <t>Dell XPS 13</t>
  </si>
  <si>
    <t>Dell Latitude 3450</t>
  </si>
  <si>
    <t>http://i.dell.com/sites/doccontent/business/smb/merchandizing/en/Documents/34_Latitude_14_3000.pdf
ftp://ftp.dell.com/Manuals/all-products/esuprt_laptop/esuprt_latitude_laptop/latitude-3450-laptop_Owner%27s%20Manual_en-us.pdf</t>
  </si>
  <si>
    <t>4.2 lbs / 1.9 kg (3 cell)</t>
  </si>
  <si>
    <t>13.46 x 9.68 x 0.87 in
342 x 246 x 22.2 mm</t>
  </si>
  <si>
    <t>3 cell 43Wh
4 cell 58Wh</t>
  </si>
  <si>
    <t>Intel® HD Graphics 5500
NVIDIA GeForce 830M</t>
  </si>
  <si>
    <t>Dell AGN
Intel AGN</t>
  </si>
  <si>
    <t>Dell Latitude 3550</t>
  </si>
  <si>
    <t>4.9 lbs / 2.2 kg (3 cell)</t>
  </si>
  <si>
    <t>14.98 x 10.2 x 0.88 in
380 x 259 x 22.3 mm</t>
  </si>
  <si>
    <t>http://i.dell.com/sites/doccontent/business/smb/merchandizing/en/Documents/34_Latitude_15_3000.pdf
ftp://ftp.dell.com/Manuals/all-products/esuprt_laptop/esuprt_latitude_laptop/latitude-3550-laptop_Owner%27s%20Manual_en-us.pdf</t>
  </si>
  <si>
    <t>http://i.dell.com/sites/doccontent/business/smb/merchandizing/en/Documents/32_Latitude_7000_Series_High_Resolution.pdf
ftp://ftp.dell.com/Manuals/all-products/esuprt_laptop/esuprt_latitude_laptop/latitude-e7250-ultrabook_Owner%27s%20Manual_en-us.pdf</t>
  </si>
  <si>
    <t>http://i.dell.com/sites/doccontent/business/smb/merchandizing/en/Documents/32_Latitude_7000_Series_High_Resolution.pdf
ftp://ftp.dell.com/Manuals/all-products/esuprt_laptop/esuprt_latitude_laptop/latitude-e7450-ultrabook_Owner%27s%20Manual_en-us.pdf</t>
  </si>
  <si>
    <t>2.6 lbs / 1.18 kg (non touch)
2.8 lbs / 1.27 kg (touch)</t>
  </si>
  <si>
    <t>11.98 x 7.88 x 0.60 in
304 x 200 x 15 mm</t>
  </si>
  <si>
    <t>4 cell 52Wh</t>
  </si>
  <si>
    <t>HP EliteBook 820 G2</t>
  </si>
  <si>
    <t>http://www8.hp.com/h20195/v2/GetPDF.aspx/c04472791.pdf</t>
  </si>
  <si>
    <t>QHD+ 3200x1800 IPS (400 nits) Multitouch
FHD TN 1920x1080 (300nit)</t>
  </si>
  <si>
    <t>2.94 lbs / 1.36 kg (3 cell)</t>
  </si>
  <si>
    <t>States tested, but number not listed</t>
  </si>
  <si>
    <t>Hybrid CFRP Top (touch), GFRP Top (non-touch), GFRP Bottom</t>
  </si>
  <si>
    <t>Only a max of 4 cell battery vs base of 6 cells for ThinkPad, plus ThinkPad can expand to 9 cells.  ThinkPad has IPS HD display available.</t>
  </si>
  <si>
    <t>HP EliteBook 840 G2</t>
  </si>
  <si>
    <t>3.40 lbs / 1.55kg (3 cell 24Wh)
3.63 lbs / 1.65kg (3 cell 50Wh)</t>
  </si>
  <si>
    <t>3 cell 24Wh
3 cell 50Wh 
+6 cell 60Wh Slice</t>
  </si>
  <si>
    <t>Intel® HD Graphics 5500
AMD Radeon R7 M260X</t>
  </si>
  <si>
    <t>http://www8.hp.com/h20195/v2/GetPDF.aspx/c04472796.pdf</t>
  </si>
  <si>
    <t>HP EliteBook 850 G2</t>
  </si>
  <si>
    <t>4.02 lbs / 1.83 kg (3 cell)</t>
  </si>
  <si>
    <t>Only a max of 4 cell battery vs base of 6 cells for ThinkPad, plus ThinkPad can expand to 9 cells.  ThinkPad has IPS displays. No 10 key.</t>
  </si>
  <si>
    <t>http://www8.hp.com/h20195/v2/GetPDF.aspx/c04472797.pdf</t>
  </si>
  <si>
    <t>http://www8.hp.com/h20195/v2/GetPDF.aspx/c04553250.pdf</t>
  </si>
  <si>
    <t>HP EliteBook 1040 G2</t>
  </si>
  <si>
    <t xml:space="preserve">3.32 lbs / 1.51 kg </t>
  </si>
  <si>
    <t>5th  Gen  i5, i7 Dual Core</t>
  </si>
  <si>
    <t>Intel® HD Graphics 5500
Intel® HD Graphics 6000</t>
  </si>
  <si>
    <t>Heavier than X1 Carbon. No LayFlat display, resolution limited to 1920x1080, no Rapid Charge. No ethernet connector on board, only usable through dock. Only Display Port connection, no HDMI.</t>
  </si>
  <si>
    <t>6 cell 42Wh</t>
  </si>
  <si>
    <t>http://www8.hp.com/h20195/v2/GetPDF.aspx/c04507220.pdf</t>
  </si>
  <si>
    <t>ThinkPad X250/X1C</t>
  </si>
  <si>
    <t>HP EliteBook 1020 G1 (SE)</t>
  </si>
  <si>
    <t>FHD 1920x1080 Anti-Glare (300 nits)
WQHD 2560x1440 (340 nits) IPS (Touch only)</t>
  </si>
  <si>
    <t>FHD 1920x1080 Anti-glare (300nit)
WQHD 2560x1440 (300 nits) Anti-glare IPS (Touch Optional)</t>
  </si>
  <si>
    <t>2.20 lbs / 1.0 kg (4 cell) (Special Edition)
2.68 lbs / 1.22 kg (4 cell) (Standard)</t>
  </si>
  <si>
    <t>12.2 x 8.27 x .62 in
310 x 210 x 15.7 mm</t>
  </si>
  <si>
    <t>4 cell 36Wh</t>
  </si>
  <si>
    <t>2 USB 3.0 (2 Powered)</t>
  </si>
  <si>
    <t>Mg/Li &amp; CF (SE)
Mg/Al (Standard)</t>
  </si>
  <si>
    <t>12.0" x 8.21" x 0.80"
305.5mm x 208.5mm x 20.3mm</t>
  </si>
  <si>
    <t>HD 1366x768 Anti-glare (200 nits)
HD 1366x768 Anti-glare (300 nits) IPS (Touch Optional)
FHD 1920x1080 Anti-glare (400 nits) IPS (Touch Optional)</t>
  </si>
  <si>
    <t>HD 1366x768 Anti-glare (200 nits)
HD+ 1600x900 Anti-glare (250 nits) (Touch Optional)</t>
  </si>
  <si>
    <t>HD+ 1600x900 Anti-glare (250 nits)
FHD 1920x1080 Anti-glare (300 nits) IPS (Touch Optional)</t>
  </si>
  <si>
    <t>HD 1366x768 Anti-glare (200 nits)
FHD 1920x1080 Anti-glare (300 nits)
3K 2880x1620 Anti-glare (350 nits) (Touch Optional)</t>
  </si>
  <si>
    <t>FHD 1920x1080 Anti-glare (300 nits)
3K 2880x1620 Anti-glare (300 nits) (Touch Optional)</t>
  </si>
  <si>
    <t>HP ProBook 430 G2</t>
  </si>
  <si>
    <t>5th  Gen i3, i5, i7 Dual Core, Celeron</t>
  </si>
  <si>
    <t>Realtek BGN
Broadcom AGN
Intel AC</t>
  </si>
  <si>
    <t>http://www8.hp.com/h20195/v2/GetPDF.aspx/c04337650.pdf</t>
  </si>
  <si>
    <t>http://www8.hp.com/h20195/v2/GetPDF.aspx/c04336794.pdf</t>
  </si>
  <si>
    <t>HP ProBook 440 G2</t>
  </si>
  <si>
    <t>HP Probook 450 G2</t>
  </si>
  <si>
    <t>HD 1366x768 Anti-Glare (200 nits)
FHD 1920x1080 Anti-Glare (300 nits) IPS (Touch optional)</t>
  </si>
  <si>
    <t>HD+ 1600x900 Anti-Glare (250 nits)
FHD 1920x1080 Anti-Glare (300 nits) IPS (Touch Optional)
(Touch screen is Gorilla Glass)</t>
  </si>
  <si>
    <t>HD 1366x768 Anti-Glare (200 nits)
HD+ 1600x900 Anti-Glare (250 nits) (Touch Optional)
FHD 1920x1080 Anti-Glare (300 nits) IPS (Touch Optional)
(Touch screen is Gorilla Glass)</t>
  </si>
  <si>
    <t>HD 1366x768 Anti-Glare (200 nits)
FHD 1920x1080 Anti-Glare (300 nits) (Touch Optional)
(Touch screen is Gorilla Glass)</t>
  </si>
  <si>
    <t>HD 1366x768 Anti-Glare (200 nits) (Touch Optional)</t>
  </si>
  <si>
    <t>HD 1366x768 Anti-Glare (200 nits) (Touch Optional)
HD+ 1600x900 Anti-Glare (250 nits)</t>
  </si>
  <si>
    <t>HD 1366x768 Anti-Glare (200 nits) (Touch Optional)
FHD 1920x1080 Anti-Glare (??? nits)</t>
  </si>
  <si>
    <t>4.41 lbs / 2.00 kg (w/ optical)</t>
  </si>
  <si>
    <t>13.35 x 9.61 x 0.91-0.99 in
339.2 x 244 x 23.1-25.2 mm</t>
  </si>
  <si>
    <t>4.98 lbs / 2.26 kg (w/ optical)</t>
  </si>
  <si>
    <t>14.76 x 10.35 x 0.92-1.00 in
375 x 263 x 23.4-25.5 mm</t>
  </si>
  <si>
    <t>Intel® HD Graphics 5500
AMD Radeon R5 M255</t>
  </si>
  <si>
    <t>HP has added TPM and backlit keyboard to the 400 G2 series for 2015</t>
  </si>
  <si>
    <t>ProBook 450 G2</t>
  </si>
  <si>
    <t>ProBook 600 not updated for Broadwell</t>
  </si>
  <si>
    <t>ThinkPad E450, E550</t>
  </si>
  <si>
    <t>ThinkPad L540, L450</t>
  </si>
  <si>
    <t>ThinkPad T450/T440p/T550</t>
  </si>
  <si>
    <t>HP EliteBook 720 G2</t>
  </si>
  <si>
    <t>HP EliteBook 740 G2</t>
  </si>
  <si>
    <t>HP EliteBook 750 G2</t>
  </si>
  <si>
    <t>5th  Gen i3, i5 Dual Core</t>
  </si>
  <si>
    <t>Identical to 800 series without i7 and vPro.
Only a max of 4 cell battery vs base of 6 cells for ThinkPad, plus ThinkPad can expand to 9 cells.  ThinkPad has IPS HD display available.</t>
  </si>
  <si>
    <t xml:space="preserve">Identical to 800 series without i7, vPro and discrete graphics.
Can expand to 9 cells, but only with an external slice. </t>
  </si>
  <si>
    <t>Identical to 800 series without i7, vPro and discrete graphics.
Only a max of 4 cell battery vs base of 6 cells for ThinkPad, plus ThinkPad can expand to 9 cells.  ThinkPad has IPS displays. No 10 key.</t>
  </si>
  <si>
    <t>http://www8.hp.com/h20195/v2/GetPDF.aspx/c04472795.pdf</t>
  </si>
  <si>
    <t>http://www8.hp.com/h20195/v2/GetPDF.aspx/c04472793.pdf</t>
  </si>
  <si>
    <t>http://www8.hp.com/h20195/v2/GetPDF.aspx/c04472792.pdf</t>
  </si>
  <si>
    <t>http://www8.hp.com/h20195/v2/GetDocument.aspx?docname=c04507214</t>
  </si>
  <si>
    <t>ThinkPad Helix / Yoga</t>
  </si>
  <si>
    <t>Non-IPS Screen</t>
  </si>
  <si>
    <t>3.08 lbs / 1.40 kg</t>
  </si>
  <si>
    <t>11.22 x 8.35 x 0.87 in
285 x 212 x 22.2 mm</t>
  </si>
  <si>
    <t>6 cell 44Wh</t>
  </si>
  <si>
    <t>Gyro 
Accelerometer 
ALS 
Proximity (SAR) 
Compass</t>
  </si>
  <si>
    <t>HD 1366x768 Anti-Glare (400 nits) (Touch)
Gorilla Glass</t>
  </si>
  <si>
    <t>HD 1366x768 Anti-glare (200 nits)
FHD 1920x1080 Anti-glare (220 nits) IPS</t>
  </si>
  <si>
    <t>HD 1366x768 Anti-glare (200 nits)
FHD 1920x1080 Anti-glare (220 nits)</t>
  </si>
  <si>
    <t xml:space="preserve">Intel® HD Graphics 5500 Graphics
AMD Radeon™ R5 M240 1GB Graphics
AMD Radeon™ R7 M260 2GB Graphics  </t>
  </si>
  <si>
    <t xml:space="preserve">Intel® HD Graphics 5500 Graphics
AMD Radeon™ R7 M265 2GB Graphics  </t>
  </si>
  <si>
    <t>3 cell - 23.5Wh (5:12)
6 cell - 48Wh (10:42)
6 Cell - 72Wh (16:00)</t>
  </si>
  <si>
    <t>6-cell - 56Wh (6:12)
9-cell - 99Wh (11:06)</t>
  </si>
  <si>
    <t>8 cell - 50Wh Rapid Charge (10:54)</t>
  </si>
  <si>
    <t>6 cell -  47Wh (9:00)</t>
  </si>
  <si>
    <t>5.21lbs / 2.35kg (6 cell)</t>
  </si>
  <si>
    <t>4.0 lbs / 1.81kg (6 cell)</t>
  </si>
  <si>
    <t>6 cell -  48Wh (9:00)</t>
  </si>
  <si>
    <t>2 USB 3.0 (1 Powered)
1 USB 2.0</t>
  </si>
  <si>
    <t>2 USB 3.0
1 USB 2.0 (Powered)</t>
  </si>
  <si>
    <t>Mini - Pro KBD</t>
  </si>
  <si>
    <t>Micro - Tablet</t>
  </si>
  <si>
    <t>5.07 lbs / 2.30 kg (4 cell)</t>
  </si>
  <si>
    <t>4 cell - 66Wh (8:00)</t>
  </si>
  <si>
    <t>Digitizer Pen w/1024 levels of pressure. (Docks into system)
Active Pen out of system</t>
  </si>
  <si>
    <t>Multi Fan Blade
10 Finger Touch</t>
  </si>
  <si>
    <t>Active Pen out of system</t>
  </si>
  <si>
    <t>Paladin Finger Print Reader
Multi Fan Blade
10 Finger Touch</t>
  </si>
  <si>
    <t>Sierra EM7345</t>
  </si>
  <si>
    <t>Paladin Finger Print Reader
10 Finger Touch</t>
  </si>
  <si>
    <t>Intel AC
Intel BGN</t>
  </si>
  <si>
    <t>MgAl+PPS
MgAl</t>
  </si>
  <si>
    <t>Al+Sand Blast
PC-ABS</t>
  </si>
  <si>
    <t>Al
(PC/ABS)</t>
  </si>
  <si>
    <t>3D Camera/
720P</t>
  </si>
  <si>
    <t>Yes (Unique tablet dock)</t>
  </si>
  <si>
    <t>Zbook 15u G2</t>
  </si>
  <si>
    <t>HP Zbook 15u G2</t>
  </si>
  <si>
    <t xml:space="preserve">FHD 1920x1080 Anti-glare (300 nits)
3K 2880x1620 Anti-glare (350 nits)
Optional X-rite Pantone color calibrator </t>
  </si>
  <si>
    <t xml:space="preserve">5400 RPM 500/1TB, 7200 RPM 500
SSD 128/180/240/256/512 </t>
  </si>
  <si>
    <t xml:space="preserve">5400 RPM 500/1TB, 7200 RPM 500, Hybrid 500+8GB, 
SSD 128/180/256/360/512 </t>
  </si>
  <si>
    <t xml:space="preserve">5400 RPM 500/1TB, 7200 RPM 500, Hybrid 500+8GB, 
SSD 128/180/240/256/512 </t>
  </si>
  <si>
    <t>7mm 2.5" 7200rpm HDD 500GB
7mm 2.5" 5400rpm HDD 1TB/500GB
7mm 2.5" 5400rpm Hybrid HDD 500GB (8GB Cache)
7mm 2.5" SATA III SSD 128GB</t>
  </si>
  <si>
    <t xml:space="preserve">FHD 1920x1080 Anti-Glare (300 nits) SVA 
FHD 1920x1080 Anti-Glare (300 nits) IPS </t>
  </si>
  <si>
    <t>4.23 lbs / 1.91 kg (w/o HDD w/PCIe SSD)</t>
  </si>
  <si>
    <t xml:space="preserve">14.78 x 9.98 x 0.84 in
375.5 x 253.6 x 21.42 mm
</t>
  </si>
  <si>
    <t>3 cell 50 Wh
+ 6 cell 60Wh Slice</t>
  </si>
  <si>
    <t>5th  Gen i5, i7 Dual Core</t>
  </si>
  <si>
    <t>Intel® HD Graphics 5500
AMD FirePro M4170 1GB Graphics</t>
  </si>
  <si>
    <t>http://www8.hp.com/h20195/v2/GetPDF.aspx/c04476395.pdf</t>
  </si>
  <si>
    <t>http://ecm.lenovo.com/os/Worldwide/WW%20Competitive%20Information/ThinkPad/Helix%20(2014)/Helix(Duke)%20Competitive%20View%2020150120%20update.pptx</t>
  </si>
  <si>
    <t>Comm</t>
  </si>
  <si>
    <t>Mechanical</t>
  </si>
  <si>
    <t>FHD 1920x1080 (300 nits) (Touch)</t>
  </si>
  <si>
    <t>FHD 1920x1080 (400 nits) IPS (Touch)
Gorilla Glass</t>
  </si>
  <si>
    <t xml:space="preserve">12.44" x 8.7" x 0.74"
316mm x 221mm x 19.4mm </t>
  </si>
  <si>
    <t>Lift and Lock Keyboard
4 Mode convertible laptop/tablet.
Pure flat mode supported.</t>
  </si>
  <si>
    <t>Lift and Lock Keyboard
4 Mode convertible laptop/tablet.</t>
  </si>
  <si>
    <t>HD 1366x768 (300 nits) (Touch)
FHD 1920x1080 Anti-glare (400 nits) (Touch)
Gorilla Glass</t>
  </si>
  <si>
    <t>4 cell - 47Wh (8:00)</t>
  </si>
  <si>
    <t>Lightest 14" Performance Ultrabook
Competitive overview here:
http://ecm.lenovo.com/os/Worldwide/WW%20Competitive%20Information/ThinkPad/Broadwell%20'50'%20Generation/Mystique2%20competitive%20update%202015%20v1.pptx</t>
  </si>
  <si>
    <t>CFRP+GFRP
Mg-Al</t>
  </si>
  <si>
    <t>Intel 7265 2x2 ac/agn w/BT 4.0 (Stone Peak)</t>
  </si>
  <si>
    <t>Compatable with existing Dell E-Series docking stations</t>
  </si>
  <si>
    <t>Dell has removed the optical from the 5000 and 3000 series for the Broadwell generation.  Weights have decreased.</t>
  </si>
  <si>
    <t>Dell has removed the optical from the 5000 and 3000 series for the Broadwell generation.  Weights have decreased. Dell has added an FPR option to the 3000 series.</t>
  </si>
  <si>
    <t>Broadwell Y Processors, No WWAN, No Smart Card, No VGA, No Display Port.  Reviews report 11 Torx screws to open. Difference between standard and Special Edition is primarily casing materials.</t>
  </si>
  <si>
    <t>CNC machined Al case
w/ CF B cover</t>
  </si>
  <si>
    <t>2.94 lbs / 1.36 kg  (3 cell 26Wh)
3.13 lbs / 1.42kg (3 cell 46Wh)</t>
  </si>
  <si>
    <t>http://i.dell.com/sites/doccontent/corporate/secure/en/Documents/XPS-13-Reviewers-Guide.pdf
ftp://ftp.dell.com/Manuals/all-products/esuprt_laptop/esuprt_xps_laptop//xps-13-9343-laptop_Service%20Manual_en-us.pdf</t>
  </si>
  <si>
    <t>Native Ethernet through dongle.</t>
  </si>
  <si>
    <t>Will be sold in LE, but lacks docking, fingerprint reader, WWAN, Mil-Specs and native Ethernet.  Versus X1C, has SD, but lacks HDMI, WWANNt</t>
  </si>
  <si>
    <t>Venue 11 Pro 7000</t>
  </si>
  <si>
    <t>Thinkpad X1C/T450s</t>
  </si>
  <si>
    <t>HD 1366x768 Anti-Glare
FHD 1920x1080 Anti-Glare
HD 1366x768 Gorilla Glass (Glossy) (Touch only)</t>
  </si>
  <si>
    <t>http://ecm.lenovo.com/os/Worldwide/WW Competitive Information/ThinkPad/Broadwell '50' Generation</t>
  </si>
  <si>
    <t xml:space="preserve">The overall Broadwell competitive playbook can be found in this folder--&gt;  </t>
  </si>
  <si>
    <t>Elite x2 1011 G1</t>
  </si>
  <si>
    <t>HP Elite x2 1011 G1</t>
  </si>
  <si>
    <t>HD 1366x768 Anti-Glare (400 nits) IPS (Touch)
FHD 1920x1080 Anti-Glare (400 nits) IPS (Touch)
Gorilla Glass</t>
  </si>
  <si>
    <t>1.71 lbs / 780 g Tablet
3.4 lbs / 1.54 kg w/Keyboard</t>
  </si>
  <si>
    <t>11.73 x 7.58 x 0.42 in (Tablet)
298 x 192.7 x 10.7 mm
11.73 x 8.12 x 0.82 in (w/ Keyboard)
298 x 206.1 x 20.8 mm</t>
  </si>
  <si>
    <t>Tablet 2 cell 33Wh (9:00)
+ Keyboard 6 cell 21Wh (14:15)</t>
  </si>
  <si>
    <t>KBD 21Wh</t>
  </si>
  <si>
    <t>Tablet 0 USB
Keyboard 2 USB 3.0
(1 Powered)</t>
  </si>
  <si>
    <t>Full (KBD)</t>
  </si>
  <si>
    <t>Yes - Slide (KDB)</t>
  </si>
  <si>
    <t>Keyboard supports docking to HP dongle only, not full HP side dock.</t>
  </si>
  <si>
    <t>http://www8.hp.com/h20195/v2/GetDocument.aspx?docname=c04531670</t>
  </si>
  <si>
    <t>Touch Pad only (KBD)</t>
  </si>
  <si>
    <t>Through dongle</t>
  </si>
  <si>
    <t>E63z-TwinsI</t>
    <phoneticPr fontId="53" type="noConversion"/>
  </si>
  <si>
    <t>WW</t>
    <phoneticPr fontId="53" type="noConversion"/>
  </si>
  <si>
    <t>Intel Baytail-D</t>
    <phoneticPr fontId="53" type="noConversion"/>
  </si>
  <si>
    <t>All-in-One</t>
    <phoneticPr fontId="29" type="noConversion"/>
  </si>
  <si>
    <t>488x346x62</t>
    <phoneticPr fontId="53" type="noConversion"/>
  </si>
  <si>
    <t>4.8Kg</t>
    <phoneticPr fontId="53" type="noConversion"/>
  </si>
  <si>
    <t>65W adapter</t>
    <phoneticPr fontId="53" type="noConversion"/>
  </si>
  <si>
    <t>Celeron J1800 \ Pentium J2900</t>
    <phoneticPr fontId="53" type="noConversion"/>
  </si>
  <si>
    <t>8GB</t>
    <phoneticPr fontId="53" type="noConversion"/>
  </si>
  <si>
    <t>1600-MHz DDR3</t>
    <phoneticPr fontId="53" type="noConversion"/>
  </si>
  <si>
    <t>N/A</t>
    <phoneticPr fontId="53" type="noConversion"/>
  </si>
  <si>
    <t>2 Rear (2.0)/ 1 side (3.0)</t>
    <phoneticPr fontId="53" type="noConversion"/>
  </si>
  <si>
    <t>NO</t>
    <phoneticPr fontId="53" type="noConversion"/>
  </si>
  <si>
    <t>yes</t>
    <phoneticPr fontId="53" type="noConversion"/>
  </si>
  <si>
    <t>No</t>
    <phoneticPr fontId="53" type="noConversion"/>
  </si>
  <si>
    <t>UEFI</t>
    <phoneticPr fontId="53" type="noConversion"/>
  </si>
  <si>
    <t xml:space="preserve">
Windows® 7 Professional 64bit
Windows® 8.1 Pro  64bit                                                                                       Windows® 8.1  64bit
Windows®8.1 with Bing 64bit</t>
    <phoneticPr fontId="53" type="noConversion"/>
  </si>
  <si>
    <t>Operating position = 50</t>
    <phoneticPr fontId="53" type="noConversion"/>
  </si>
  <si>
    <t xml:space="preserve">Green PC (EPEAT) / ENERGY STAR 6.0 </t>
    <phoneticPr fontId="53" type="noConversion"/>
  </si>
  <si>
    <t>19.5"</t>
    <phoneticPr fontId="53" type="noConversion"/>
  </si>
  <si>
    <r>
      <rPr>
        <sz val="10"/>
        <color theme="1"/>
        <rFont val="宋体"/>
        <family val="3"/>
        <charset val="134"/>
      </rPr>
      <t>　</t>
    </r>
    <r>
      <rPr>
        <sz val="10"/>
        <color theme="1"/>
        <rFont val="Calibri"/>
        <family val="2"/>
      </rPr>
      <t>1600*900</t>
    </r>
  </si>
  <si>
    <t>250nits</t>
    <phoneticPr fontId="53" type="noConversion"/>
  </si>
  <si>
    <t>Yes</t>
    <phoneticPr fontId="53" type="noConversion"/>
  </si>
  <si>
    <t>James xu</t>
    <phoneticPr fontId="53" type="noConversion"/>
  </si>
  <si>
    <t>SS</t>
    <phoneticPr fontId="53" type="noConversion"/>
  </si>
  <si>
    <t>E63z-TwinsII</t>
    <phoneticPr fontId="53" type="noConversion"/>
  </si>
  <si>
    <t>Intel HSW-U</t>
    <phoneticPr fontId="53" type="noConversion"/>
  </si>
  <si>
    <t xml:space="preserve">  Core i3 4005U</t>
    <phoneticPr fontId="53" type="noConversion"/>
  </si>
  <si>
    <t>16GB</t>
    <phoneticPr fontId="53" type="noConversion"/>
  </si>
  <si>
    <t>HDMI OUT</t>
    <phoneticPr fontId="53" type="noConversion"/>
  </si>
  <si>
    <t xml:space="preserve">
Windows® 7 Professional 64bit
Windows® 8.1 Pro  64bit                                                                                       Windows® 8.1  64bit
</t>
    <phoneticPr fontId="53" type="noConversion"/>
  </si>
  <si>
    <t xml:space="preserve">(mm)
frame stand: 404 x 506 x 91 
monitor stand: 423~533 x 506 x 250
without stand: 362 x 506 x 66
</t>
    <phoneticPr fontId="52" type="noConversion"/>
  </si>
  <si>
    <t>7.5kg with frame stand
8.7kg with monitor stand
6.5kg without stand</t>
    <phoneticPr fontId="52" type="noConversion"/>
  </si>
  <si>
    <t>150W 85%</t>
    <phoneticPr fontId="52" type="noConversion"/>
  </si>
  <si>
    <t>1600-MHz SODIMM DDR3</t>
    <phoneticPr fontId="52" type="noConversion"/>
  </si>
  <si>
    <t>1 x 2</t>
    <phoneticPr fontId="52" type="noConversion"/>
  </si>
  <si>
    <t>no</t>
    <phoneticPr fontId="52" type="noConversion"/>
  </si>
  <si>
    <t>11-in-1</t>
    <phoneticPr fontId="52" type="noConversion"/>
  </si>
  <si>
    <t>Optional with PS/2</t>
    <phoneticPr fontId="52" type="noConversion"/>
  </si>
  <si>
    <t>Optional with Serial</t>
    <phoneticPr fontId="52" type="noConversion"/>
  </si>
  <si>
    <t>Yes
1 for headphone
1 for mic</t>
    <phoneticPr fontId="52" type="noConversion"/>
  </si>
  <si>
    <t>2 side (3.0) / 4 rear (2.0)</t>
    <phoneticPr fontId="52" type="noConversion"/>
  </si>
  <si>
    <t>No</t>
    <phoneticPr fontId="52" type="noConversion"/>
  </si>
  <si>
    <t>Optional</t>
    <phoneticPr fontId="52" type="noConversion"/>
  </si>
  <si>
    <t>Yes</t>
    <phoneticPr fontId="52" type="noConversion"/>
  </si>
  <si>
    <t>TVT</t>
    <phoneticPr fontId="52" type="noConversion"/>
  </si>
  <si>
    <t>Windows® 7 Professional 32bit / 64bit
Windows® 8/8.1 Pro  64bit                                                                                       Windows® 8/8.1  64bit</t>
    <phoneticPr fontId="52" type="noConversion"/>
  </si>
  <si>
    <t>Sound Pressure Operator Position - 0.5M(LpAm,dBA)
Idle: 26; Operating: 28.
Sound Pressure Bystander Position (LpAm,dBA)
Idle: 25; Operating: 27.</t>
    <phoneticPr fontId="52" type="noConversion"/>
  </si>
  <si>
    <t>Mandatory from Legal: RoHS/WEEE/REACH; ErP.
North America Governmental Purchase Program: Energy Star; EPEAT Gold.
Japan Unique requirement: PC Green Label; Japan Energy Saving Law; e-Standby.
ANZ unique requirement: MEPS.
Others: GreenGuard; TCO.</t>
    <phoneticPr fontId="52" type="noConversion"/>
  </si>
  <si>
    <t>250nits</t>
    <phoneticPr fontId="52" type="noConversion"/>
  </si>
  <si>
    <t>1MP</t>
    <phoneticPr fontId="52" type="noConversion"/>
  </si>
  <si>
    <t>n/a</t>
    <phoneticPr fontId="52" type="noConversion"/>
  </si>
  <si>
    <t>M83z AIO</t>
    <phoneticPr fontId="52" type="noConversion"/>
  </si>
  <si>
    <t>Intel H81</t>
    <phoneticPr fontId="52" type="noConversion"/>
  </si>
  <si>
    <t>(mm)
frame stand: 396 x 540 x 94
monitor stand: 446~556 x 540 x 250
without stand: 386 x540 x 68</t>
    <phoneticPr fontId="52" type="noConversion"/>
  </si>
  <si>
    <t xml:space="preserve">
7.3kg with frame stand
9.2kg with monitor stand
6.8kg without stand</t>
    <phoneticPr fontId="52" type="noConversion"/>
  </si>
  <si>
    <t>21.5"</t>
    <phoneticPr fontId="52" type="noConversion"/>
  </si>
  <si>
    <t>LED</t>
    <phoneticPr fontId="52" type="noConversion"/>
  </si>
  <si>
    <t>1xVGA</t>
    <phoneticPr fontId="52" type="noConversion"/>
  </si>
  <si>
    <r>
      <rPr>
        <sz val="10"/>
        <rFont val="Calibri"/>
        <family val="2"/>
      </rPr>
      <t>(mm)</t>
    </r>
    <r>
      <rPr>
        <sz val="10"/>
        <color rgb="FFFF0000"/>
        <rFont val="Calibri"/>
        <family val="2"/>
      </rPr>
      <t xml:space="preserve">
</t>
    </r>
    <r>
      <rPr>
        <sz val="10"/>
        <rFont val="Calibri"/>
        <family val="2"/>
      </rPr>
      <t>touch with frame stand: 447 x 568 x 93</t>
    </r>
    <r>
      <rPr>
        <sz val="10"/>
        <color rgb="FFFF0000"/>
        <rFont val="Calibri"/>
        <family val="2"/>
      </rPr>
      <t xml:space="preserve">
</t>
    </r>
    <r>
      <rPr>
        <sz val="10"/>
        <rFont val="Calibri"/>
        <family val="2"/>
      </rPr>
      <t>touch with monitor stand: 440~550 X 568 x241
non-touch with frame stand: 447 x 568 x 93
non-touch with monitor stand: 440~550 x 568 x 241</t>
    </r>
    <r>
      <rPr>
        <sz val="10"/>
        <color rgb="FFFF0000"/>
        <rFont val="Calibri"/>
        <family val="2"/>
      </rPr>
      <t xml:space="preserve">
</t>
    </r>
    <r>
      <rPr>
        <sz val="10"/>
        <rFont val="Calibri"/>
        <family val="2"/>
      </rPr>
      <t>touch without stand: 401 x 568 x 68</t>
    </r>
    <r>
      <rPr>
        <sz val="10"/>
        <color rgb="FFFF0000"/>
        <rFont val="Calibri"/>
        <family val="2"/>
      </rPr>
      <t xml:space="preserve">
</t>
    </r>
    <r>
      <rPr>
        <sz val="10"/>
        <rFont val="Calibri"/>
        <family val="2"/>
      </rPr>
      <t>non-touch without stand: 401 x 568 x 67</t>
    </r>
    <r>
      <rPr>
        <sz val="10"/>
        <color rgb="FFFF0000"/>
        <rFont val="Calibri"/>
        <family val="2"/>
      </rPr>
      <t xml:space="preserve">
</t>
    </r>
  </si>
  <si>
    <r>
      <rPr>
        <sz val="10"/>
        <rFont val="Calibri"/>
        <family val="2"/>
      </rPr>
      <t>12.0kg with touch and frame stand</t>
    </r>
    <r>
      <rPr>
        <sz val="10"/>
        <color rgb="FFFF0000"/>
        <rFont val="Calibri"/>
        <family val="2"/>
      </rPr>
      <t xml:space="preserve">
</t>
    </r>
    <r>
      <rPr>
        <sz val="10"/>
        <rFont val="Calibri"/>
        <family val="2"/>
      </rPr>
      <t>13.1kg with touch and monitor stand</t>
    </r>
    <r>
      <rPr>
        <sz val="10"/>
        <color rgb="FFFF0000"/>
        <rFont val="Calibri"/>
        <family val="2"/>
      </rPr>
      <t xml:space="preserve">
</t>
    </r>
    <r>
      <rPr>
        <sz val="10"/>
        <rFont val="Calibri"/>
        <family val="2"/>
      </rPr>
      <t>10.4kg non-touch with frame stand
11.6kg non-touch with monitor stand</t>
    </r>
    <r>
      <rPr>
        <sz val="10"/>
        <color rgb="FFFF0000"/>
        <rFont val="Calibri"/>
        <family val="2"/>
      </rPr>
      <t xml:space="preserve">
</t>
    </r>
    <r>
      <rPr>
        <sz val="10"/>
        <rFont val="Calibri"/>
        <family val="2"/>
      </rPr>
      <t>10.1kg touch without stand</t>
    </r>
    <r>
      <rPr>
        <sz val="10"/>
        <color rgb="FFFF0000"/>
        <rFont val="Calibri"/>
        <family val="2"/>
      </rPr>
      <t xml:space="preserve">
</t>
    </r>
    <r>
      <rPr>
        <sz val="10"/>
        <rFont val="Calibri"/>
        <family val="2"/>
      </rPr>
      <t>8.6kg touch without stand</t>
    </r>
  </si>
  <si>
    <t>150W 85%
180W 92% (23" Touch GPU model only)</t>
    <phoneticPr fontId="52" type="noConversion"/>
  </si>
  <si>
    <t>2 x 2</t>
    <phoneticPr fontId="52" type="noConversion"/>
  </si>
  <si>
    <t>1 mini PCIe
1 mSATA</t>
    <phoneticPr fontId="52" type="noConversion"/>
  </si>
  <si>
    <t>Yes
1 for mic &amp; headphone combo
1 for mic</t>
    <phoneticPr fontId="52" type="noConversion"/>
  </si>
  <si>
    <t>Sound Pressure Operator Position - 0.5M(LpAm,dBA)
Idle: 24; Operating: 26.
Sound Pressure Bystander Position (LpAm,dBA)
Idle: 22; Operating: 24.</t>
    <phoneticPr fontId="52" type="noConversion"/>
  </si>
  <si>
    <t>Mandatory from Legal: RoHS/WEEE/REACH; ErP.
North America Governmental Purchase Program: Energy Star; EPEAT Gold.
Japan Unique requirement: PC Green Label; Japan Energy Saving Law; e-Standby.
ANZ unique requirement: MEPS.
Others: GreenGuard;ULE; TUV GreenMark; TCO; TCO Edge.</t>
    <phoneticPr fontId="52" type="noConversion"/>
  </si>
  <si>
    <t>WVA w/ LED backlight</t>
    <phoneticPr fontId="52" type="noConversion"/>
  </si>
  <si>
    <t xml:space="preserve">2MP </t>
    <phoneticPr fontId="52" type="noConversion"/>
  </si>
  <si>
    <t>Link to ThinkStation Battlecard vs HP and Dell---&gt;</t>
  </si>
  <si>
    <t>http://ecm.lenovo.com/os/Worldwide/WW%20Competitive%20Information/ThinkStation/ThinkStation%20Battlecard%20P%20series%20Vs%20HP%20and%20Dell.pdf</t>
  </si>
  <si>
    <t>Fingerprint reader, smart card reader, USB ports only on keyboard base.  SCR and FPR being only on the keyboard could make this unsuitable for some customer security requirements. Can support VGA and HDMI through one dongle.  Can support Ethernet through a separate dongle.  HDMI/VGA dongle and Ethernet dongle cannot be used simultaneously. No video out or USB ports on the tablet, only on the keyboard.</t>
  </si>
  <si>
    <t>ProDesk 700 G1 MT</t>
  </si>
  <si>
    <t>6.7 x 14.0 x 13.4 in
170 x 355 x 340 mm</t>
  </si>
  <si>
    <t>14.0 lb / 6.35 kg</t>
  </si>
  <si>
    <t>280W Active PFC
280W 82% Active PFC
280W 87% Active PFC
280W 90% Active PFC</t>
  </si>
  <si>
    <t>4th Gen Intel  Core i3 / i5 (others possible, not listed)</t>
  </si>
  <si>
    <t>Yes (i5)</t>
  </si>
  <si>
    <t>Windows 8 Pro (64-bit), Windows 8 (64-bit)
Windows 7 Professional (32-bit), Windows 7 Professional (64-bit)
Windows 7 Professional (32-bit), Windows 7 Professional (64-bit) (via downgrade from Win 8.1 Pro)
FreeDOS 2.0, Unbuntu Linux (64-bit)</t>
  </si>
  <si>
    <t>Green PC (EPEAT Gold) / ENERGY STAR</t>
  </si>
  <si>
    <t>http://www8.hp.com/h20195/v2/getpdf.aspx/c04362562.pdf?ver=3</t>
  </si>
  <si>
    <t>ProDesk 700 G1 SFF</t>
  </si>
  <si>
    <t>3.81 lbs / 1.73 kg (3+3 cell) (non-touch)
4.21 lbs / 1.91 kg (3+6 cell) (non-touch)</t>
  </si>
  <si>
    <t>M83 Tiny</t>
  </si>
  <si>
    <t>179 x 34.5 x 182 mm
7.01 x 1.36 x 7.17 in.</t>
  </si>
  <si>
    <t>2.9 lb / 1.3 kg</t>
  </si>
  <si>
    <t>65 watts AC/DC adapter, autosensing, 88% PSU</t>
  </si>
  <si>
    <t>4th Gen Intel  Core i3 / i5 / Core i7, Celeron, Pentium</t>
  </si>
  <si>
    <t>2 (2nd Optional)</t>
  </si>
  <si>
    <t>M53 Tiny</t>
  </si>
  <si>
    <t>On-board</t>
  </si>
  <si>
    <t>Intel Celeron, Pentium</t>
  </si>
  <si>
    <t>1600-MHz SODIMM DDR3</t>
    <phoneticPr fontId="0" type="noConversion"/>
  </si>
  <si>
    <t xml:space="preserve">SATA 3Gb/s </t>
  </si>
  <si>
    <t>2 front (1xUSB 2.0, 1xUSB 3.0 always on) / 3 rear USB 2.0</t>
  </si>
  <si>
    <t xml:space="preserve">Power-on via Keyboard. </t>
  </si>
  <si>
    <t>Optiplex 9020 Micro</t>
  </si>
  <si>
    <t>7.17 x 1.4 x 6.93 in.
182 x 36 x 176 mm</t>
  </si>
  <si>
    <t>2.82lb / 1.28kg</t>
  </si>
  <si>
    <t>Standard 65W adaptor. Minimum Efficiency &gt;87%, ENERGY STAR compliant.</t>
  </si>
  <si>
    <t>Intel HD 4600</t>
  </si>
  <si>
    <t>Optional External</t>
  </si>
  <si>
    <t>6 - 4 x USB 3.0 (2 front / 2 rear)
2 x USB 2.0 (rear)</t>
  </si>
  <si>
    <t>Windows 8.1 64 bit
Windows 8.1 Pro 64 bit
Windows 7 Professional SP1 32 bit
Windows 7 Professional SP1 64 bit
Windows 8.1 Pro 64 bit Downgrade
Ubuntu® (select countries)</t>
  </si>
  <si>
    <t>Optional (AC)</t>
  </si>
  <si>
    <t>Optiplex 3020 Micro</t>
  </si>
  <si>
    <t>2.82lb / 1.28 kg</t>
  </si>
  <si>
    <t>Standard 65W adaptor. Minimum Efficiency &gt;87%</t>
  </si>
  <si>
    <t>4th Gen Intel  Core i5 / Core i3 Dual Core, Pentium, Celeron</t>
  </si>
  <si>
    <t>2 Optional</t>
  </si>
  <si>
    <t>6 - 2 x USB 3.0 (1 front / 1 rear)
4 x USB 2.0 (1 front, 3 rear)</t>
  </si>
  <si>
    <t>Windows 8.1 Standard 64 bit
Windows 8.1 Pro 64 bit
Windows 7 Professional SP1 32 bit
Windows 7 Professional SP1 64 bit
Windows 8.1 Pro 64 bit Downgrade
Ubuntu® (select countries)</t>
  </si>
  <si>
    <t>Yes (Optional) (AC)</t>
  </si>
  <si>
    <t>EliteDesk 800 G1 Mini</t>
  </si>
  <si>
    <t>6.9 x 1.3 x 7 in
175 x 34 x 177 mm</t>
  </si>
  <si>
    <t>External</t>
  </si>
  <si>
    <t>ProDesk 600 G1 Mini</t>
  </si>
  <si>
    <t>ProdDesk 400 G1 Mini</t>
  </si>
  <si>
    <t>Intel H81 Express</t>
  </si>
  <si>
    <t>2 front (3.0), 4 rear (2.0)</t>
  </si>
  <si>
    <t>Windows 8.1 Pro for Education 64
Windows 8.1 Pro 64
Windows 8.1 64
Windows 8.1 with Bing 64
Windows 7 Professional 64
Windows 7 Professional 32
Windows 7 Professional 64 (available through downgrade rights from Windows 8.1 Pro)
Windows 7 Professional 32 (available through downgrade rights from Windows 8.1 Pro)
SUSE Linux Enterprise Desktop 11 FreeDOS 2.0</t>
  </si>
  <si>
    <t>ProDesk 260 G1 Mini</t>
  </si>
  <si>
    <t>6.9 x 1.3 x 7 in
175 x 34 x 177  mm</t>
  </si>
  <si>
    <t>1.6lb / 0.7 kg</t>
  </si>
  <si>
    <t>65 W 89% efficient, active PFC (external)</t>
  </si>
  <si>
    <t>SATA (not listed)</t>
  </si>
  <si>
    <t>No (external expansion)</t>
  </si>
  <si>
    <t>2 front (3.0), 4 rear (2x3.0, 2x2.0)</t>
  </si>
  <si>
    <t>Windows 8.1 Pro 64
Windows 8.1 Pro for Education 64
Windows 8.1 with Bing 64
Windows 8.1 64
Windows 7 Professional 64 (available through downgrade rights from Windows 8.1 Pro)
Windows 7 Professional 64
Windows 7 Professional 32
FreeDOS 2.0</t>
  </si>
  <si>
    <t>Reivew Tiny Competitive Package for details on HP mounting options: 
http://ecm.lenovo.com/os/Worldwide/WW%20Competitive%20Information/ThinkCentre</t>
  </si>
  <si>
    <t>HP Spectre x360</t>
  </si>
  <si>
    <t>TP Yoga</t>
  </si>
  <si>
    <t xml:space="preserve">FHD 1920x1080 IPS </t>
  </si>
  <si>
    <t>3.26lbs / 1479g</t>
  </si>
  <si>
    <t>12.79 x 8.6 x 0.63 in
325 x 218 x 16 mm</t>
  </si>
  <si>
    <t>LPDDR3-1600 SDRAM</t>
  </si>
  <si>
    <t>http://store.hp.com/webapp/wcs/stores/servlet/us/en/mdp/Laptops/spectre-x360-211501--1</t>
  </si>
  <si>
    <t>56Wh (12:30)</t>
  </si>
  <si>
    <t>Full HD</t>
  </si>
  <si>
    <t>Toshiba Portege Z30</t>
  </si>
  <si>
    <t>2.6lbs / 1.2kg</t>
  </si>
  <si>
    <t>12.44” x 8.94” x 0.55”/0.70”
316 x 227 x 13.9/17.9mm</t>
  </si>
  <si>
    <t>5th Gen i3, i5, i7</t>
  </si>
  <si>
    <t>Mg Alloy</t>
  </si>
  <si>
    <t>4 cell 52Wh (10:00)</t>
  </si>
  <si>
    <t xml:space="preserve">13.3" screen rather than the 14" of the X1C, so direct weight comparisons are not valid.  Vs X1C, the Z30 does not have WWAN, Mil-Spec testing, or lay-flat screen.  Single solution (port rep) for docking vs 2x OneLink options for X1C.  </t>
  </si>
  <si>
    <t>Up to date: Jun 10, 2015</t>
  </si>
  <si>
    <t>HD 1366x768 Anti-Glare (??? nits)
FHD 1920x1080 Anti-Glare (300 nits) (Touch Optional)</t>
  </si>
  <si>
    <t>Portege Z30</t>
  </si>
  <si>
    <t>Dell and HP</t>
  </si>
  <si>
    <t>ProDesk 400 G2 MT</t>
  </si>
  <si>
    <t>ProDesk 400 G2 SFF</t>
  </si>
  <si>
    <t>13.976 x 6.49 x 14.126 in
355 x 165 x 358.8 mm</t>
  </si>
  <si>
    <t>14.33 lb / 6.5 kg</t>
  </si>
  <si>
    <t>13.01 lb / 5.905 kg</t>
  </si>
  <si>
    <t>25db</t>
  </si>
  <si>
    <t>1 0 3.5"</t>
  </si>
  <si>
    <t>Integrated 10M/100M/1000M Gigabit Ethernet (Realtek RTL8151GH-CG GbE LOM)</t>
  </si>
  <si>
    <t>6 or 8 - 2xUSB 3.0 (front), 4 or 6 USB 2.0 (rear)</t>
  </si>
  <si>
    <t>8 - 2x USB 3.0 (front), 6x USB 2.0 (2 front / 4 rear)</t>
  </si>
  <si>
    <t>1 - Select models</t>
  </si>
  <si>
    <t>DVI-D models have 2 less USB ports</t>
  </si>
  <si>
    <t>Windows 8.1 Pro (64-bit)*
Windows 8.1 (64-bit)*
Windows 7 Ultimate (32-bit)*
Windows 7 Ultimate (64-bit)*
Windows 7 Professional (32-bit)*
Windows 7 Professional (64-bit)*
Windows 7 Professional (32-bit) (available through downgrade rights from Windows 8.1 Pro)**
Windows 7 Professional (64-bit) (available through downgrade rights from Windows 8.1 Pro)**
Windows 7 Home Premium (32-bit)*
Windows 7 Home Premium (64-bit)*
Windows 7 Home Basic (32-bit)*
FreeDOS 2.0</t>
  </si>
  <si>
    <t>HP Management Tools</t>
  </si>
  <si>
    <t>EPEAT Gold
ENERGY STAR 6</t>
  </si>
  <si>
    <t>ProDesk 405 G2 MT</t>
  </si>
  <si>
    <t>6 - 2x USB 3.0 (front), 4x USB 2.0 (rear)</t>
  </si>
  <si>
    <t>1 (optional)</t>
  </si>
  <si>
    <t>AMD Radeon HD integrated:
Radeon™ HD 8400 Discrete-Class Graphics (with AMD Quad-Core A8 APU)
Radeon™ HD 8330 Discrete-Class Graphics (with AMD Quad-core A4 APU)
Radeon™ HD 8240 Discrete-Class Graphics (with AMD Dual-core E1 APU)
Optional Discrete Graphics</t>
  </si>
  <si>
    <t>Windows 8.1 Pro (64-bit)*
Windows 8.1 (64-bit)*
Windows 7 Professional (32-bit)**
Windows 7 Professional (64-bit)**
Windows 7 Professional (32-bit) (available through downgrade rights from Windows 8.1 Pro)***
Windows 7 Professional (64-bit) (available through downgrade rights from Windows 8.1 Pro)***
FreeDOS 2.0</t>
  </si>
  <si>
    <t>15.75 lb / 7.2 kg</t>
  </si>
  <si>
    <t>14.05 x 7.2 x 15.82 in
357 X 182.88 X 402 mm</t>
  </si>
  <si>
    <t>180 active PFC up to 85% / Estar6 option</t>
  </si>
  <si>
    <t xml:space="preserve">240W active PFC up to 85% </t>
  </si>
  <si>
    <t>300W &amp; 180 active PFC up to 85% / Estar 6 option</t>
  </si>
  <si>
    <t>AMD A8/A4 Quad-core, AMD E1 dual core</t>
  </si>
  <si>
    <t>280 G1</t>
  </si>
  <si>
    <t>M53</t>
  </si>
  <si>
    <t>13.97 x 6.49 x 14.12 in
355 x 165 x 359 mm</t>
  </si>
  <si>
    <t>15.51 lb / 7.05 kg</t>
  </si>
  <si>
    <t>180W standard efficiency</t>
  </si>
  <si>
    <t>1x 3.5", 1x 2.5"</t>
  </si>
  <si>
    <t>8 - 6x USB 2.0 (2 front), 2x USB 3.0</t>
  </si>
  <si>
    <t>Windows 8.1 Pro 64 1
Windows 8.1 Pro for Education 64 1
Windows 8.1 64 1 Windows 7 Professional 64 (available through downgrade rights from Windows 8.1 Pro 64) 2 Windows 7 Professional 64
(National Academic) 1
Ubuntu Linux 64 FreeDOS 2.0</t>
  </si>
  <si>
    <t>http://h20564.www2.hp.com/hpsc/doc/public/display?docLocale=en_US&amp;docId=emr_na-c04465453</t>
  </si>
  <si>
    <t>ProDesk 490 G1</t>
  </si>
  <si>
    <t>Intel H87</t>
  </si>
  <si>
    <t>15.75 lb /  7.2 kg</t>
  </si>
  <si>
    <t>300W active PFC (80 Plus Bronze 85% option)</t>
  </si>
  <si>
    <t>1 (+1 optional)</t>
  </si>
  <si>
    <t>Windows 8.1 Pro (64-bit)*
Windows 8.1 Pro for Education (64-bit)*
Windows 8.1 (64-bit)*
Windows 8.1 with Bing (64-bit)*
Windows 7 Ultimate (32-bit)**
Windows 7 Ultimate (64-bit)**
Windows 7 Professional (32-bit)**
Windows 7 Professional (64-bit)**
Windows 7 Professional (32-bit) (available through downgrade rights from Windows 8.1 Pro)***
Windows 7 Professional (64-bit) (available through downgrade rights from Windows 8.1 Pro)***
Windows 7 Home Premium (32-bit)**
Windows 7 Home Premium (64-bit)**
Windows 7 Home Basic (32-bit)**
FreeDOS 2.0
Novell SUSE Linux Enterprise Desktop 11</t>
  </si>
  <si>
    <t>1x VGA, 1x DP, 1x DVI</t>
  </si>
  <si>
    <t>EliteDesk 705 G1 Mini</t>
  </si>
  <si>
    <t>AMD D4</t>
  </si>
  <si>
    <t>1.3 x 6.9 x 7 in
34 x 175 x 177 mm</t>
  </si>
  <si>
    <t>AMD A10 PRO-7800B APU w/ Radeon R7 Graphics ; AMD A8 PRO-7600B APU with Radeon R7 Graphics, AMD A6 PRO-7400B APU (Dual core) with Radeon R5 Graphics; AMD A4 PRO-7350B APU with Radeon R5 Graphics</t>
  </si>
  <si>
    <t>Windows 8.1 Pro 64 1
Windows 8.1 64 1
Windows 7 Professional 32 1
Windows 7 Professional 64 1
Windows 7 Professional 32 (available through downgrade rights from Windows 8.1 Pro) 2
Windows 7 Professional 64 (available through downgrade rights from Windows 8.1 Pro) 2
Ubuntu Linux 64
FreeDOS 2.0</t>
  </si>
  <si>
    <t>Energy star</t>
  </si>
  <si>
    <t>EliteDesk 705 G1 MT</t>
  </si>
  <si>
    <t>EliteDesk 705 G1 SFF</t>
  </si>
  <si>
    <t>Windows 8.1 Pro (64-bit)
Windows 8.1 (64-bit)
Windows 7 Professional (32-bit)
Windows 7 Professional (64-bit)
Windows 7 Professional (32-bit) (available through downgrade rights from Windows 8.1 Pro)
Windows 7 Professional (64-bit) (available through downgrade rights from Windows 8.1 Pro)
FreeDOS 2.0
Ubuntu Linux (64-bit)</t>
  </si>
  <si>
    <t>AMD A10/A8 Quad-Core, AMD A6/A4 Dual Core</t>
  </si>
  <si>
    <t>AMD HD Intergrated
Optional Discrete Graphics</t>
  </si>
  <si>
    <t>3.95 x 13.3 x 14.9 in
100 x 338 x 380 mm</t>
  </si>
  <si>
    <t>240W Active PFC
80 PLUS  Gold, Platinum options (91/93 efficiency)</t>
  </si>
  <si>
    <t>280W Active PFC
80 PLUS Bronze, Gold, Platinum options (85/91/93 efficiency)</t>
  </si>
  <si>
    <t>EliteOne 705 G1 AIO</t>
  </si>
  <si>
    <t>17.2 x 22 x 6  in
437 x 560 x 153 mm
(With basic stand)</t>
  </si>
  <si>
    <t>22.2 lb / 10.06 kg</t>
  </si>
  <si>
    <t>200W Active PFC, 93% efficient</t>
  </si>
  <si>
    <t>Windows 8.1 Pro 64 
Windows 8.1 64 
Windows 7 Professional 32 
Windows 7 Professional 64 
Windows 7 Professional 32 (available through downgrade rights from Windows 8.1 Pro)
Windows 7 Professional 64 (available through downgrade rights from Windows 8.1 Pro)
Ubuntu Linux 64
FreeDOS 2.0</t>
  </si>
  <si>
    <t>m.2</t>
  </si>
  <si>
    <t>Optiplex 9030 AIO</t>
  </si>
  <si>
    <t>15 x 22.4 x 2.4 in
381 x 568 x 60 mm (non-touch w/out stand)
15 x 22.3 x 2.3 in
381 x 568 x 59m (touch w/out stand)</t>
  </si>
  <si>
    <t>31.8 lb / 14.4 kg (non-touch with stand)
36.4 lb / 16.5 kg (touch with stand)</t>
  </si>
  <si>
    <t>180W 80 PLUS bronze - 85%</t>
  </si>
  <si>
    <t>2 - 2.5"</t>
  </si>
  <si>
    <t>8 - 6x USB 3.0 (2 side/4 rear), 3x USB 2.0 (2 rear) + 3 USB 2.0 internal</t>
  </si>
  <si>
    <t>Microsoft® Windows 8.1 Standard 64-bit, Microsoft® Windows 8.1 Pro 64-bit
Microsoft® Windows 8.1 Pro Downgrade to Windows 7 Professional
Microsoft® Windows 7 Professional SP1 (32/64 bit)</t>
  </si>
  <si>
    <t>EPEAT (level not listed)
ENERGY STAR 6</t>
  </si>
  <si>
    <t>2MP w/ cover</t>
  </si>
  <si>
    <t>HDMI / DP</t>
  </si>
  <si>
    <t>Optiplex 3030 AIO</t>
  </si>
  <si>
    <t>12.9 x 19.2 x 2.6 in 
328 x 489 x 67 mm (non-touch without stand)
12.9 x 19.2 x 2.5 in.
328 x 489 x 66 mm (Touch without stand)</t>
  </si>
  <si>
    <t xml:space="preserve">17.2 lb / 7.83 kg (non-touch with stand)
18.7lb / 7.18 kg (touch with stand)
</t>
  </si>
  <si>
    <t>i3/i5 - Intel® HD Graphics
Celeron/Pentium - AMD
Radeon R5 A240</t>
  </si>
  <si>
    <t>6 - 2x USB 3.0 (side, 4x USB 2.0 (rear)</t>
  </si>
  <si>
    <t>Microsoft® Windows 8.1 Standard 64-bit, Microsoft ® Windows 8.1 Pro 64-bit
Microsoft® Windows 7® Home Basic SP1 (32/ 64 bit), Microsoft® Windows 7® Home
Premium SP1 (32/64 bit), Microsoft® Windows 7® Professional SP1 (32/64 bit), Microsoft®
Windows 7® Ultimate SP1 (32/64 bit) Ubuntu®</t>
  </si>
  <si>
    <t>Energy Stat 6</t>
  </si>
  <si>
    <t>Optional capacitive</t>
  </si>
  <si>
    <t>1MP w/ slide</t>
  </si>
  <si>
    <t>E73z</t>
  </si>
  <si>
    <t>H81</t>
  </si>
  <si>
    <t>15.9 x 19.9 x 6.89 in
406 mm x 506 mm x 175 mm (with stand)</t>
  </si>
  <si>
    <t>18.76 lb / 8.51 kg</t>
  </si>
  <si>
    <t>150W 80%</t>
  </si>
  <si>
    <t>6 - 2x USB 3.0 (side), 4x USB 2.0 (rear)</t>
  </si>
  <si>
    <t>Energ y Star 5.2, EPEAT® Silver, and EuP 2013</t>
  </si>
  <si>
    <t>Windows 8
Windows 8 Pro
Windows 8 Single Language
Windows 8 中文版 64 bit (Limited
distribution for China) Windows 7 Home Basic 32
Windows 7 Home Premium 32
Windows 7 Home Premium 64
Windows 7 Professional 32
Windows 7 Professional 64
Windows 7 Ultimate 32
Windows 7 Ultimate 64</t>
  </si>
  <si>
    <t xml:space="preserve">Yes  </t>
  </si>
  <si>
    <t>1MP</t>
  </si>
  <si>
    <t>M79 MT</t>
  </si>
  <si>
    <t>M79 SFF</t>
  </si>
  <si>
    <t>AMD A78</t>
  </si>
  <si>
    <t>Minitowor</t>
  </si>
  <si>
    <t>388mm X 160mm X 422 mm
15.3 X 6.3 X 16.6 in  (with handle)</t>
  </si>
  <si>
    <t>101mm X 335mm X 382 mm
3.9 X 13.2 X 15.0 in</t>
  </si>
  <si>
    <t>14.6 lb / 6.6 kg (max)</t>
  </si>
  <si>
    <t>20.7 lb / 9.4 kg (max)</t>
  </si>
  <si>
    <t>180W
280W
280W 85%</t>
  </si>
  <si>
    <t>180W
240W
240W 85%</t>
  </si>
  <si>
    <t>AMD A4-6300b/A6-6400B/A8-6500B/ A6 PRO-7400B/A8 PRO-7600B</t>
  </si>
  <si>
    <t>AMD Radeon Integrated (discrete optional)</t>
  </si>
  <si>
    <t>6 - 4x USB 2.0 (2 front/rear), 2x USB 3.0 (rear)
(2 optional USB 2.0)</t>
  </si>
  <si>
    <t>Windows 7 Professional 32bit
Windows 7 Professional 64 bit
Windows 7 Home Premium 64bit
Windows 7 Home Premium 32bit
Windows 7 Home Basic 32bit
Win8.1 64
Win8.1 pro 64
Windows 8.1 Pro64 DownGrade Windows 7 Pro64
Windows 8.1 Pro64 DownGrade Windows 7 Pro32
DOS</t>
  </si>
  <si>
    <t>EPEAT GOLD / ENERGY STAR 6 / GREENGUARD, RoHS, EnergyWise</t>
  </si>
  <si>
    <t>1 VGA / 1 DP</t>
  </si>
  <si>
    <t>Yes (2nd optional)</t>
  </si>
  <si>
    <t>Optional FireWire PCIe adapter, 1394a-2000, 400Mbps, two 6-pin ports on rear</t>
  </si>
  <si>
    <t>--- 2014-2015 Products ---</t>
  </si>
  <si>
    <r>
      <rPr>
        <u/>
        <sz val="10"/>
        <rFont val="Calibri"/>
        <family val="2"/>
        <scheme val="minor"/>
      </rPr>
      <t>UDIMM (ECC)</t>
    </r>
    <r>
      <rPr>
        <sz val="10"/>
        <rFont val="Calibri"/>
        <family val="2"/>
        <scheme val="minor"/>
      </rPr>
      <t xml:space="preserve">
4GB / 8GB 1600-MHz DDR3
</t>
    </r>
    <r>
      <rPr>
        <u/>
        <sz val="10"/>
        <rFont val="Calibri"/>
        <family val="2"/>
        <scheme val="minor"/>
      </rPr>
      <t>UDIMM (non-ECC)</t>
    </r>
    <r>
      <rPr>
        <sz val="10"/>
        <rFont val="Calibri"/>
        <family val="2"/>
        <scheme val="minor"/>
      </rPr>
      <t xml:space="preserve">
2GB / 4GB / 8GB 1600-MHz DDR3  </t>
    </r>
  </si>
  <si>
    <r>
      <rPr>
        <u/>
        <sz val="10"/>
        <rFont val="Calibri"/>
        <family val="2"/>
        <scheme val="minor"/>
      </rPr>
      <t>3.5" SATA (6Gb/s) 7200rpm</t>
    </r>
    <r>
      <rPr>
        <sz val="10"/>
        <rFont val="Calibri"/>
        <family val="2"/>
        <scheme val="minor"/>
      </rPr>
      <t xml:space="preserve">
   500GB/1TB/2TB/3TB  
</t>
    </r>
    <r>
      <rPr>
        <u/>
        <sz val="10"/>
        <rFont val="Calibri"/>
        <family val="2"/>
        <scheme val="minor"/>
      </rPr>
      <t>3.5" SATA Hybrid</t>
    </r>
    <r>
      <rPr>
        <sz val="10"/>
        <rFont val="Calibri"/>
        <family val="2"/>
        <scheme val="minor"/>
      </rPr>
      <t xml:space="preserve">   
1TB/2TB
</t>
    </r>
    <r>
      <rPr>
        <u/>
        <sz val="10"/>
        <rFont val="Calibri"/>
        <family val="2"/>
        <scheme val="minor"/>
      </rPr>
      <t>2.5" SSD (6Gb/s):</t>
    </r>
    <r>
      <rPr>
        <sz val="10"/>
        <rFont val="Calibri"/>
        <family val="2"/>
        <scheme val="minor"/>
      </rPr>
      <t xml:space="preserve">   128GB/180GB/240GB/25GB/480GB/512GB</t>
    </r>
  </si>
  <si>
    <t>ThinkStation P500</t>
  </si>
  <si>
    <t>Intel C612</t>
  </si>
  <si>
    <t>440mm H x 175mm W x 470mm D (chassis only)
446mm H x 175mm W x 485mm D (with rear handle &amp; feet)</t>
  </si>
  <si>
    <t>36L</t>
  </si>
  <si>
    <t>28.66lbs</t>
  </si>
  <si>
    <t>490 watt 90% efficient tool-less
650 watt 92% efficient tool-less
850 watt 92% efficient tool-less</t>
  </si>
  <si>
    <t>1x Intel Haswell Xeon E5 - 16xx and 26xx Processors</t>
  </si>
  <si>
    <r>
      <rPr>
        <u/>
        <sz val="10"/>
        <rFont val="Calibri"/>
        <family val="2"/>
        <scheme val="minor"/>
      </rPr>
      <t>RDIMM (ECC)</t>
    </r>
    <r>
      <rPr>
        <sz val="10"/>
        <rFont val="Calibri"/>
        <family val="2"/>
        <scheme val="minor"/>
      </rPr>
      <t xml:space="preserve">
4GB / 8GB / 16GB 2133-MHz DDR4
</t>
    </r>
    <r>
      <rPr>
        <u/>
        <sz val="10"/>
        <rFont val="Calibri"/>
        <family val="2"/>
        <scheme val="minor"/>
      </rPr>
      <t>LRDIMM (ECC)</t>
    </r>
    <r>
      <rPr>
        <sz val="10"/>
        <rFont val="Calibri"/>
        <family val="2"/>
        <scheme val="minor"/>
      </rPr>
      <t xml:space="preserve">
32GB / 64GB 2133-MHz DDR4  </t>
    </r>
  </si>
  <si>
    <r>
      <rPr>
        <u/>
        <sz val="10"/>
        <rFont val="Calibri"/>
        <family val="2"/>
        <scheme val="minor"/>
      </rPr>
      <t>3.5" SATA (6Gb/s) 7200rpm</t>
    </r>
    <r>
      <rPr>
        <sz val="10"/>
        <rFont val="Calibri"/>
        <family val="2"/>
        <scheme val="minor"/>
      </rPr>
      <t xml:space="preserve">
   500GB/1TB/2TB/3TB/4TB  
</t>
    </r>
    <r>
      <rPr>
        <u/>
        <sz val="10"/>
        <rFont val="Calibri"/>
        <family val="2"/>
        <scheme val="minor"/>
      </rPr>
      <t>3.5" SATA Hybrid</t>
    </r>
    <r>
      <rPr>
        <sz val="10"/>
        <rFont val="Calibri"/>
        <family val="2"/>
        <scheme val="minor"/>
      </rPr>
      <t xml:space="preserve">   
1TB/2TB
</t>
    </r>
    <r>
      <rPr>
        <u/>
        <sz val="10"/>
        <rFont val="Calibri"/>
        <family val="2"/>
        <scheme val="minor"/>
      </rPr>
      <t>2.5" SSD (6Gb/s):</t>
    </r>
    <r>
      <rPr>
        <sz val="10"/>
        <rFont val="Calibri"/>
        <family val="2"/>
        <scheme val="minor"/>
      </rPr>
      <t xml:space="preserve">   128GB/180GB/240GB/25GB/480GB/512GB/1TB
</t>
    </r>
    <r>
      <rPr>
        <u/>
        <sz val="10"/>
        <rFont val="Calibri"/>
        <family val="2"/>
        <scheme val="minor"/>
      </rPr>
      <t xml:space="preserve">2.5" SAS (12Gb/s)
</t>
    </r>
    <r>
      <rPr>
        <sz val="10"/>
        <rFont val="Calibri"/>
        <family val="2"/>
        <scheme val="minor"/>
      </rPr>
      <t xml:space="preserve">300GB/600GB/900GB/1.2TB
</t>
    </r>
    <r>
      <rPr>
        <u/>
        <sz val="10"/>
        <rFont val="Calibri"/>
        <family val="2"/>
        <scheme val="minor"/>
      </rPr>
      <t xml:space="preserve">M.2 PCIe SSD
</t>
    </r>
    <r>
      <rPr>
        <sz val="10"/>
        <rFont val="Calibri"/>
        <family val="2"/>
        <scheme val="minor"/>
      </rPr>
      <t>256GB/512GB</t>
    </r>
  </si>
  <si>
    <t>RAID 0, 1 , 5, 10</t>
  </si>
  <si>
    <r>
      <rPr>
        <u/>
        <sz val="10"/>
        <rFont val="Calibri"/>
        <family val="2"/>
        <scheme val="minor"/>
      </rPr>
      <t xml:space="preserve">NVS
</t>
    </r>
    <r>
      <rPr>
        <sz val="10"/>
        <rFont val="Calibri"/>
        <family val="2"/>
        <scheme val="minor"/>
      </rPr>
      <t xml:space="preserve">310 / 315 / 510
</t>
    </r>
    <r>
      <rPr>
        <u/>
        <sz val="10"/>
        <rFont val="Calibri"/>
        <family val="2"/>
        <scheme val="minor"/>
      </rPr>
      <t xml:space="preserve">Quadro
</t>
    </r>
    <r>
      <rPr>
        <sz val="10"/>
        <rFont val="Calibri"/>
        <family val="2"/>
        <scheme val="minor"/>
      </rPr>
      <t>K420/K620/K2000D/K2200/K4200/K5200/K6000/M6000</t>
    </r>
  </si>
  <si>
    <t>2 FLEX Bay</t>
  </si>
  <si>
    <t>4 Internal (8 Drives with Blind Connect)  + 2 FLEX BAYs + 1 FLEX Connector for 1xM.2</t>
  </si>
  <si>
    <t>2 (1 x16 Mechanical)</t>
  </si>
  <si>
    <t>2 (1 x16 Mechanical</t>
  </si>
  <si>
    <t xml:space="preserve">4 Rear USB 2.0
4 Front USB 3.0
4 Rear USB 3.0
</t>
  </si>
  <si>
    <t>ThinkStation P700</t>
  </si>
  <si>
    <t>2x Intel Haswell Xeon E5 - 26xx Processors</t>
  </si>
  <si>
    <t>4 Internal (8 Drives with Blind Connect)  + 2 FLEX BAYs + 1 FLEX Connector for 2xM.2</t>
  </si>
  <si>
    <t>ThinkStation P900</t>
  </si>
  <si>
    <t>440mm H x 200mm W x 620mm D (chassis only)
446mm H x 200mm W x 620mm D (with rear handle &amp; feet)</t>
  </si>
  <si>
    <t>71.3lbs</t>
  </si>
  <si>
    <t xml:space="preserve">1300W 92% Efficient tooless </t>
  </si>
  <si>
    <t>1TB</t>
  </si>
  <si>
    <t>3 FLEX Bay</t>
  </si>
  <si>
    <t>4 Internal (8 Drives with Blind Connect)  + 3 FLEX BAYs + 2 FLEX Connector for 4xM.2</t>
  </si>
  <si>
    <t>2 (Open Ended)</t>
  </si>
  <si>
    <t>HP Z230</t>
  </si>
  <si>
    <t>ThinkStation P300</t>
  </si>
  <si>
    <t>Tower - 399mm 
x 170mm x 442mm (15.7 x 6.7 x 17.4 in)
SFF - 15.7 x 6.7 x 17.4 in (39.93 x 17.04 x 44.25 cm)</t>
  </si>
  <si>
    <t>30L/12.8L</t>
  </si>
  <si>
    <t>Tower - 26.6lb
SFF - 21.1LB 11.8kg)</t>
  </si>
  <si>
    <t xml:space="preserve">Tower
400W 92% Efficiency 
SFF 
240W 92% Efficient </t>
  </si>
  <si>
    <t>1x Intel Haswell Processors
Xeon E3-1200 v3
Core i3, i5, i7
Pentium</t>
  </si>
  <si>
    <r>
      <rPr>
        <u/>
        <sz val="10"/>
        <rFont val="Calibri"/>
        <family val="2"/>
        <scheme val="minor"/>
      </rPr>
      <t>3.5" SATA (6Gb/s) 7200rpm</t>
    </r>
    <r>
      <rPr>
        <sz val="10"/>
        <rFont val="Calibri"/>
        <family val="2"/>
        <scheme val="minor"/>
      </rPr>
      <t xml:space="preserve">
   500GB/1TB/2TB/3TB /4TB 
</t>
    </r>
    <r>
      <rPr>
        <u/>
        <sz val="10"/>
        <rFont val="Calibri"/>
        <family val="2"/>
        <scheme val="minor"/>
      </rPr>
      <t>3.5" SATA Hybrid</t>
    </r>
    <r>
      <rPr>
        <sz val="10"/>
        <rFont val="Calibri"/>
        <family val="2"/>
        <scheme val="minor"/>
      </rPr>
      <t xml:space="preserve">   
1TB
</t>
    </r>
    <r>
      <rPr>
        <u/>
        <sz val="10"/>
        <rFont val="Calibri"/>
        <family val="2"/>
        <scheme val="minor"/>
      </rPr>
      <t>2.5" SSD (6Gb/s):</t>
    </r>
    <r>
      <rPr>
        <sz val="10"/>
        <rFont val="Calibri"/>
        <family val="2"/>
        <scheme val="minor"/>
      </rPr>
      <t xml:space="preserve">   128GB/180GB/240GB/25GB/480GB/512GB
</t>
    </r>
    <r>
      <rPr>
        <u/>
        <sz val="10"/>
        <rFont val="Calibri"/>
        <family val="2"/>
        <scheme val="minor"/>
      </rPr>
      <t>M.2 PCIe via AIC
256GB/512GB</t>
    </r>
  </si>
  <si>
    <t xml:space="preserve">RAID 0, 1 </t>
  </si>
  <si>
    <r>
      <rPr>
        <u/>
        <sz val="10"/>
        <rFont val="Calibri"/>
        <family val="2"/>
        <scheme val="minor"/>
      </rPr>
      <t xml:space="preserve">NVS
</t>
    </r>
    <r>
      <rPr>
        <sz val="10"/>
        <rFont val="Calibri"/>
        <family val="2"/>
        <scheme val="minor"/>
      </rPr>
      <t xml:space="preserve">310 / 315 / 510
</t>
    </r>
    <r>
      <rPr>
        <u/>
        <sz val="10"/>
        <rFont val="Calibri"/>
        <family val="2"/>
        <scheme val="minor"/>
      </rPr>
      <t xml:space="preserve">Quadro
</t>
    </r>
    <r>
      <rPr>
        <sz val="10"/>
        <rFont val="Calibri"/>
        <family val="2"/>
        <scheme val="minor"/>
      </rPr>
      <t>K420/K620/K200/K2200
AMD
W2100/W5100/W7000</t>
    </r>
  </si>
  <si>
    <t>1 Slim External</t>
  </si>
  <si>
    <t>Tower:
2x 3.5" + 1x 2.5"
SFF:
1 3.5" + 1 2.5" (SSD only)</t>
  </si>
  <si>
    <t>14 in 1 (Optional)</t>
  </si>
  <si>
    <t>2 PCIe Gen2 (1 is x4 Mechanical)</t>
  </si>
  <si>
    <t>1 Standard +1 Optional</t>
  </si>
  <si>
    <t>2 Front USB 3.0
2 Front USB 2.0
2 Rear USB 3.0
4 Rear USB 2.0
1 Internal USB 3.0
3 Internal USB 2.0</t>
  </si>
  <si>
    <t>1 Tower</t>
  </si>
  <si>
    <t>Towwer 2
SFF 3</t>
  </si>
  <si>
    <t>TPM V1.2</t>
  </si>
  <si>
    <t>Some CPUs</t>
  </si>
  <si>
    <t xml:space="preserve">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t>
  </si>
  <si>
    <t>HP Z440</t>
  </si>
  <si>
    <t>H: 17.0”  [431.8mm]
W: 6.65” [168.91mm]
D: 17.5”  [444.7mm] (measured to the rear of service panel)</t>
  </si>
  <si>
    <t>17.5 kg (38.5 lbs.)</t>
  </si>
  <si>
    <t>700W 90% Efficient
525W 85% Efficient</t>
  </si>
  <si>
    <r>
      <rPr>
        <u/>
        <sz val="10"/>
        <rFont val="Calibri"/>
        <family val="2"/>
        <scheme val="minor"/>
      </rPr>
      <t>RDIMM (ECC)</t>
    </r>
    <r>
      <rPr>
        <sz val="10"/>
        <rFont val="Calibri"/>
        <family val="2"/>
        <scheme val="minor"/>
      </rPr>
      <t xml:space="preserve">
4GB / 8GB / 16GB 2133-MHz DDR4</t>
    </r>
  </si>
  <si>
    <r>
      <rPr>
        <u/>
        <sz val="10"/>
        <rFont val="Calibri"/>
        <family val="2"/>
        <scheme val="minor"/>
      </rPr>
      <t>3.5" SATA (6Gb/s) 7200rpm</t>
    </r>
    <r>
      <rPr>
        <sz val="10"/>
        <rFont val="Calibri"/>
        <family val="2"/>
        <scheme val="minor"/>
      </rPr>
      <t xml:space="preserve">
   500GB/1TB/2TB/3TB/4TB  
</t>
    </r>
    <r>
      <rPr>
        <u/>
        <sz val="10"/>
        <rFont val="Calibri"/>
        <family val="2"/>
        <scheme val="minor"/>
      </rPr>
      <t>3.5" SATA Hybrid</t>
    </r>
    <r>
      <rPr>
        <sz val="10"/>
        <rFont val="Calibri"/>
        <family val="2"/>
        <scheme val="minor"/>
      </rPr>
      <t xml:space="preserve">   
1TB/2TB
</t>
    </r>
    <r>
      <rPr>
        <u/>
        <sz val="10"/>
        <rFont val="Calibri"/>
        <family val="2"/>
        <scheme val="minor"/>
      </rPr>
      <t>2.5" SSD (6Gb/s):</t>
    </r>
    <r>
      <rPr>
        <sz val="10"/>
        <rFont val="Calibri"/>
        <family val="2"/>
        <scheme val="minor"/>
      </rPr>
      <t xml:space="preserve">   128GB/180GB/240GB/25GB/480GB/512GB/1TB
</t>
    </r>
    <r>
      <rPr>
        <u/>
        <sz val="10"/>
        <rFont val="Calibri"/>
        <family val="2"/>
        <scheme val="minor"/>
      </rPr>
      <t xml:space="preserve">2.5" SAS (12Gb/s)
</t>
    </r>
    <r>
      <rPr>
        <sz val="10"/>
        <rFont val="Calibri"/>
        <family val="2"/>
        <scheme val="minor"/>
      </rPr>
      <t xml:space="preserve">300GB/600GB/900GB/1.2TB
</t>
    </r>
    <r>
      <rPr>
        <u/>
        <sz val="10"/>
        <rFont val="Calibri"/>
        <family val="2"/>
        <scheme val="minor"/>
      </rPr>
      <t xml:space="preserve">M.2 PCIe SSD via AIC
</t>
    </r>
    <r>
      <rPr>
        <sz val="10"/>
        <rFont val="Calibri"/>
        <family val="2"/>
        <scheme val="minor"/>
      </rPr>
      <t>256GB/512GB</t>
    </r>
  </si>
  <si>
    <r>
      <rPr>
        <u/>
        <sz val="10"/>
        <rFont val="Calibri"/>
        <family val="2"/>
        <scheme val="minor"/>
      </rPr>
      <t xml:space="preserve">NVS
</t>
    </r>
    <r>
      <rPr>
        <sz val="10"/>
        <rFont val="Calibri"/>
        <family val="2"/>
        <scheme val="minor"/>
      </rPr>
      <t xml:space="preserve">310 / 315 / 510
</t>
    </r>
    <r>
      <rPr>
        <u/>
        <sz val="10"/>
        <rFont val="Calibri"/>
        <family val="2"/>
        <scheme val="minor"/>
      </rPr>
      <t xml:space="preserve">Quadro
</t>
    </r>
    <r>
      <rPr>
        <sz val="10"/>
        <rFont val="Calibri"/>
        <family val="2"/>
        <scheme val="minor"/>
      </rPr>
      <t>K420/K620/K2200/K4200/k5200/K6000
AMD
W2100/W5100/W7100</t>
    </r>
  </si>
  <si>
    <t>2 Internal +2 External 5.25" via conversion</t>
  </si>
  <si>
    <t>15 in 1 (Optional)</t>
  </si>
  <si>
    <t>1 (Open Ended)</t>
  </si>
  <si>
    <t>1 (open Ended)</t>
  </si>
  <si>
    <t>4 Rear USB 3.0
2 Rear USB 2.0
4 Front USB 3.0
2 Internal USB 2.0</t>
  </si>
  <si>
    <t>HP Z640</t>
  </si>
  <si>
    <t>H: 17.5”  [464.82mm]
W: 6.75” [171.50mm]
D: 18.3”  [444.7mm] (measured to the rear of service panel)</t>
  </si>
  <si>
    <t>21.8 kg (48.0 lbs.)</t>
  </si>
  <si>
    <t xml:space="preserve">925W 90% Efficient </t>
  </si>
  <si>
    <r>
      <rPr>
        <u/>
        <sz val="10"/>
        <rFont val="Calibri"/>
        <family val="2"/>
        <scheme val="minor"/>
      </rPr>
      <t>RDIMM (ECC)</t>
    </r>
    <r>
      <rPr>
        <sz val="10"/>
        <rFont val="Calibri"/>
        <family val="2"/>
        <scheme val="minor"/>
      </rPr>
      <t xml:space="preserve">
4GB / 8GB / 16GB 2133-MHz DDR4
</t>
    </r>
    <r>
      <rPr>
        <u/>
        <sz val="10"/>
        <rFont val="Calibri"/>
        <family val="2"/>
        <scheme val="minor"/>
      </rPr>
      <t>LRDIMM (ECC)</t>
    </r>
    <r>
      <rPr>
        <sz val="10"/>
        <rFont val="Calibri"/>
        <family val="2"/>
        <scheme val="minor"/>
      </rPr>
      <t xml:space="preserve">
32GB  2133-MHz DDR4  </t>
    </r>
  </si>
  <si>
    <t>1 (Single Processor only)</t>
  </si>
  <si>
    <t>HP Z840</t>
  </si>
  <si>
    <t>H: 17.5" [444.5mm]
W: 8.0" [203.2mm]
D: 20.7" [525.8mm] (measured to the rear of service panel)</t>
  </si>
  <si>
    <t>29.2kg (64.3 lbs.)</t>
  </si>
  <si>
    <t xml:space="preserve">4 Internal + 1 5.25" via converter </t>
  </si>
  <si>
    <t>2 With Single CPU</t>
  </si>
  <si>
    <t>2 (Dual CPU Required for any x8 slots)</t>
  </si>
  <si>
    <t xml:space="preserve">3 - 2 with single CPU </t>
  </si>
  <si>
    <t>4 Rear USB 3.0
2 Rear USB 2.0
4 Front USB 3.0
2 Internal USB 2.0
1 Internal USB 3.0</t>
  </si>
  <si>
    <t>Dell Precision T1700</t>
  </si>
  <si>
    <t>Tower 14.7" x 6.89" x 17.13" (360mm x 175mm x 435mm
SFF 11.42" x 3.65" x 12.28" (290mm x 92.6mm x 312mm</t>
  </si>
  <si>
    <t>27/8.4L</t>
  </si>
  <si>
    <t xml:space="preserve">Tower:
365W 90% Efficient
290W 65% Efficient 
SFF:
255W 65% Efficient
255W 90% Efficient </t>
  </si>
  <si>
    <t>3.5" SATA (6Gb/s) 7200rpm Up to 2TB
SATA (6Gb/s) 10Krpm Up to 500GB
SATA (6Gb/s) SSD Up to 512GB</t>
  </si>
  <si>
    <t>N</t>
  </si>
  <si>
    <t>RAID 0, 1 , 5</t>
  </si>
  <si>
    <t>Nvidia NVS:
310/510
Nvidia Quadro
K620/K1200(SFF)/K2200/K4200/K5200
AMD:
W2270/V4900/W5000</t>
  </si>
  <si>
    <t>2x 5.25"</t>
  </si>
  <si>
    <t>Tower: 2
SFF: 1</t>
  </si>
  <si>
    <t>19 in 1 Tower
None in SFF</t>
  </si>
  <si>
    <t>1 Tower Only</t>
  </si>
  <si>
    <t>1 (x16 Mech)</t>
  </si>
  <si>
    <t>2 Front USB 2.0
4 Rear USB 2.0
2 Front USB 3.0
2 Rear USB 3.0</t>
  </si>
  <si>
    <t>Windows 7® Professional 64-bit
Windows 7® Professional 32-bit
Windows 7 Ultimate 32 and 64bit
Windows 8.1® Professional 64-bit
Windows 8.1® 64-bit
RH Linux v6.4
Uvunru 12.04 Linux (China Only)
Red Hat Enterprise Linux 6.4</t>
  </si>
  <si>
    <t>Dell Precision T5810</t>
  </si>
  <si>
    <t>16.30 x 6.79 x 18.54"; 414 x 172.6 x 471mm</t>
  </si>
  <si>
    <t>685W or 425W (90% efficient)</t>
  </si>
  <si>
    <t>3.5" SATA (6Gb/s) 7200rpm Up to 4TB
SAS 10Krpm Up to 1.2
SAS 15K RPM up to 600GB
SATA (6Gb/s) SSD Up to 512GB
SAS SSD up to 400GB
PCIe SSD up to 1.4TB</t>
  </si>
  <si>
    <t>Nvidia NVS:
310/315/510
Nvidia Quadro
K420/K620/K2200/K4200/K5200/K6000/M6000
AMD:
W2100/W4100/W5100/W7100</t>
  </si>
  <si>
    <t>1 integrated + 1x 5.25"</t>
  </si>
  <si>
    <t>3x 3.5" or 4x 2.5"</t>
  </si>
  <si>
    <t>19 in 1 (Optional)</t>
  </si>
  <si>
    <t>3 Front USB 2.0
3 Rear USB 2.0
1 Front USB 3.0
3 Rear USB 3.0</t>
  </si>
  <si>
    <t>Dell Precision T7810</t>
  </si>
  <si>
    <t>16.95 x 8.50 x 20.67"; 438 x 216 x 545mm</t>
  </si>
  <si>
    <t>*25W or 685W 90% Efficient</t>
  </si>
  <si>
    <t>1 (x16 Mechanical)</t>
  </si>
  <si>
    <t>Dell Precision T7910</t>
  </si>
  <si>
    <t>1300W 90% Efficient</t>
  </si>
  <si>
    <t>4x 3.5" or 4x 2.5"</t>
  </si>
  <si>
    <t>2 (+2 with both processors)</t>
  </si>
  <si>
    <t>Up to date July 7, 2015</t>
  </si>
  <si>
    <t>Up to date: June 22, 2015</t>
  </si>
  <si>
    <t>No (up to 2)</t>
  </si>
</sst>
</file>

<file path=xl/styles.xml><?xml version="1.0" encoding="utf-8"?>
<styleSheet xmlns="http://schemas.openxmlformats.org/spreadsheetml/2006/main">
  <fonts count="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Calibri"/>
      <family val="2"/>
    </font>
    <font>
      <sz val="10"/>
      <color indexed="9"/>
      <name val="Calibri"/>
      <family val="2"/>
    </font>
    <font>
      <sz val="11"/>
      <color indexed="9"/>
      <name val="Calibri"/>
      <family val="2"/>
    </font>
    <font>
      <b/>
      <sz val="10"/>
      <color indexed="56"/>
      <name val="Arial"/>
      <family val="2"/>
    </font>
    <font>
      <sz val="10"/>
      <color indexed="9"/>
      <name val="Arial"/>
      <family val="2"/>
    </font>
    <font>
      <b/>
      <sz val="18"/>
      <color indexed="9"/>
      <name val="Calibri"/>
      <family val="2"/>
    </font>
    <font>
      <b/>
      <sz val="14"/>
      <color indexed="9"/>
      <name val="Calibri"/>
      <family val="2"/>
    </font>
    <font>
      <b/>
      <sz val="11"/>
      <color indexed="9"/>
      <name val="Calibri"/>
      <family val="2"/>
    </font>
    <font>
      <b/>
      <sz val="9"/>
      <color indexed="56"/>
      <name val="Arial"/>
      <family val="2"/>
    </font>
    <font>
      <b/>
      <sz val="11"/>
      <color theme="1"/>
      <name val="Calibri"/>
      <family val="2"/>
    </font>
    <font>
      <b/>
      <sz val="9"/>
      <color rgb="FF000000"/>
      <name val="Arial Unicode MS"/>
      <family val="2"/>
    </font>
    <font>
      <b/>
      <sz val="8"/>
      <color rgb="FF000000"/>
      <name val="Arial Unicode MS"/>
      <family val="2"/>
    </font>
    <font>
      <b/>
      <sz val="9"/>
      <color rgb="FF0000FF"/>
      <name val="Arial Unicode MS"/>
      <family val="2"/>
    </font>
    <font>
      <b/>
      <sz val="8"/>
      <color rgb="FF0000FF"/>
      <name val="Arial Unicode MS"/>
      <family val="2"/>
    </font>
    <font>
      <sz val="8"/>
      <color rgb="FF000000"/>
      <name val="Arial Unicode MS"/>
      <family val="2"/>
    </font>
    <font>
      <sz val="8"/>
      <color rgb="FFFF0000"/>
      <name val="Arial Unicode MS"/>
      <family val="2"/>
    </font>
    <font>
      <sz val="10"/>
      <color indexed="10"/>
      <name val="Calibri"/>
      <family val="2"/>
    </font>
    <font>
      <sz val="10"/>
      <color theme="1"/>
      <name val="Calibri"/>
      <family val="2"/>
    </font>
    <font>
      <b/>
      <sz val="10"/>
      <color indexed="10"/>
      <name val="Calibri"/>
      <family val="2"/>
    </font>
    <font>
      <sz val="10"/>
      <color theme="0"/>
      <name val="Calibri"/>
      <family val="2"/>
    </font>
    <font>
      <sz val="10"/>
      <color rgb="FF000000"/>
      <name val="Calibri"/>
      <family val="2"/>
      <scheme val="minor"/>
    </font>
    <font>
      <sz val="10"/>
      <name val="Calibri"/>
      <family val="2"/>
      <scheme val="minor"/>
    </font>
    <font>
      <sz val="10"/>
      <color theme="1" tint="4.9989318521683403E-2"/>
      <name val="Calibri"/>
      <family val="2"/>
    </font>
    <font>
      <b/>
      <sz val="10"/>
      <name val="Calibri"/>
      <family val="2"/>
    </font>
    <font>
      <sz val="18"/>
      <name val="Arial"/>
      <family val="2"/>
    </font>
    <font>
      <b/>
      <sz val="10.5"/>
      <color rgb="FFF71717"/>
      <name val="Arial"/>
      <family val="2"/>
    </font>
    <font>
      <b/>
      <sz val="10"/>
      <color rgb="FF0000FF"/>
      <name val="Arial"/>
      <family val="2"/>
    </font>
    <font>
      <b/>
      <sz val="10"/>
      <color rgb="FF000000"/>
      <name val="Arial"/>
      <family val="2"/>
    </font>
    <font>
      <sz val="9"/>
      <color rgb="FF000000"/>
      <name val="Arial"/>
      <family val="2"/>
    </font>
    <font>
      <sz val="10"/>
      <name val="Arial"/>
      <family val="2"/>
    </font>
    <font>
      <sz val="8"/>
      <name val="Calibri"/>
      <family val="2"/>
    </font>
    <font>
      <sz val="9"/>
      <name val="Calibri"/>
      <family val="2"/>
    </font>
    <font>
      <sz val="10"/>
      <color theme="0" tint="-4.9989318521683403E-2"/>
      <name val="Calibri"/>
      <family val="2"/>
      <scheme val="minor"/>
    </font>
    <font>
      <u/>
      <sz val="10"/>
      <color theme="10"/>
      <name val="Arial"/>
      <family val="2"/>
    </font>
    <font>
      <strike/>
      <sz val="8"/>
      <color rgb="FF000000"/>
      <name val="Arial Unicode MS"/>
      <family val="2"/>
    </font>
    <font>
      <sz val="8"/>
      <color theme="1"/>
      <name val="Arial Unicode MS"/>
      <family val="2"/>
    </font>
    <font>
      <sz val="10"/>
      <color indexed="8"/>
      <name val="Calibri"/>
      <family val="2"/>
    </font>
    <font>
      <b/>
      <sz val="8"/>
      <color indexed="12"/>
      <name val="Arial"/>
      <family val="2"/>
    </font>
    <font>
      <b/>
      <sz val="8"/>
      <name val="Arial"/>
      <family val="2"/>
    </font>
    <font>
      <u/>
      <sz val="10"/>
      <name val="Calibri"/>
      <family val="2"/>
    </font>
    <font>
      <b/>
      <sz val="26"/>
      <name val="Arial"/>
      <family val="2"/>
    </font>
    <font>
      <sz val="10"/>
      <color rgb="FFFFFF00"/>
      <name val="Calibri"/>
      <family val="2"/>
    </font>
    <font>
      <sz val="9"/>
      <color theme="1"/>
      <name val="Arial"/>
      <family val="2"/>
    </font>
    <font>
      <b/>
      <sz val="8"/>
      <color indexed="56"/>
      <name val="Arial"/>
      <family val="2"/>
    </font>
    <font>
      <sz val="10"/>
      <color rgb="FFFF0000"/>
      <name val="Calibri"/>
      <family val="2"/>
    </font>
    <font>
      <sz val="9"/>
      <name val="微软雅黑"/>
      <family val="2"/>
      <charset val="134"/>
    </font>
    <font>
      <sz val="9"/>
      <name val="Calibri"/>
      <family val="2"/>
      <scheme val="minor"/>
    </font>
    <font>
      <sz val="9"/>
      <color indexed="8"/>
      <name val="Calibri"/>
      <family val="2"/>
      <scheme val="minor"/>
    </font>
    <font>
      <sz val="22"/>
      <name val="Calibri"/>
      <family val="2"/>
    </font>
    <font>
      <sz val="16"/>
      <name val="Arial"/>
      <family val="2"/>
    </font>
    <font>
      <sz val="10"/>
      <color rgb="FF000000"/>
      <name val="Calibri"/>
      <family val="2"/>
    </font>
    <font>
      <sz val="11"/>
      <color rgb="FF000000"/>
      <name val="Calibri"/>
      <family val="2"/>
    </font>
    <font>
      <sz val="9"/>
      <color rgb="FFFF0000"/>
      <name val="Arial"/>
      <family val="2"/>
    </font>
    <font>
      <b/>
      <sz val="10"/>
      <color rgb="FFFF0000"/>
      <name val="Arial"/>
      <family val="2"/>
    </font>
    <font>
      <sz val="10"/>
      <color theme="1"/>
      <name val="Calibri"/>
      <family val="2"/>
      <scheme val="minor"/>
    </font>
    <font>
      <sz val="10"/>
      <color indexed="9"/>
      <name val="Calibri"/>
      <family val="2"/>
      <scheme val="minor"/>
    </font>
    <font>
      <u/>
      <sz val="10"/>
      <color theme="10"/>
      <name val="Calibri"/>
      <family val="2"/>
      <scheme val="minor"/>
    </font>
    <font>
      <b/>
      <sz val="11"/>
      <name val="Arial"/>
      <family val="2"/>
    </font>
    <font>
      <sz val="10"/>
      <color theme="1"/>
      <name val="宋体"/>
      <family val="3"/>
      <charset val="134"/>
    </font>
    <font>
      <sz val="12"/>
      <name val="Arial"/>
      <family val="2"/>
    </font>
    <font>
      <u/>
      <sz val="12"/>
      <color theme="10"/>
      <name val="Arial"/>
      <family val="2"/>
    </font>
    <font>
      <b/>
      <sz val="12"/>
      <name val="Arial"/>
      <family val="2"/>
    </font>
    <font>
      <u/>
      <sz val="10"/>
      <name val="Calibri"/>
      <family val="2"/>
      <scheme val="minor"/>
    </font>
    <font>
      <sz val="10"/>
      <color indexed="10"/>
      <name val="Calibri"/>
      <family val="2"/>
      <scheme val="minor"/>
    </font>
  </fonts>
  <fills count="3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3" tint="-0.249977111117893"/>
        <bgColor indexed="64"/>
      </patternFill>
    </fill>
    <fill>
      <patternFill patternType="solid">
        <fgColor rgb="FFFFC000"/>
        <bgColor indexed="64"/>
      </patternFill>
    </fill>
    <fill>
      <patternFill patternType="solid">
        <fgColor rgb="FF99FFCC"/>
        <bgColor indexed="64"/>
      </patternFill>
    </fill>
    <fill>
      <patternFill patternType="solid">
        <fgColor rgb="FF90E4BE"/>
        <bgColor indexed="64"/>
      </patternFill>
    </fill>
    <fill>
      <patternFill patternType="solid">
        <fgColor rgb="FF9EB7F6"/>
        <bgColor indexed="64"/>
      </patternFill>
    </fill>
    <fill>
      <patternFill patternType="solid">
        <fgColor rgb="FFC0C0C0"/>
        <bgColor indexed="64"/>
      </patternFill>
    </fill>
    <fill>
      <patternFill patternType="solid">
        <fgColor rgb="FFF9F555"/>
        <bgColor indexed="64"/>
      </patternFill>
    </fill>
    <fill>
      <patternFill patternType="solid">
        <fgColor rgb="FFFFB5FF"/>
        <bgColor indexed="64"/>
      </patternFill>
    </fill>
    <fill>
      <patternFill patternType="solid">
        <fgColor rgb="FFEDB469"/>
        <bgColor indexed="64"/>
      </patternFill>
    </fill>
    <fill>
      <patternFill patternType="solid">
        <fgColor theme="1"/>
        <bgColor indexed="64"/>
      </patternFill>
    </fill>
    <fill>
      <patternFill patternType="solid">
        <fgColor indexed="13"/>
        <bgColor indexed="64"/>
      </patternFill>
    </fill>
    <fill>
      <patternFill patternType="solid">
        <fgColor theme="3"/>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FFFF99"/>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theme="5" tint="-0.499984740745262"/>
        <bgColor indexed="64"/>
      </patternFill>
    </fill>
    <fill>
      <patternFill patternType="solid">
        <fgColor theme="4"/>
        <bgColor indexed="64"/>
      </patternFill>
    </fill>
    <fill>
      <patternFill patternType="solid">
        <fgColor theme="6"/>
        <bgColor indexed="64"/>
      </patternFill>
    </fill>
    <fill>
      <patternFill patternType="solid">
        <fgColor theme="9" tint="0.59999389629810485"/>
        <bgColor indexed="64"/>
      </patternFill>
    </fill>
    <fill>
      <patternFill patternType="solid">
        <fgColor rgb="FFFF0000"/>
        <bgColor indexed="64"/>
      </patternFill>
    </fill>
  </fills>
  <borders count="33">
    <border>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ck">
        <color rgb="FF000000"/>
      </left>
      <right style="medium">
        <color rgb="FF000000"/>
      </right>
      <top style="thick">
        <color rgb="FF000000"/>
      </top>
      <bottom/>
      <diagonal/>
    </border>
    <border>
      <left style="thick">
        <color rgb="FF000000"/>
      </left>
      <right style="medium">
        <color rgb="FF000000"/>
      </right>
      <top/>
      <bottom style="medium">
        <color rgb="FF000000"/>
      </bottom>
      <diagonal/>
    </border>
    <border>
      <left style="medium">
        <color rgb="FF000000"/>
      </left>
      <right style="medium">
        <color rgb="FF000000"/>
      </right>
      <top style="thick">
        <color rgb="FF000000"/>
      </top>
      <bottom/>
      <diagonal/>
    </border>
    <border>
      <left style="thick">
        <color rgb="FF000000"/>
      </left>
      <right style="medium">
        <color rgb="FF000000"/>
      </right>
      <top style="medium">
        <color rgb="FF000000"/>
      </top>
      <bottom/>
      <diagonal/>
    </border>
    <border>
      <left style="thick">
        <color rgb="FF000000"/>
      </left>
      <right style="medium">
        <color rgb="FF000000"/>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right/>
      <top/>
      <bottom style="medium">
        <color rgb="FF000000"/>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23">
    <xf numFmtId="0" fontId="0" fillId="0" borderId="0"/>
    <xf numFmtId="0" fontId="5" fillId="0" borderId="0"/>
    <xf numFmtId="0" fontId="37" fillId="0" borderId="0"/>
    <xf numFmtId="0" fontId="41" fillId="0" borderId="0" applyNumberFormat="0" applyFill="0" applyBorder="0" applyAlignment="0" applyProtection="0">
      <alignment vertical="top"/>
      <protection locked="0"/>
    </xf>
    <xf numFmtId="0" fontId="4" fillId="0" borderId="0"/>
    <xf numFmtId="0" fontId="4" fillId="0" borderId="0"/>
    <xf numFmtId="0" fontId="5" fillId="0" borderId="0"/>
    <xf numFmtId="0" fontId="5" fillId="0" borderId="0"/>
    <xf numFmtId="0" fontId="5"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82">
    <xf numFmtId="0" fontId="0" fillId="0" borderId="0" xfId="0"/>
    <xf numFmtId="0" fontId="0" fillId="2" borderId="0" xfId="0" applyFill="1" applyProtection="1">
      <protection hidden="1"/>
    </xf>
    <xf numFmtId="0" fontId="0" fillId="2" borderId="0" xfId="0" applyFill="1" applyBorder="1" applyProtection="1">
      <protection hidden="1"/>
    </xf>
    <xf numFmtId="0" fontId="8" fillId="2" borderId="6" xfId="0" applyFont="1" applyFill="1" applyBorder="1" applyAlignment="1" applyProtection="1">
      <alignment horizontal="left" vertical="center" wrapText="1"/>
      <protection hidden="1"/>
    </xf>
    <xf numFmtId="0" fontId="0" fillId="0" borderId="0" xfId="0" applyFill="1" applyProtection="1">
      <protection hidden="1"/>
    </xf>
    <xf numFmtId="0" fontId="9" fillId="4" borderId="6" xfId="0" applyFont="1" applyFill="1" applyBorder="1" applyAlignment="1" applyProtection="1">
      <alignment horizontal="left" vertical="center" wrapText="1"/>
      <protection hidden="1"/>
    </xf>
    <xf numFmtId="0" fontId="18" fillId="0" borderId="13" xfId="0" applyFont="1" applyBorder="1" applyAlignment="1">
      <alignment horizontal="left" vertical="center" wrapText="1" readingOrder="1"/>
    </xf>
    <xf numFmtId="0" fontId="19" fillId="6" borderId="13" xfId="0" applyFont="1" applyFill="1" applyBorder="1" applyAlignment="1">
      <alignment horizontal="left" vertical="center" wrapText="1" readingOrder="1"/>
    </xf>
    <xf numFmtId="0" fontId="19" fillId="7" borderId="13" xfId="0" applyFont="1" applyFill="1" applyBorder="1" applyAlignment="1">
      <alignment horizontal="left" vertical="center" wrapText="1" readingOrder="1"/>
    </xf>
    <xf numFmtId="0" fontId="19" fillId="8" borderId="13" xfId="0" applyFont="1" applyFill="1" applyBorder="1" applyAlignment="1">
      <alignment horizontal="left" vertical="center" wrapText="1" readingOrder="1"/>
    </xf>
    <xf numFmtId="0" fontId="19" fillId="9" borderId="13" xfId="0" applyFont="1" applyFill="1" applyBorder="1" applyAlignment="1">
      <alignment horizontal="left" vertical="center" wrapText="1" readingOrder="1"/>
    </xf>
    <xf numFmtId="0" fontId="19" fillId="10" borderId="13" xfId="0" applyFont="1" applyFill="1" applyBorder="1" applyAlignment="1">
      <alignment horizontal="left" vertical="center" wrapText="1" readingOrder="1"/>
    </xf>
    <xf numFmtId="0" fontId="19" fillId="11" borderId="13" xfId="0" applyFont="1" applyFill="1" applyBorder="1" applyAlignment="1">
      <alignment horizontal="left" vertical="center" wrapText="1" readingOrder="1"/>
    </xf>
    <xf numFmtId="0" fontId="19" fillId="12" borderId="13" xfId="0" applyFont="1" applyFill="1" applyBorder="1" applyAlignment="1">
      <alignment horizontal="left" vertical="center" wrapText="1" readingOrder="1"/>
    </xf>
    <xf numFmtId="0" fontId="21" fillId="6" borderId="14" xfId="0" applyFont="1" applyFill="1" applyBorder="1" applyAlignment="1">
      <alignment horizontal="left" vertical="center" wrapText="1" readingOrder="1"/>
    </xf>
    <xf numFmtId="0" fontId="21" fillId="7" borderId="14" xfId="0" applyFont="1" applyFill="1" applyBorder="1" applyAlignment="1">
      <alignment horizontal="left" vertical="center" wrapText="1" readingOrder="1"/>
    </xf>
    <xf numFmtId="0" fontId="21" fillId="8" borderId="14" xfId="0" applyFont="1" applyFill="1" applyBorder="1" applyAlignment="1">
      <alignment horizontal="left" vertical="center" wrapText="1" readingOrder="1"/>
    </xf>
    <xf numFmtId="0" fontId="21" fillId="9" borderId="14" xfId="0" applyFont="1" applyFill="1" applyBorder="1" applyAlignment="1">
      <alignment horizontal="left" vertical="center" wrapText="1" readingOrder="1"/>
    </xf>
    <xf numFmtId="0" fontId="21" fillId="10" borderId="14" xfId="0" applyFont="1" applyFill="1" applyBorder="1" applyAlignment="1">
      <alignment horizontal="left" vertical="center" wrapText="1" readingOrder="1"/>
    </xf>
    <xf numFmtId="0" fontId="21" fillId="11" borderId="14" xfId="0" applyFont="1" applyFill="1" applyBorder="1" applyAlignment="1">
      <alignment horizontal="left" vertical="center" wrapText="1" readingOrder="1"/>
    </xf>
    <xf numFmtId="0" fontId="21" fillId="12" borderId="14" xfId="0" applyFont="1" applyFill="1" applyBorder="1" applyAlignment="1">
      <alignment horizontal="left" vertical="center" wrapText="1" readingOrder="1"/>
    </xf>
    <xf numFmtId="0" fontId="21" fillId="6" borderId="15" xfId="0" applyFont="1" applyFill="1" applyBorder="1" applyAlignment="1">
      <alignment horizontal="left" vertical="center" wrapText="1" readingOrder="1"/>
    </xf>
    <xf numFmtId="0" fontId="21" fillId="7" borderId="15" xfId="0" applyFont="1" applyFill="1" applyBorder="1" applyAlignment="1">
      <alignment horizontal="left" vertical="center" wrapText="1" readingOrder="1"/>
    </xf>
    <xf numFmtId="0" fontId="21" fillId="8" borderId="15" xfId="0" applyFont="1" applyFill="1" applyBorder="1" applyAlignment="1">
      <alignment horizontal="left" vertical="center" wrapText="1" readingOrder="1"/>
    </xf>
    <xf numFmtId="0" fontId="21" fillId="9" borderId="15" xfId="0" applyFont="1" applyFill="1" applyBorder="1" applyAlignment="1">
      <alignment horizontal="left" vertical="center" wrapText="1" readingOrder="1"/>
    </xf>
    <xf numFmtId="0" fontId="21" fillId="10" borderId="15" xfId="0" applyFont="1" applyFill="1" applyBorder="1" applyAlignment="1">
      <alignment horizontal="left" vertical="center" wrapText="1" readingOrder="1"/>
    </xf>
    <xf numFmtId="0" fontId="21" fillId="11" borderId="15" xfId="0" applyFont="1" applyFill="1" applyBorder="1" applyAlignment="1">
      <alignment horizontal="left" vertical="center" wrapText="1" readingOrder="1"/>
    </xf>
    <xf numFmtId="0" fontId="21" fillId="12" borderId="15" xfId="0" applyFont="1" applyFill="1" applyBorder="1" applyAlignment="1">
      <alignment horizontal="left" vertical="center" wrapText="1" readingOrder="1"/>
    </xf>
    <xf numFmtId="0" fontId="21" fillId="6" borderId="16" xfId="0" applyFont="1" applyFill="1" applyBorder="1" applyAlignment="1">
      <alignment horizontal="left" vertical="center" wrapText="1" readingOrder="1"/>
    </xf>
    <xf numFmtId="0" fontId="21" fillId="7" borderId="16" xfId="0" applyFont="1" applyFill="1" applyBorder="1" applyAlignment="1">
      <alignment horizontal="left" vertical="center" wrapText="1" readingOrder="1"/>
    </xf>
    <xf numFmtId="0" fontId="21" fillId="8" borderId="16" xfId="0" applyFont="1" applyFill="1" applyBorder="1" applyAlignment="1">
      <alignment horizontal="left" vertical="center" wrapText="1" readingOrder="1"/>
    </xf>
    <xf numFmtId="0" fontId="21" fillId="9" borderId="16" xfId="0" applyFont="1" applyFill="1" applyBorder="1" applyAlignment="1">
      <alignment horizontal="left" vertical="center" wrapText="1" readingOrder="1"/>
    </xf>
    <xf numFmtId="0" fontId="21" fillId="10" borderId="16" xfId="0" applyFont="1" applyFill="1" applyBorder="1" applyAlignment="1">
      <alignment horizontal="left" vertical="center" wrapText="1" readingOrder="1"/>
    </xf>
    <xf numFmtId="0" fontId="21" fillId="11" borderId="16" xfId="0" applyFont="1" applyFill="1" applyBorder="1" applyAlignment="1">
      <alignment horizontal="left" vertical="center" wrapText="1" readingOrder="1"/>
    </xf>
    <xf numFmtId="0" fontId="21" fillId="12" borderId="16" xfId="0" applyFont="1" applyFill="1" applyBorder="1" applyAlignment="1">
      <alignment horizontal="left" vertical="center" wrapText="1" readingOrder="1"/>
    </xf>
    <xf numFmtId="0" fontId="22" fillId="12" borderId="14" xfId="0" applyFont="1" applyFill="1" applyBorder="1" applyAlignment="1">
      <alignment horizontal="left" vertical="center" wrapText="1" readingOrder="1"/>
    </xf>
    <xf numFmtId="0" fontId="22" fillId="12" borderId="15" xfId="0" applyFont="1" applyFill="1" applyBorder="1" applyAlignment="1">
      <alignment horizontal="left" vertical="center" wrapText="1" readingOrder="1"/>
    </xf>
    <xf numFmtId="0" fontId="22" fillId="11" borderId="16" xfId="0" applyFont="1" applyFill="1" applyBorder="1" applyAlignment="1">
      <alignment horizontal="left" vertical="center" wrapText="1" readingOrder="1"/>
    </xf>
    <xf numFmtId="0" fontId="22" fillId="12" borderId="16" xfId="0" applyFont="1" applyFill="1" applyBorder="1" applyAlignment="1">
      <alignment horizontal="left" vertical="center" wrapText="1" readingOrder="1"/>
    </xf>
    <xf numFmtId="0" fontId="23" fillId="12" borderId="16" xfId="0" applyFont="1" applyFill="1" applyBorder="1" applyAlignment="1">
      <alignment horizontal="left" vertical="center" wrapText="1" readingOrder="1"/>
    </xf>
    <xf numFmtId="0" fontId="22" fillId="6" borderId="13" xfId="0" applyFont="1" applyFill="1" applyBorder="1" applyAlignment="1">
      <alignment horizontal="left" vertical="center" wrapText="1" readingOrder="1"/>
    </xf>
    <xf numFmtId="0" fontId="22" fillId="7" borderId="13" xfId="0" applyFont="1" applyFill="1" applyBorder="1" applyAlignment="1">
      <alignment horizontal="left" vertical="center" wrapText="1" readingOrder="1"/>
    </xf>
    <xf numFmtId="0" fontId="22" fillId="8" borderId="13" xfId="0" applyFont="1" applyFill="1" applyBorder="1" applyAlignment="1">
      <alignment horizontal="left" vertical="center" wrapText="1" readingOrder="1"/>
    </xf>
    <xf numFmtId="0" fontId="22" fillId="9" borderId="13" xfId="0" applyFont="1" applyFill="1" applyBorder="1" applyAlignment="1">
      <alignment horizontal="left" vertical="center" wrapText="1" readingOrder="1"/>
    </xf>
    <xf numFmtId="0" fontId="22" fillId="10" borderId="13" xfId="0" applyFont="1" applyFill="1" applyBorder="1" applyAlignment="1">
      <alignment horizontal="left" vertical="center" wrapText="1" readingOrder="1"/>
    </xf>
    <xf numFmtId="0" fontId="22" fillId="11" borderId="13" xfId="0" applyFont="1" applyFill="1" applyBorder="1" applyAlignment="1">
      <alignment horizontal="left" vertical="center" wrapText="1" readingOrder="1"/>
    </xf>
    <xf numFmtId="0" fontId="22" fillId="12" borderId="13" xfId="0" applyFont="1" applyFill="1" applyBorder="1" applyAlignment="1">
      <alignment horizontal="left" vertical="center" wrapText="1" readingOrder="1"/>
    </xf>
    <xf numFmtId="0" fontId="8" fillId="13" borderId="6" xfId="0" applyFont="1" applyFill="1" applyBorder="1" applyProtection="1">
      <protection hidden="1"/>
    </xf>
    <xf numFmtId="0" fontId="8" fillId="13" borderId="6" xfId="0" applyFont="1" applyFill="1" applyBorder="1" applyAlignment="1" applyProtection="1">
      <alignment horizontal="left" vertical="center" wrapText="1"/>
      <protection hidden="1"/>
    </xf>
    <xf numFmtId="0" fontId="0" fillId="13" borderId="0" xfId="0" applyFill="1" applyProtection="1">
      <protection hidden="1"/>
    </xf>
    <xf numFmtId="0" fontId="8" fillId="13" borderId="6" xfId="0" quotePrefix="1" applyFont="1" applyFill="1" applyBorder="1" applyProtection="1">
      <protection hidden="1"/>
    </xf>
    <xf numFmtId="0" fontId="8" fillId="0" borderId="6" xfId="0" applyFont="1" applyFill="1" applyBorder="1" applyProtection="1">
      <protection hidden="1"/>
    </xf>
    <xf numFmtId="0" fontId="8" fillId="0" borderId="6" xfId="0" applyFont="1" applyFill="1" applyBorder="1" applyAlignment="1" applyProtection="1">
      <alignment horizontal="left" vertical="center" wrapText="1"/>
      <protection hidden="1"/>
    </xf>
    <xf numFmtId="0" fontId="5" fillId="2" borderId="0" xfId="1" applyFill="1" applyProtection="1">
      <protection hidden="1"/>
    </xf>
    <xf numFmtId="0" fontId="5" fillId="2" borderId="0" xfId="1" applyFill="1" applyBorder="1" applyProtection="1">
      <protection hidden="1"/>
    </xf>
    <xf numFmtId="0" fontId="12" fillId="2" borderId="0" xfId="1" applyFont="1" applyFill="1" applyBorder="1" applyProtection="1">
      <protection hidden="1"/>
    </xf>
    <xf numFmtId="0" fontId="8" fillId="2" borderId="6" xfId="1" applyFont="1" applyFill="1" applyBorder="1" applyAlignment="1" applyProtection="1">
      <alignment horizontal="center" vertical="center" wrapText="1"/>
      <protection hidden="1"/>
    </xf>
    <xf numFmtId="0" fontId="9" fillId="4" borderId="6" xfId="1" applyFont="1" applyFill="1" applyBorder="1" applyAlignment="1" applyProtection="1">
      <alignment horizontal="left" vertical="center" wrapText="1"/>
      <protection hidden="1"/>
    </xf>
    <xf numFmtId="0" fontId="12" fillId="2" borderId="0" xfId="1" applyFont="1" applyFill="1" applyProtection="1">
      <protection hidden="1"/>
    </xf>
    <xf numFmtId="0" fontId="5" fillId="2" borderId="0" xfId="1" applyFont="1" applyFill="1" applyProtection="1">
      <protection hidden="1"/>
    </xf>
    <xf numFmtId="0" fontId="8" fillId="0" borderId="6" xfId="1" applyFont="1" applyFill="1" applyBorder="1" applyAlignment="1" applyProtection="1">
      <alignment horizontal="center" vertical="center" wrapText="1"/>
      <protection hidden="1"/>
    </xf>
    <xf numFmtId="0" fontId="5" fillId="0" borderId="0" xfId="1" applyFill="1" applyProtection="1">
      <protection hidden="1"/>
    </xf>
    <xf numFmtId="0" fontId="7" fillId="2" borderId="0" xfId="1" applyFont="1" applyFill="1" applyProtection="1">
      <protection hidden="1"/>
    </xf>
    <xf numFmtId="0" fontId="8" fillId="2" borderId="0" xfId="1" applyFont="1" applyFill="1" applyAlignment="1" applyProtection="1">
      <alignment vertical="center" wrapText="1"/>
      <protection hidden="1"/>
    </xf>
    <xf numFmtId="0" fontId="8" fillId="2" borderId="0" xfId="1" applyFont="1" applyFill="1" applyAlignment="1" applyProtection="1">
      <alignment horizontal="left" vertical="center" wrapText="1"/>
      <protection hidden="1"/>
    </xf>
    <xf numFmtId="0" fontId="8" fillId="2" borderId="6" xfId="1" applyFont="1" applyFill="1" applyBorder="1" applyAlignment="1" applyProtection="1">
      <alignment vertical="center" wrapText="1"/>
      <protection hidden="1"/>
    </xf>
    <xf numFmtId="0" fontId="8" fillId="2" borderId="6" xfId="1" applyFont="1" applyFill="1" applyBorder="1" applyAlignment="1" applyProtection="1">
      <alignment horizontal="left" vertical="center" wrapText="1"/>
      <protection hidden="1"/>
    </xf>
    <xf numFmtId="0" fontId="8" fillId="13" borderId="0" xfId="1" applyFont="1" applyFill="1" applyAlignment="1" applyProtection="1">
      <alignment vertical="center" wrapText="1"/>
      <protection hidden="1"/>
    </xf>
    <xf numFmtId="0" fontId="8" fillId="13" borderId="6" xfId="1" applyFont="1" applyFill="1" applyBorder="1" applyAlignment="1" applyProtection="1">
      <alignment vertical="center" wrapText="1"/>
      <protection hidden="1"/>
    </xf>
    <xf numFmtId="0" fontId="8" fillId="13" borderId="6" xfId="1" applyFont="1" applyFill="1" applyBorder="1" applyAlignment="1" applyProtection="1">
      <alignment horizontal="left" vertical="center" wrapText="1"/>
      <protection hidden="1"/>
    </xf>
    <xf numFmtId="0" fontId="8" fillId="0" borderId="0" xfId="1" applyFont="1" applyFill="1" applyAlignment="1" applyProtection="1">
      <alignment vertical="center" wrapText="1"/>
      <protection hidden="1"/>
    </xf>
    <xf numFmtId="0" fontId="24" fillId="0" borderId="6" xfId="1" applyFont="1" applyFill="1" applyBorder="1" applyAlignment="1" applyProtection="1">
      <alignment vertical="center" wrapText="1"/>
      <protection hidden="1"/>
    </xf>
    <xf numFmtId="0" fontId="8" fillId="0" borderId="6" xfId="1" applyFont="1" applyFill="1" applyBorder="1" applyAlignment="1" applyProtection="1">
      <alignment vertical="center" wrapText="1"/>
      <protection hidden="1"/>
    </xf>
    <xf numFmtId="0" fontId="24"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horizontal="left" vertical="center" wrapText="1"/>
      <protection hidden="1"/>
    </xf>
    <xf numFmtId="0" fontId="24" fillId="14"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horizontal="left" vertical="center" wrapText="1"/>
      <protection hidden="1"/>
    </xf>
    <xf numFmtId="0" fontId="24" fillId="13" borderId="6" xfId="1" applyFont="1" applyFill="1" applyBorder="1" applyAlignment="1" applyProtection="1">
      <alignment vertical="center" wrapText="1"/>
      <protection hidden="1"/>
    </xf>
    <xf numFmtId="0" fontId="24" fillId="13" borderId="6" xfId="1" applyFont="1" applyFill="1" applyBorder="1" applyAlignment="1" applyProtection="1">
      <alignment horizontal="left" vertical="center" wrapText="1"/>
      <protection hidden="1"/>
    </xf>
    <xf numFmtId="0" fontId="24" fillId="14" borderId="6" xfId="1" applyFont="1" applyFill="1" applyBorder="1" applyAlignment="1" applyProtection="1">
      <alignment vertical="center" wrapText="1"/>
      <protection hidden="1"/>
    </xf>
    <xf numFmtId="0" fontId="27" fillId="15" borderId="0" xfId="1" applyFont="1" applyFill="1" applyAlignment="1" applyProtection="1">
      <alignment vertical="center" wrapText="1"/>
      <protection hidden="1"/>
    </xf>
    <xf numFmtId="0" fontId="27" fillId="15" borderId="6" xfId="1" applyFont="1" applyFill="1" applyBorder="1" applyAlignment="1" applyProtection="1">
      <alignment horizontal="left" vertical="center" wrapText="1"/>
      <protection hidden="1"/>
    </xf>
    <xf numFmtId="0" fontId="17" fillId="3" borderId="6" xfId="0" applyFont="1" applyFill="1" applyBorder="1" applyAlignment="1" applyProtection="1">
      <alignment horizontal="center" vertical="center" wrapText="1"/>
    </xf>
    <xf numFmtId="0" fontId="5" fillId="0" borderId="0" xfId="1" applyFill="1" applyBorder="1" applyAlignment="1" applyProtection="1">
      <alignment vertical="center"/>
      <protection hidden="1"/>
    </xf>
    <xf numFmtId="0" fontId="10" fillId="0" borderId="0" xfId="1" applyFont="1" applyFill="1" applyBorder="1" applyAlignment="1" applyProtection="1">
      <alignment horizontal="center" vertical="center" wrapText="1"/>
      <protection hidden="1"/>
    </xf>
    <xf numFmtId="0" fontId="13" fillId="0" borderId="0" xfId="1" applyFont="1" applyFill="1" applyBorder="1" applyAlignment="1" applyProtection="1">
      <alignment horizontal="left" vertical="center"/>
      <protection hidden="1"/>
    </xf>
    <xf numFmtId="0" fontId="14" fillId="4" borderId="6" xfId="1" applyFont="1" applyFill="1" applyBorder="1" applyAlignment="1" applyProtection="1">
      <alignment horizontal="center" vertical="center" wrapText="1"/>
      <protection hidden="1"/>
    </xf>
    <xf numFmtId="0" fontId="12" fillId="2" borderId="0" xfId="1" applyFont="1" applyFill="1" applyBorder="1" applyAlignment="1" applyProtection="1">
      <alignment vertical="center"/>
      <protection hidden="1"/>
    </xf>
    <xf numFmtId="0" fontId="9" fillId="2" borderId="0" xfId="1" applyFont="1" applyFill="1" applyBorder="1" applyAlignment="1" applyProtection="1">
      <alignment vertical="center"/>
      <protection hidden="1"/>
    </xf>
    <xf numFmtId="0" fontId="5" fillId="2" borderId="0" xfId="1" applyFill="1" applyBorder="1" applyAlignment="1" applyProtection="1">
      <alignment vertical="center"/>
      <protection hidden="1"/>
    </xf>
    <xf numFmtId="0" fontId="5" fillId="2" borderId="0" xfId="1" applyFill="1" applyAlignment="1" applyProtection="1">
      <alignment vertical="center"/>
      <protection hidden="1"/>
    </xf>
    <xf numFmtId="0" fontId="17" fillId="3" borderId="6" xfId="1" applyFont="1" applyFill="1" applyBorder="1" applyAlignment="1" applyProtection="1">
      <alignment horizontal="center" vertical="center" wrapText="1"/>
      <protection locked="0"/>
    </xf>
    <xf numFmtId="0" fontId="8" fillId="5" borderId="6" xfId="1" applyFont="1" applyFill="1" applyBorder="1" applyAlignment="1" applyProtection="1">
      <alignment horizontal="center" vertical="center" wrapText="1"/>
      <protection hidden="1"/>
    </xf>
    <xf numFmtId="0" fontId="0" fillId="2" borderId="0" xfId="0" applyFill="1" applyProtection="1">
      <protection locked="0" hidden="1"/>
    </xf>
    <xf numFmtId="0" fontId="0" fillId="2" borderId="0" xfId="0" applyFill="1" applyAlignment="1" applyProtection="1">
      <alignment horizontal="center" vertical="center"/>
      <protection locked="0" hidden="1"/>
    </xf>
    <xf numFmtId="0" fontId="0" fillId="0" borderId="1" xfId="0" applyFill="1" applyBorder="1" applyAlignment="1" applyProtection="1">
      <alignment horizontal="left" vertical="center"/>
      <protection locked="0" hidden="1"/>
    </xf>
    <xf numFmtId="0" fontId="0" fillId="0" borderId="10" xfId="0" applyFill="1" applyBorder="1" applyProtection="1">
      <protection locked="0" hidden="1"/>
    </xf>
    <xf numFmtId="0" fontId="0" fillId="0" borderId="2" xfId="0" applyFill="1" applyBorder="1" applyProtection="1">
      <protection locked="0" hidden="1"/>
    </xf>
    <xf numFmtId="0" fontId="0" fillId="0" borderId="11" xfId="0" applyFill="1" applyBorder="1" applyAlignment="1" applyProtection="1">
      <alignment horizontal="left" vertical="center"/>
      <protection locked="0" hidden="1"/>
    </xf>
    <xf numFmtId="0" fontId="0" fillId="0" borderId="0" xfId="0" applyFill="1" applyBorder="1" applyProtection="1">
      <protection locked="0" hidden="1"/>
    </xf>
    <xf numFmtId="0" fontId="0" fillId="0" borderId="3" xfId="0" applyFill="1" applyBorder="1" applyProtection="1">
      <protection locked="0" hidden="1"/>
    </xf>
    <xf numFmtId="0" fontId="7" fillId="2" borderId="0" xfId="0" applyFont="1" applyFill="1" applyAlignment="1" applyProtection="1">
      <alignment horizontal="center" vertical="center"/>
      <protection locked="0" hidden="1"/>
    </xf>
    <xf numFmtId="0" fontId="10" fillId="0" borderId="0" xfId="0" applyFont="1" applyFill="1" applyBorder="1" applyAlignment="1" applyProtection="1">
      <alignment horizontal="center" wrapText="1"/>
      <protection locked="0" hidden="1"/>
    </xf>
    <xf numFmtId="0" fontId="10" fillId="0" borderId="3" xfId="0" applyFont="1" applyFill="1" applyBorder="1" applyAlignment="1" applyProtection="1">
      <alignment horizontal="center" wrapText="1"/>
      <protection locked="0" hidden="1"/>
    </xf>
    <xf numFmtId="0" fontId="0" fillId="0" borderId="4" xfId="0" applyFill="1" applyBorder="1" applyAlignment="1" applyProtection="1">
      <alignment horizontal="left" vertical="center"/>
      <protection locked="0" hidden="1"/>
    </xf>
    <xf numFmtId="0" fontId="0" fillId="0" borderId="5" xfId="0" applyFill="1" applyBorder="1" applyProtection="1">
      <protection locked="0" hidden="1"/>
    </xf>
    <xf numFmtId="0" fontId="13" fillId="0" borderId="5" xfId="0" applyFont="1" applyFill="1" applyBorder="1" applyAlignment="1" applyProtection="1">
      <alignment horizontal="left"/>
      <protection locked="0" hidden="1"/>
    </xf>
    <xf numFmtId="0" fontId="0" fillId="0" borderId="12" xfId="0" applyFill="1" applyBorder="1" applyProtection="1">
      <protection locked="0" hidden="1"/>
    </xf>
    <xf numFmtId="0" fontId="0" fillId="4" borderId="0" xfId="0" applyFill="1" applyBorder="1" applyProtection="1">
      <protection locked="0" hidden="1"/>
    </xf>
    <xf numFmtId="0" fontId="13" fillId="4" borderId="0" xfId="0" applyFont="1" applyFill="1" applyBorder="1" applyAlignment="1" applyProtection="1">
      <alignment horizontal="left"/>
      <protection locked="0" hidden="1"/>
    </xf>
    <xf numFmtId="0" fontId="0" fillId="4" borderId="3" xfId="0" applyFill="1" applyBorder="1" applyProtection="1">
      <protection locked="0" hidden="1"/>
    </xf>
    <xf numFmtId="0" fontId="10" fillId="4" borderId="5" xfId="0" applyFont="1" applyFill="1" applyBorder="1" applyAlignment="1" applyProtection="1">
      <alignment horizontal="center" wrapText="1"/>
      <protection locked="0" hidden="1"/>
    </xf>
    <xf numFmtId="0" fontId="15" fillId="4" borderId="3" xfId="0" applyFont="1" applyFill="1" applyBorder="1" applyAlignment="1" applyProtection="1">
      <alignment horizontal="center"/>
      <protection locked="0" hidden="1"/>
    </xf>
    <xf numFmtId="0" fontId="12" fillId="2" borderId="0" xfId="0" applyFont="1" applyFill="1" applyProtection="1">
      <protection locked="0" hidden="1"/>
    </xf>
    <xf numFmtId="0" fontId="5" fillId="2" borderId="0" xfId="0" applyFont="1" applyFill="1" applyAlignment="1" applyProtection="1">
      <alignment horizontal="center" vertical="center"/>
      <protection locked="0" hidden="1"/>
    </xf>
    <xf numFmtId="0" fontId="0" fillId="0" borderId="0" xfId="0" applyFill="1" applyProtection="1">
      <protection locked="0" hidden="1"/>
    </xf>
    <xf numFmtId="0" fontId="17" fillId="3" borderId="6" xfId="0" applyFont="1" applyFill="1" applyBorder="1" applyAlignment="1" applyProtection="1">
      <alignment horizontal="center" vertical="center" wrapText="1"/>
      <protection locked="0"/>
    </xf>
    <xf numFmtId="0" fontId="0" fillId="2" borderId="0" xfId="0" applyFill="1" applyAlignment="1" applyProtection="1">
      <alignment vertical="center"/>
      <protection locked="0" hidden="1"/>
    </xf>
    <xf numFmtId="0" fontId="12" fillId="2" borderId="0" xfId="0" applyFont="1" applyFill="1" applyBorder="1" applyProtection="1">
      <protection locked="0" hidden="1"/>
    </xf>
    <xf numFmtId="0" fontId="12" fillId="2" borderId="0" xfId="0" applyFont="1" applyFill="1" applyBorder="1" applyAlignment="1" applyProtection="1">
      <alignment horizontal="left" vertical="center"/>
      <protection locked="0" hidden="1"/>
    </xf>
    <xf numFmtId="0" fontId="9" fillId="2" borderId="0" xfId="0" applyFont="1" applyFill="1" applyBorder="1" applyProtection="1">
      <protection locked="0" hidden="1"/>
    </xf>
    <xf numFmtId="0" fontId="0" fillId="2" borderId="0" xfId="0" applyFill="1" applyBorder="1" applyAlignment="1" applyProtection="1">
      <alignment horizontal="left" vertical="center"/>
      <protection locked="0" hidden="1"/>
    </xf>
    <xf numFmtId="0" fontId="0" fillId="2" borderId="0" xfId="0" applyFill="1" applyBorder="1" applyProtection="1">
      <protection locked="0" hidden="1"/>
    </xf>
    <xf numFmtId="0" fontId="0" fillId="2" borderId="0" xfId="0" applyFill="1" applyAlignment="1" applyProtection="1">
      <alignment horizontal="left" vertical="center"/>
      <protection locked="0" hidden="1"/>
    </xf>
    <xf numFmtId="0" fontId="11" fillId="2" borderId="6" xfId="0" applyFont="1" applyFill="1" applyBorder="1" applyAlignment="1" applyProtection="1">
      <alignment horizontal="center" vertical="center" textRotation="90"/>
      <protection hidden="1"/>
    </xf>
    <xf numFmtId="0" fontId="11" fillId="2" borderId="9" xfId="0" applyFont="1" applyFill="1" applyBorder="1" applyAlignment="1" applyProtection="1">
      <alignment horizontal="center" vertical="center" textRotation="90"/>
      <protection hidden="1"/>
    </xf>
    <xf numFmtId="0" fontId="8" fillId="13" borderId="7" xfId="0" applyFont="1" applyFill="1" applyBorder="1" applyAlignment="1" applyProtection="1">
      <alignment horizontal="left" vertical="center" wrapText="1"/>
      <protection hidden="1"/>
    </xf>
    <xf numFmtId="0" fontId="0" fillId="2" borderId="6" xfId="0" applyFill="1" applyBorder="1" applyAlignment="1" applyProtection="1">
      <alignment wrapText="1"/>
      <protection hidden="1"/>
    </xf>
    <xf numFmtId="0" fontId="8" fillId="0" borderId="6" xfId="0" applyFont="1" applyFill="1" applyBorder="1" applyAlignment="1" applyProtection="1">
      <alignment horizontal="center" vertical="center" wrapText="1"/>
      <protection hidden="1"/>
    </xf>
    <xf numFmtId="0" fontId="8" fillId="5" borderId="6"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0" fontId="17" fillId="3" borderId="6" xfId="0" applyFont="1" applyFill="1" applyBorder="1" applyAlignment="1" applyProtection="1">
      <alignment horizontal="center" vertical="center" wrapText="1"/>
      <protection hidden="1"/>
    </xf>
    <xf numFmtId="0" fontId="12" fillId="2" borderId="0" xfId="0" applyFont="1" applyFill="1" applyProtection="1">
      <protection hidden="1"/>
    </xf>
    <xf numFmtId="0" fontId="5"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29" fillId="2" borderId="6" xfId="1" applyFont="1" applyFill="1" applyBorder="1" applyAlignment="1" applyProtection="1">
      <alignment horizontal="left" vertical="center" wrapText="1"/>
      <protection hidden="1"/>
    </xf>
    <xf numFmtId="0" fontId="28" fillId="0" borderId="6" xfId="0" applyFont="1" applyBorder="1" applyAlignment="1">
      <alignment vertical="center" wrapText="1"/>
    </xf>
    <xf numFmtId="0" fontId="28" fillId="0" borderId="6" xfId="0" applyFont="1" applyBorder="1" applyAlignment="1">
      <alignment vertical="center"/>
    </xf>
    <xf numFmtId="0" fontId="11" fillId="2" borderId="7" xfId="1" applyFont="1" applyFill="1" applyBorder="1" applyAlignment="1" applyProtection="1">
      <alignment horizontal="center" vertical="center" textRotation="90"/>
      <protection hidden="1"/>
    </xf>
    <xf numFmtId="0" fontId="17" fillId="3" borderId="6" xfId="1" applyFont="1" applyFill="1" applyBorder="1" applyAlignment="1" applyProtection="1">
      <alignment horizontal="center" vertical="center" wrapText="1"/>
    </xf>
    <xf numFmtId="0" fontId="24" fillId="0" borderId="7" xfId="1" applyFont="1" applyFill="1" applyBorder="1" applyAlignment="1" applyProtection="1">
      <alignment vertical="center" wrapText="1"/>
      <protection hidden="1"/>
    </xf>
    <xf numFmtId="0" fontId="26" fillId="0" borderId="6" xfId="1" applyFont="1" applyFill="1" applyBorder="1" applyAlignment="1" applyProtection="1">
      <alignment horizontal="left" vertical="center" wrapText="1"/>
      <protection hidden="1"/>
    </xf>
    <xf numFmtId="0" fontId="28" fillId="0" borderId="6" xfId="1" applyFont="1" applyFill="1" applyBorder="1" applyAlignment="1">
      <alignment vertical="center" wrapText="1"/>
    </xf>
    <xf numFmtId="0" fontId="28" fillId="0" borderId="6" xfId="1" applyFont="1" applyFill="1" applyBorder="1" applyAlignment="1">
      <alignment vertical="center"/>
    </xf>
    <xf numFmtId="0" fontId="29" fillId="0" borderId="6" xfId="1" applyFont="1" applyFill="1" applyBorder="1" applyAlignment="1" applyProtection="1">
      <alignment horizontal="left" vertical="center" wrapText="1"/>
      <protection hidden="1"/>
    </xf>
    <xf numFmtId="0" fontId="30" fillId="2" borderId="6" xfId="1" applyFont="1" applyFill="1" applyBorder="1" applyAlignment="1" applyProtection="1">
      <alignment vertical="center" wrapText="1"/>
      <protection hidden="1"/>
    </xf>
    <xf numFmtId="0" fontId="30" fillId="0" borderId="6" xfId="1" applyFont="1" applyFill="1" applyBorder="1" applyAlignment="1" applyProtection="1">
      <alignment horizontal="left" vertical="center" wrapText="1"/>
      <protection hidden="1"/>
    </xf>
    <xf numFmtId="0" fontId="30" fillId="0" borderId="6" xfId="1" applyFont="1" applyFill="1" applyBorder="1" applyAlignment="1" applyProtection="1">
      <alignment vertical="center" wrapText="1"/>
      <protection hidden="1"/>
    </xf>
    <xf numFmtId="0" fontId="30" fillId="0" borderId="0" xfId="1" applyFont="1" applyFill="1" applyAlignment="1" applyProtection="1">
      <alignment vertical="center" wrapText="1"/>
      <protection hidden="1"/>
    </xf>
    <xf numFmtId="0" fontId="30" fillId="2" borderId="0" xfId="1" applyFont="1" applyFill="1" applyAlignment="1" applyProtection="1">
      <alignment vertical="center" wrapText="1"/>
      <protection hidden="1"/>
    </xf>
    <xf numFmtId="0" fontId="8" fillId="0" borderId="7" xfId="1" applyFont="1" applyFill="1" applyBorder="1" applyAlignment="1" applyProtection="1">
      <alignment vertical="center" wrapText="1"/>
      <protection hidden="1"/>
    </xf>
    <xf numFmtId="0" fontId="31" fillId="0" borderId="6" xfId="1" applyFont="1" applyFill="1" applyBorder="1" applyAlignment="1" applyProtection="1">
      <alignment horizontal="left" vertical="center" wrapText="1"/>
      <protection hidden="1"/>
    </xf>
    <xf numFmtId="0" fontId="9" fillId="4" borderId="6" xfId="1" applyFont="1" applyFill="1" applyBorder="1" applyAlignment="1" applyProtection="1">
      <alignment horizontal="center" vertical="center" wrapText="1"/>
      <protection hidden="1"/>
    </xf>
    <xf numFmtId="0" fontId="8" fillId="2" borderId="0" xfId="1" applyFont="1" applyFill="1" applyAlignment="1" applyProtection="1">
      <alignment horizontal="center" vertical="center" wrapText="1"/>
      <protection hidden="1"/>
    </xf>
    <xf numFmtId="0" fontId="11" fillId="2" borderId="6" xfId="0" applyFont="1" applyFill="1" applyBorder="1" applyAlignment="1" applyProtection="1">
      <alignment horizontal="center" vertical="center" textRotation="90"/>
      <protection hidden="1"/>
    </xf>
    <xf numFmtId="0" fontId="9" fillId="16" borderId="6" xfId="0" applyFont="1" applyFill="1" applyBorder="1" applyAlignment="1" applyProtection="1">
      <alignment vertical="center" wrapText="1"/>
      <protection hidden="1"/>
    </xf>
    <xf numFmtId="0" fontId="9" fillId="16" borderId="7" xfId="0" applyFont="1" applyFill="1" applyBorder="1" applyAlignment="1" applyProtection="1">
      <alignment vertical="center" wrapText="1"/>
      <protection hidden="1"/>
    </xf>
    <xf numFmtId="0" fontId="8" fillId="2" borderId="6" xfId="0" applyFont="1" applyFill="1" applyBorder="1" applyAlignment="1" applyProtection="1">
      <alignment vertical="center" wrapText="1"/>
      <protection hidden="1"/>
    </xf>
    <xf numFmtId="0" fontId="0" fillId="16" borderId="0" xfId="0" applyFill="1" applyAlignment="1" applyProtection="1">
      <alignment vertical="center" wrapText="1"/>
      <protection hidden="1"/>
    </xf>
    <xf numFmtId="0" fontId="0" fillId="2" borderId="0" xfId="0" applyFill="1" applyAlignment="1" applyProtection="1">
      <alignment vertical="center" wrapText="1"/>
      <protection hidden="1"/>
    </xf>
    <xf numFmtId="0" fontId="0" fillId="2" borderId="0" xfId="0" applyFill="1" applyBorder="1" applyAlignment="1" applyProtection="1">
      <alignment vertical="center" wrapText="1"/>
      <protection hidden="1"/>
    </xf>
    <xf numFmtId="0" fontId="8" fillId="2" borderId="0" xfId="0" applyFont="1" applyFill="1" applyBorder="1" applyAlignment="1" applyProtection="1">
      <alignment vertical="center" wrapText="1"/>
      <protection hidden="1"/>
    </xf>
    <xf numFmtId="9" fontId="8" fillId="0" borderId="6" xfId="1" quotePrefix="1" applyNumberFormat="1" applyFont="1" applyFill="1" applyBorder="1" applyAlignment="1" applyProtection="1">
      <alignment horizontal="left" vertical="center" wrapText="1"/>
      <protection hidden="1"/>
    </xf>
    <xf numFmtId="0" fontId="9" fillId="4" borderId="6" xfId="1" applyFont="1" applyFill="1" applyBorder="1" applyAlignment="1" applyProtection="1">
      <alignment vertical="center" wrapText="1"/>
      <protection hidden="1"/>
    </xf>
    <xf numFmtId="0" fontId="8" fillId="0" borderId="6" xfId="2" applyFont="1" applyFill="1" applyBorder="1" applyAlignment="1" applyProtection="1">
      <alignment horizontal="left" vertical="center" wrapText="1"/>
      <protection hidden="1"/>
    </xf>
    <xf numFmtId="0" fontId="8" fillId="2" borderId="6" xfId="0" applyFont="1" applyFill="1" applyBorder="1" applyAlignment="1" applyProtection="1">
      <alignment horizontal="left" vertical="center"/>
      <protection hidden="1"/>
    </xf>
    <xf numFmtId="0" fontId="0" fillId="2" borderId="6" xfId="0" applyFill="1" applyBorder="1" applyAlignment="1" applyProtection="1">
      <alignment horizontal="left" vertical="center"/>
      <protection hidden="1"/>
    </xf>
    <xf numFmtId="0" fontId="8" fillId="0" borderId="6" xfId="1" applyFont="1" applyFill="1" applyBorder="1" applyAlignment="1" applyProtection="1">
      <alignment horizontal="right" vertical="center" wrapText="1"/>
      <protection hidden="1"/>
    </xf>
    <xf numFmtId="0" fontId="8" fillId="0" borderId="0" xfId="1" applyFont="1" applyFill="1" applyAlignment="1" applyProtection="1">
      <alignment horizontal="right" vertical="center" wrapText="1"/>
      <protection hidden="1"/>
    </xf>
    <xf numFmtId="0" fontId="8" fillId="0" borderId="0" xfId="1" applyFont="1" applyFill="1" applyBorder="1" applyAlignment="1" applyProtection="1">
      <alignment horizontal="left" vertical="center" wrapText="1"/>
      <protection hidden="1"/>
    </xf>
    <xf numFmtId="0" fontId="0" fillId="0" borderId="0" xfId="0" applyAlignment="1">
      <alignment wrapText="1"/>
    </xf>
    <xf numFmtId="0" fontId="38" fillId="0" borderId="6" xfId="1" applyFont="1" applyFill="1" applyBorder="1" applyAlignment="1" applyProtection="1">
      <alignment vertical="center" wrapText="1"/>
      <protection hidden="1"/>
    </xf>
    <xf numFmtId="0" fontId="39" fillId="0" borderId="6" xfId="1" applyFont="1" applyFill="1" applyBorder="1" applyAlignment="1" applyProtection="1">
      <alignment vertical="center" wrapText="1"/>
      <protection hidden="1"/>
    </xf>
    <xf numFmtId="0" fontId="27" fillId="0" borderId="0" xfId="1" applyFont="1" applyFill="1" applyAlignment="1" applyProtection="1">
      <alignment vertical="center" wrapText="1"/>
      <protection hidden="1"/>
    </xf>
    <xf numFmtId="0" fontId="11" fillId="2" borderId="8" xfId="1" applyFont="1" applyFill="1" applyBorder="1" applyAlignment="1" applyProtection="1">
      <alignment vertical="center" textRotation="90"/>
      <protection hidden="1"/>
    </xf>
    <xf numFmtId="0" fontId="11" fillId="2" borderId="9" xfId="1" applyFont="1" applyFill="1" applyBorder="1" applyAlignment="1" applyProtection="1">
      <alignment vertical="center" textRotation="90"/>
      <protection hidden="1"/>
    </xf>
    <xf numFmtId="0" fontId="9" fillId="4" borderId="22" xfId="1" applyFont="1" applyFill="1" applyBorder="1" applyAlignment="1" applyProtection="1">
      <alignment horizontal="left" vertical="center" wrapText="1"/>
      <protection hidden="1"/>
    </xf>
    <xf numFmtId="0" fontId="9" fillId="4" borderId="9" xfId="1" applyFont="1" applyFill="1" applyBorder="1" applyAlignment="1" applyProtection="1">
      <alignment horizontal="left" vertical="center" wrapText="1"/>
      <protection hidden="1"/>
    </xf>
    <xf numFmtId="0" fontId="14" fillId="4" borderId="9" xfId="1" applyFont="1" applyFill="1" applyBorder="1" applyAlignment="1" applyProtection="1">
      <alignment horizontal="center" vertical="center" wrapText="1"/>
      <protection hidden="1"/>
    </xf>
    <xf numFmtId="0" fontId="8" fillId="2" borderId="0" xfId="0" applyFont="1" applyFill="1" applyBorder="1" applyAlignment="1" applyProtection="1">
      <alignment horizontal="left" vertical="center"/>
      <protection hidden="1"/>
    </xf>
    <xf numFmtId="0" fontId="8" fillId="0" borderId="0" xfId="2" applyFont="1" applyFill="1" applyBorder="1" applyAlignment="1" applyProtection="1">
      <alignment horizontal="left" vertical="center" wrapText="1"/>
      <protection hidden="1"/>
    </xf>
    <xf numFmtId="0" fontId="8" fillId="2" borderId="0" xfId="0" applyFont="1" applyFill="1" applyBorder="1" applyAlignment="1" applyProtection="1">
      <alignment horizontal="left" vertical="center" wrapText="1"/>
      <protection hidden="1"/>
    </xf>
    <xf numFmtId="0" fontId="0" fillId="2" borderId="0" xfId="0" applyFill="1" applyBorder="1" applyAlignment="1" applyProtection="1">
      <alignment horizontal="left" vertical="center"/>
      <protection hidden="1"/>
    </xf>
    <xf numFmtId="0" fontId="25" fillId="2" borderId="6" xfId="1" applyFont="1" applyFill="1" applyBorder="1" applyAlignment="1" applyProtection="1">
      <alignment vertical="center" wrapText="1"/>
      <protection hidden="1"/>
    </xf>
    <xf numFmtId="0" fontId="25" fillId="0" borderId="6" xfId="1" applyFont="1" applyFill="1" applyBorder="1" applyAlignment="1" applyProtection="1">
      <alignment vertical="center" wrapText="1"/>
      <protection hidden="1"/>
    </xf>
    <xf numFmtId="0" fontId="25" fillId="0" borderId="0" xfId="1" applyFont="1" applyFill="1" applyAlignment="1" applyProtection="1">
      <alignment vertical="center" wrapText="1"/>
      <protection hidden="1"/>
    </xf>
    <xf numFmtId="0" fontId="25" fillId="2" borderId="0" xfId="1" applyFont="1" applyFill="1" applyAlignment="1" applyProtection="1">
      <alignment vertical="center" wrapText="1"/>
      <protection hidden="1"/>
    </xf>
    <xf numFmtId="0" fontId="8" fillId="0" borderId="0" xfId="0" applyFont="1" applyFill="1" applyBorder="1" applyAlignment="1" applyProtection="1">
      <alignment horizontal="left" vertical="center" wrapText="1"/>
      <protection hidden="1"/>
    </xf>
    <xf numFmtId="0" fontId="0" fillId="0" borderId="0" xfId="0" applyFill="1" applyAlignment="1" applyProtection="1">
      <alignment horizontal="left"/>
      <protection hidden="1"/>
    </xf>
    <xf numFmtId="0" fontId="8" fillId="0" borderId="7" xfId="0" applyFont="1" applyFill="1" applyBorder="1" applyAlignment="1" applyProtection="1">
      <alignment horizontal="left" vertical="center" wrapText="1"/>
      <protection hidden="1"/>
    </xf>
    <xf numFmtId="0" fontId="8" fillId="18" borderId="6" xfId="1" applyFont="1" applyFill="1" applyBorder="1" applyAlignment="1" applyProtection="1">
      <alignment vertical="center" wrapText="1"/>
      <protection hidden="1"/>
    </xf>
    <xf numFmtId="0" fontId="8" fillId="18" borderId="6" xfId="1" applyFont="1" applyFill="1" applyBorder="1" applyAlignment="1" applyProtection="1">
      <alignment horizontal="left" vertical="center" wrapText="1"/>
      <protection hidden="1"/>
    </xf>
    <xf numFmtId="0" fontId="8" fillId="18" borderId="0" xfId="1" applyFont="1" applyFill="1" applyAlignment="1" applyProtection="1">
      <alignment vertical="center" wrapText="1"/>
      <protection hidden="1"/>
    </xf>
    <xf numFmtId="0" fontId="8" fillId="21" borderId="6" xfId="0" applyFont="1" applyFill="1" applyBorder="1" applyAlignment="1" applyProtection="1">
      <alignment horizontal="left" vertical="center" wrapText="1"/>
      <protection hidden="1"/>
    </xf>
    <xf numFmtId="0" fontId="42" fillId="10" borderId="16" xfId="0" applyFont="1" applyFill="1" applyBorder="1" applyAlignment="1">
      <alignment horizontal="left" vertical="center" wrapText="1" readingOrder="1"/>
    </xf>
    <xf numFmtId="0" fontId="8" fillId="21" borderId="6" xfId="1" applyFont="1" applyFill="1" applyBorder="1" applyAlignment="1" applyProtection="1">
      <alignment horizontal="left" vertical="center" wrapText="1"/>
      <protection hidden="1"/>
    </xf>
    <xf numFmtId="0" fontId="8" fillId="21" borderId="6" xfId="1" applyFont="1" applyFill="1" applyBorder="1" applyAlignment="1" applyProtection="1">
      <alignment vertical="center" wrapText="1"/>
      <protection hidden="1"/>
    </xf>
    <xf numFmtId="0" fontId="8" fillId="0" borderId="6" xfId="1" applyNumberFormat="1" applyFont="1" applyFill="1" applyBorder="1" applyAlignment="1" applyProtection="1">
      <alignment vertical="center" wrapText="1"/>
      <protection hidden="1"/>
    </xf>
    <xf numFmtId="0" fontId="22" fillId="11" borderId="14" xfId="0" applyFont="1" applyFill="1" applyBorder="1" applyAlignment="1">
      <alignment horizontal="left" vertical="center" wrapText="1" readingOrder="1"/>
    </xf>
    <xf numFmtId="0" fontId="22" fillId="11" borderId="15" xfId="0" applyFont="1" applyFill="1" applyBorder="1" applyAlignment="1">
      <alignment horizontal="left" vertical="center" wrapText="1" readingOrder="1"/>
    </xf>
    <xf numFmtId="0" fontId="22" fillId="6" borderId="15" xfId="0" applyFont="1" applyFill="1" applyBorder="1" applyAlignment="1">
      <alignment horizontal="left" vertical="center" wrapText="1" readingOrder="1"/>
    </xf>
    <xf numFmtId="0" fontId="22" fillId="6" borderId="16" xfId="0" applyFont="1" applyFill="1" applyBorder="1" applyAlignment="1">
      <alignment horizontal="left" vertical="center" wrapText="1" readingOrder="1"/>
    </xf>
    <xf numFmtId="0" fontId="22" fillId="7" borderId="15" xfId="0" applyFont="1" applyFill="1" applyBorder="1" applyAlignment="1">
      <alignment horizontal="left" vertical="center" wrapText="1" readingOrder="1"/>
    </xf>
    <xf numFmtId="0" fontId="22" fillId="7" borderId="16" xfId="0" applyFont="1" applyFill="1" applyBorder="1" applyAlignment="1">
      <alignment horizontal="left" vertical="center" wrapText="1" readingOrder="1"/>
    </xf>
    <xf numFmtId="0" fontId="22" fillId="8" borderId="15" xfId="0" applyFont="1" applyFill="1" applyBorder="1" applyAlignment="1">
      <alignment horizontal="left" vertical="center" wrapText="1" readingOrder="1"/>
    </xf>
    <xf numFmtId="0" fontId="22" fillId="8" borderId="16" xfId="0" applyFont="1" applyFill="1" applyBorder="1" applyAlignment="1">
      <alignment horizontal="left" vertical="center" wrapText="1" readingOrder="1"/>
    </xf>
    <xf numFmtId="0" fontId="22" fillId="9" borderId="15" xfId="0" applyFont="1" applyFill="1" applyBorder="1" applyAlignment="1">
      <alignment horizontal="left" vertical="center" wrapText="1" readingOrder="1"/>
    </xf>
    <xf numFmtId="0" fontId="22" fillId="9" borderId="16" xfId="0" applyFont="1" applyFill="1" applyBorder="1" applyAlignment="1">
      <alignment horizontal="left" vertical="center" wrapText="1" readingOrder="1"/>
    </xf>
    <xf numFmtId="0" fontId="22" fillId="10" borderId="15" xfId="0" applyFont="1" applyFill="1" applyBorder="1" applyAlignment="1">
      <alignment horizontal="left" vertical="center" wrapText="1" readingOrder="1"/>
    </xf>
    <xf numFmtId="0" fontId="22" fillId="10" borderId="16" xfId="0" applyFont="1" applyFill="1" applyBorder="1" applyAlignment="1">
      <alignment horizontal="left" vertical="center" wrapText="1" readingOrder="1"/>
    </xf>
    <xf numFmtId="0" fontId="22" fillId="7" borderId="14" xfId="0" applyFont="1" applyFill="1" applyBorder="1" applyAlignment="1">
      <alignment horizontal="left" vertical="center" wrapText="1" readingOrder="1"/>
    </xf>
    <xf numFmtId="0" fontId="22" fillId="8" borderId="14" xfId="0" applyFont="1" applyFill="1" applyBorder="1" applyAlignment="1">
      <alignment horizontal="left" vertical="center" wrapText="1" readingOrder="1"/>
    </xf>
    <xf numFmtId="0" fontId="22" fillId="9" borderId="14" xfId="0" applyFont="1" applyFill="1" applyBorder="1" applyAlignment="1">
      <alignment horizontal="left" vertical="center" wrapText="1" readingOrder="1"/>
    </xf>
    <xf numFmtId="0" fontId="22" fillId="10" borderId="14" xfId="0" applyFont="1" applyFill="1" applyBorder="1" applyAlignment="1">
      <alignment horizontal="left" vertical="center" wrapText="1" readingOrder="1"/>
    </xf>
    <xf numFmtId="0" fontId="22" fillId="6" borderId="14" xfId="0" applyFont="1" applyFill="1" applyBorder="1" applyAlignment="1">
      <alignment horizontal="left" vertical="center" wrapText="1" readingOrder="1"/>
    </xf>
    <xf numFmtId="0" fontId="18" fillId="0" borderId="15" xfId="0" applyFont="1" applyBorder="1" applyAlignment="1">
      <alignment horizontal="left" vertical="center" wrapText="1" readingOrder="1"/>
    </xf>
    <xf numFmtId="0" fontId="18" fillId="0" borderId="27" xfId="0" applyFont="1" applyBorder="1" applyAlignment="1">
      <alignment horizontal="left" vertical="center" wrapText="1" readingOrder="1"/>
    </xf>
    <xf numFmtId="0" fontId="22" fillId="6" borderId="27" xfId="0" applyFont="1" applyFill="1" applyBorder="1" applyAlignment="1">
      <alignment horizontal="left" vertical="center" wrapText="1" readingOrder="1"/>
    </xf>
    <xf numFmtId="0" fontId="22" fillId="7" borderId="27" xfId="0" applyFont="1" applyFill="1" applyBorder="1" applyAlignment="1">
      <alignment horizontal="left" vertical="center" wrapText="1" readingOrder="1"/>
    </xf>
    <xf numFmtId="0" fontId="22" fillId="8" borderId="27" xfId="0" applyFont="1" applyFill="1" applyBorder="1" applyAlignment="1">
      <alignment horizontal="left" vertical="center" wrapText="1" readingOrder="1"/>
    </xf>
    <xf numFmtId="0" fontId="22" fillId="9" borderId="27" xfId="0" applyFont="1" applyFill="1" applyBorder="1" applyAlignment="1">
      <alignment horizontal="left" vertical="center" wrapText="1" readingOrder="1"/>
    </xf>
    <xf numFmtId="0" fontId="22" fillId="10" borderId="27" xfId="0" applyFont="1" applyFill="1" applyBorder="1" applyAlignment="1">
      <alignment horizontal="left" vertical="center" wrapText="1" readingOrder="1"/>
    </xf>
    <xf numFmtId="0" fontId="22" fillId="11" borderId="27" xfId="0" applyFont="1" applyFill="1" applyBorder="1" applyAlignment="1">
      <alignment horizontal="left" vertical="center" wrapText="1" readingOrder="1"/>
    </xf>
    <xf numFmtId="0" fontId="43" fillId="12" borderId="27" xfId="0" applyFont="1" applyFill="1" applyBorder="1" applyAlignment="1">
      <alignment horizontal="left" vertical="center" wrapText="1" readingOrder="1"/>
    </xf>
    <xf numFmtId="0" fontId="22" fillId="12" borderId="28" xfId="0" applyFont="1" applyFill="1" applyBorder="1" applyAlignment="1">
      <alignment horizontal="left" vertical="center" wrapText="1" readingOrder="1"/>
    </xf>
    <xf numFmtId="0" fontId="43" fillId="6" borderId="14" xfId="0" applyFont="1" applyFill="1" applyBorder="1" applyAlignment="1">
      <alignment horizontal="left" vertical="center" wrapText="1" readingOrder="1"/>
    </xf>
    <xf numFmtId="0" fontId="43" fillId="7" borderId="14" xfId="0" applyFont="1" applyFill="1" applyBorder="1" applyAlignment="1">
      <alignment horizontal="left" vertical="center" wrapText="1" readingOrder="1"/>
    </xf>
    <xf numFmtId="0" fontId="43" fillId="8" borderId="14" xfId="0" applyFont="1" applyFill="1" applyBorder="1" applyAlignment="1">
      <alignment horizontal="left" vertical="center" wrapText="1" readingOrder="1"/>
    </xf>
    <xf numFmtId="0" fontId="43" fillId="10" borderId="14" xfId="0" applyFont="1" applyFill="1" applyBorder="1" applyAlignment="1">
      <alignment horizontal="left" vertical="center" wrapText="1" readingOrder="1"/>
    </xf>
    <xf numFmtId="0" fontId="43" fillId="11" borderId="14" xfId="0" applyFont="1" applyFill="1" applyBorder="1" applyAlignment="1">
      <alignment horizontal="left" vertical="center" wrapText="1" readingOrder="1"/>
    </xf>
    <xf numFmtId="0" fontId="43" fillId="12" borderId="29" xfId="0" applyFont="1" applyFill="1" applyBorder="1" applyAlignment="1">
      <alignment horizontal="left" vertical="center" wrapText="1" readingOrder="1"/>
    </xf>
    <xf numFmtId="0" fontId="43" fillId="6" borderId="16" xfId="0" applyFont="1" applyFill="1" applyBorder="1" applyAlignment="1">
      <alignment horizontal="left" vertical="center" wrapText="1" readingOrder="1"/>
    </xf>
    <xf numFmtId="0" fontId="43" fillId="7" borderId="16" xfId="0" applyFont="1" applyFill="1" applyBorder="1" applyAlignment="1">
      <alignment horizontal="left" vertical="center" wrapText="1" readingOrder="1"/>
    </xf>
    <xf numFmtId="0" fontId="43" fillId="8" borderId="16" xfId="0" applyFont="1" applyFill="1" applyBorder="1" applyAlignment="1">
      <alignment horizontal="left" vertical="center" wrapText="1" readingOrder="1"/>
    </xf>
    <xf numFmtId="0" fontId="43" fillId="10" borderId="16" xfId="0" applyFont="1" applyFill="1" applyBorder="1" applyAlignment="1">
      <alignment horizontal="left" vertical="center" wrapText="1" readingOrder="1"/>
    </xf>
    <xf numFmtId="0" fontId="43" fillId="11" borderId="16" xfId="0" applyFont="1" applyFill="1" applyBorder="1" applyAlignment="1">
      <alignment horizontal="left" vertical="center" wrapText="1" readingOrder="1"/>
    </xf>
    <xf numFmtId="0" fontId="43" fillId="12" borderId="16" xfId="0" applyFont="1" applyFill="1" applyBorder="1" applyAlignment="1">
      <alignment horizontal="left" vertical="center" wrapText="1" readingOrder="1"/>
    </xf>
    <xf numFmtId="16" fontId="8" fillId="2" borderId="6" xfId="0" applyNumberFormat="1" applyFont="1" applyFill="1" applyBorder="1" applyAlignment="1" applyProtection="1">
      <alignment vertical="center" wrapText="1"/>
      <protection hidden="1"/>
    </xf>
    <xf numFmtId="0" fontId="19" fillId="22" borderId="13" xfId="0" applyFont="1" applyFill="1" applyBorder="1" applyAlignment="1">
      <alignment horizontal="left" vertical="center" wrapText="1" readingOrder="1"/>
    </xf>
    <xf numFmtId="0" fontId="21" fillId="22" borderId="14" xfId="0" applyFont="1" applyFill="1" applyBorder="1" applyAlignment="1">
      <alignment horizontal="left" vertical="center" wrapText="1" readingOrder="1"/>
    </xf>
    <xf numFmtId="0" fontId="21" fillId="22" borderId="15" xfId="0" applyFont="1" applyFill="1" applyBorder="1" applyAlignment="1">
      <alignment horizontal="left" vertical="center" wrapText="1" readingOrder="1"/>
    </xf>
    <xf numFmtId="0" fontId="21" fillId="22" borderId="16" xfId="0" applyFont="1" applyFill="1" applyBorder="1" applyAlignment="1">
      <alignment horizontal="left" vertical="center" wrapText="1" readingOrder="1"/>
    </xf>
    <xf numFmtId="0" fontId="22" fillId="22" borderId="14" xfId="0" applyFont="1" applyFill="1" applyBorder="1" applyAlignment="1">
      <alignment horizontal="left" vertical="center" wrapText="1" readingOrder="1"/>
    </xf>
    <xf numFmtId="0" fontId="22" fillId="22" borderId="15" xfId="0" applyFont="1" applyFill="1" applyBorder="1" applyAlignment="1">
      <alignment horizontal="left" vertical="center" wrapText="1" readingOrder="1"/>
    </xf>
    <xf numFmtId="0" fontId="22" fillId="22" borderId="16" xfId="0" applyFont="1" applyFill="1" applyBorder="1" applyAlignment="1">
      <alignment horizontal="left" vertical="center" wrapText="1" readingOrder="1"/>
    </xf>
    <xf numFmtId="0" fontId="22" fillId="22" borderId="27" xfId="0" applyFont="1" applyFill="1" applyBorder="1" applyAlignment="1">
      <alignment horizontal="left" vertical="center" wrapText="1" readingOrder="1"/>
    </xf>
    <xf numFmtId="0" fontId="43" fillId="22" borderId="14" xfId="0" applyFont="1" applyFill="1" applyBorder="1" applyAlignment="1">
      <alignment horizontal="left" vertical="center" wrapText="1" readingOrder="1"/>
    </xf>
    <xf numFmtId="0" fontId="43" fillId="22" borderId="16" xfId="0" applyFont="1" applyFill="1" applyBorder="1" applyAlignment="1">
      <alignment horizontal="left" vertical="center" wrapText="1" readingOrder="1"/>
    </xf>
    <xf numFmtId="0" fontId="22" fillId="22" borderId="13" xfId="0" applyFont="1" applyFill="1" applyBorder="1" applyAlignment="1">
      <alignment horizontal="left" vertical="center" wrapText="1" readingOrder="1"/>
    </xf>
    <xf numFmtId="0" fontId="8" fillId="20" borderId="6" xfId="0" applyFont="1" applyFill="1" applyBorder="1" applyAlignment="1" applyProtection="1">
      <alignment vertical="center" wrapText="1"/>
      <protection hidden="1"/>
    </xf>
    <xf numFmtId="0" fontId="8" fillId="0" borderId="6" xfId="0" applyFont="1" applyFill="1" applyBorder="1" applyAlignment="1" applyProtection="1">
      <alignment vertical="center" wrapText="1"/>
      <protection hidden="1"/>
    </xf>
    <xf numFmtId="0" fontId="8" fillId="21" borderId="6" xfId="0" applyFont="1" applyFill="1" applyBorder="1" applyAlignment="1" applyProtection="1">
      <alignment vertical="center" wrapText="1"/>
      <protection hidden="1"/>
    </xf>
    <xf numFmtId="0" fontId="8" fillId="19" borderId="6" xfId="0" applyFont="1" applyFill="1" applyBorder="1" applyAlignment="1" applyProtection="1">
      <alignment vertical="center" wrapText="1"/>
      <protection hidden="1"/>
    </xf>
    <xf numFmtId="0" fontId="33" fillId="7" borderId="19" xfId="1" applyFont="1" applyFill="1" applyBorder="1" applyAlignment="1">
      <alignment horizontal="center" vertical="center" wrapText="1" readingOrder="1"/>
    </xf>
    <xf numFmtId="0" fontId="33" fillId="7" borderId="16" xfId="1" applyFont="1" applyFill="1" applyBorder="1" applyAlignment="1">
      <alignment horizontal="center" vertical="center" wrapText="1" readingOrder="1"/>
    </xf>
    <xf numFmtId="0" fontId="34" fillId="8" borderId="14" xfId="1" applyFont="1" applyFill="1" applyBorder="1" applyAlignment="1">
      <alignment horizontal="center" vertical="center" wrapText="1" readingOrder="1"/>
    </xf>
    <xf numFmtId="0" fontId="34" fillId="10" borderId="15" xfId="1" applyFont="1" applyFill="1" applyBorder="1" applyAlignment="1">
      <alignment horizontal="center" vertical="center" wrapText="1" readingOrder="1"/>
    </xf>
    <xf numFmtId="0" fontId="34" fillId="8" borderId="15" xfId="1" applyFont="1" applyFill="1" applyBorder="1" applyAlignment="1">
      <alignment horizontal="center" vertical="center" wrapText="1" readingOrder="1"/>
    </xf>
    <xf numFmtId="0" fontId="34" fillId="10" borderId="16" xfId="1" applyFont="1" applyFill="1" applyBorder="1" applyAlignment="1">
      <alignment horizontal="center" vertical="center" wrapText="1" readingOrder="1"/>
    </xf>
    <xf numFmtId="0" fontId="34" fillId="8" borderId="16" xfId="1" applyFont="1" applyFill="1" applyBorder="1" applyAlignment="1">
      <alignment horizontal="center" vertical="center" wrapText="1" readingOrder="1"/>
    </xf>
    <xf numFmtId="0" fontId="36" fillId="8" borderId="14" xfId="1" applyFont="1" applyFill="1" applyBorder="1" applyAlignment="1">
      <alignment horizontal="center" vertical="center" wrapText="1" readingOrder="1"/>
    </xf>
    <xf numFmtId="0" fontId="36" fillId="7" borderId="14" xfId="1" applyFont="1" applyFill="1" applyBorder="1" applyAlignment="1">
      <alignment horizontal="center" vertical="center" wrapText="1" readingOrder="1"/>
    </xf>
    <xf numFmtId="0" fontId="36" fillId="10" borderId="14" xfId="1" applyFont="1" applyFill="1" applyBorder="1" applyAlignment="1">
      <alignment horizontal="center" vertical="center" wrapText="1" readingOrder="1"/>
    </xf>
    <xf numFmtId="0" fontId="36" fillId="8" borderId="15" xfId="1" applyFont="1" applyFill="1" applyBorder="1" applyAlignment="1">
      <alignment horizontal="center" vertical="center" wrapText="1" readingOrder="1"/>
    </xf>
    <xf numFmtId="0" fontId="36" fillId="7" borderId="15" xfId="1" applyFont="1" applyFill="1" applyBorder="1" applyAlignment="1">
      <alignment horizontal="center" vertical="center" wrapText="1" readingOrder="1"/>
    </xf>
    <xf numFmtId="0" fontId="36" fillId="10" borderId="15" xfId="1" applyFont="1" applyFill="1" applyBorder="1" applyAlignment="1">
      <alignment horizontal="center" vertical="center" wrapText="1" readingOrder="1"/>
    </xf>
    <xf numFmtId="0" fontId="36" fillId="10" borderId="16" xfId="1" applyFont="1" applyFill="1" applyBorder="1" applyAlignment="1">
      <alignment horizontal="center" vertical="center" wrapText="1" readingOrder="1"/>
    </xf>
    <xf numFmtId="0" fontId="5" fillId="7" borderId="15" xfId="1" applyFont="1" applyFill="1" applyBorder="1" applyAlignment="1">
      <alignment horizontal="center" vertical="center" wrapText="1"/>
    </xf>
    <xf numFmtId="0" fontId="36" fillId="8" borderId="16" xfId="1" applyFont="1" applyFill="1" applyBorder="1" applyAlignment="1">
      <alignment horizontal="center" vertical="center" wrapText="1" readingOrder="1"/>
    </xf>
    <xf numFmtId="0" fontId="44" fillId="0" borderId="6" xfId="0" applyFont="1" applyFill="1" applyBorder="1" applyAlignment="1" applyProtection="1">
      <alignment horizontal="center" vertical="center" wrapText="1"/>
      <protection locked="0"/>
    </xf>
    <xf numFmtId="0" fontId="5" fillId="2" borderId="0" xfId="0" applyFont="1" applyFill="1" applyProtection="1">
      <protection hidden="1"/>
    </xf>
    <xf numFmtId="0" fontId="8" fillId="2" borderId="0" xfId="0" applyFont="1" applyFill="1" applyAlignment="1" applyProtection="1">
      <alignment horizontal="center" vertical="center"/>
      <protection hidden="1"/>
    </xf>
    <xf numFmtId="0" fontId="8" fillId="2" borderId="6" xfId="0" applyFont="1" applyFill="1" applyBorder="1" applyAlignment="1" applyProtection="1">
      <alignment horizontal="center" vertical="center"/>
      <protection hidden="1"/>
    </xf>
    <xf numFmtId="0" fontId="0" fillId="2" borderId="0" xfId="0" applyFill="1" applyAlignment="1" applyProtection="1">
      <alignment horizontal="left"/>
      <protection hidden="1"/>
    </xf>
    <xf numFmtId="0" fontId="0" fillId="2" borderId="6" xfId="0" applyFill="1" applyBorder="1" applyAlignment="1" applyProtection="1">
      <alignment horizontal="left"/>
      <protection hidden="1"/>
    </xf>
    <xf numFmtId="0" fontId="8" fillId="2" borderId="0" xfId="0" applyFont="1" applyFill="1" applyBorder="1" applyAlignment="1" applyProtection="1">
      <alignment horizontal="left"/>
      <protection hidden="1"/>
    </xf>
    <xf numFmtId="0" fontId="0" fillId="2" borderId="0" xfId="0" applyFill="1" applyBorder="1" applyAlignment="1" applyProtection="1">
      <alignment horizontal="left"/>
      <protection hidden="1"/>
    </xf>
    <xf numFmtId="0" fontId="29" fillId="2" borderId="6" xfId="0" applyFont="1" applyFill="1" applyBorder="1" applyAlignment="1" applyProtection="1">
      <alignment horizontal="center"/>
      <protection hidden="1"/>
    </xf>
    <xf numFmtId="0" fontId="29" fillId="0" borderId="6" xfId="0" applyFont="1" applyFill="1" applyBorder="1" applyAlignment="1" applyProtection="1">
      <alignment horizontal="left" vertical="center"/>
      <protection hidden="1"/>
    </xf>
    <xf numFmtId="0" fontId="29" fillId="2" borderId="6" xfId="0" quotePrefix="1" applyFont="1" applyFill="1" applyBorder="1" applyAlignment="1" applyProtection="1">
      <alignment horizontal="center"/>
      <protection hidden="1"/>
    </xf>
    <xf numFmtId="0" fontId="29" fillId="2" borderId="6" xfId="0" applyFont="1" applyFill="1" applyBorder="1" applyAlignment="1" applyProtection="1">
      <alignment horizontal="left"/>
      <protection hidden="1"/>
    </xf>
    <xf numFmtId="0" fontId="29" fillId="2" borderId="6" xfId="0" applyFont="1" applyFill="1" applyBorder="1" applyAlignment="1" applyProtection="1">
      <alignment horizontal="left" vertical="center"/>
      <protection hidden="1"/>
    </xf>
    <xf numFmtId="0" fontId="29" fillId="2" borderId="6" xfId="0" applyFont="1" applyFill="1" applyBorder="1" applyAlignment="1" applyProtection="1">
      <alignment horizontal="left" vertical="center" wrapText="1"/>
      <protection hidden="1"/>
    </xf>
    <xf numFmtId="0" fontId="8" fillId="19" borderId="6" xfId="1" applyFont="1" applyFill="1" applyBorder="1" applyAlignment="1" applyProtection="1">
      <alignment horizontal="left" vertical="center" wrapText="1"/>
      <protection hidden="1"/>
    </xf>
    <xf numFmtId="0" fontId="5" fillId="0" borderId="0" xfId="0" applyFont="1"/>
    <xf numFmtId="0" fontId="8" fillId="23" borderId="6" xfId="1" applyFont="1" applyFill="1" applyBorder="1" applyAlignment="1" applyProtection="1">
      <alignment vertical="center" wrapText="1"/>
      <protection hidden="1"/>
    </xf>
    <xf numFmtId="0" fontId="8" fillId="23" borderId="6" xfId="1" applyFont="1" applyFill="1" applyBorder="1" applyAlignment="1" applyProtection="1">
      <alignment horizontal="left" vertical="center" wrapText="1"/>
      <protection hidden="1"/>
    </xf>
    <xf numFmtId="0" fontId="8" fillId="2" borderId="6" xfId="1" quotePrefix="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locked="0"/>
    </xf>
    <xf numFmtId="0" fontId="8" fillId="0" borderId="6" xfId="0" applyFont="1" applyFill="1" applyBorder="1" applyAlignment="1">
      <alignment horizontal="left" vertical="center"/>
    </xf>
    <xf numFmtId="0" fontId="8" fillId="0" borderId="6" xfId="0" applyFont="1" applyFill="1" applyBorder="1" applyAlignment="1">
      <alignment horizontal="left" vertical="center" wrapText="1"/>
    </xf>
    <xf numFmtId="0" fontId="8" fillId="2" borderId="22" xfId="1" applyFont="1" applyFill="1" applyBorder="1" applyAlignment="1" applyProtection="1">
      <alignment horizontal="left" vertical="top" wrapText="1"/>
      <protection hidden="1"/>
    </xf>
    <xf numFmtId="0" fontId="24" fillId="0" borderId="22" xfId="1" applyFont="1" applyFill="1" applyBorder="1" applyAlignment="1" applyProtection="1">
      <alignment vertical="center" wrapText="1"/>
      <protection hidden="1"/>
    </xf>
    <xf numFmtId="0" fontId="29" fillId="2" borderId="0" xfId="0" applyFont="1" applyFill="1" applyAlignment="1" applyProtection="1">
      <alignment horizontal="left" vertical="center"/>
      <protection hidden="1"/>
    </xf>
    <xf numFmtId="0" fontId="0" fillId="2" borderId="6" xfId="0" applyFill="1" applyBorder="1" applyAlignment="1" applyProtection="1">
      <alignment horizontal="left" vertical="center" wrapText="1"/>
      <protection hidden="1"/>
    </xf>
    <xf numFmtId="0" fontId="29" fillId="0" borderId="6" xfId="0" applyFont="1" applyFill="1" applyBorder="1" applyAlignment="1" applyProtection="1">
      <alignment horizontal="left" vertical="center" wrapText="1"/>
      <protection hidden="1"/>
    </xf>
    <xf numFmtId="0" fontId="29" fillId="2" borderId="6" xfId="0" applyFont="1" applyFill="1" applyBorder="1" applyAlignment="1" applyProtection="1">
      <alignment horizontal="left" wrapText="1"/>
      <protection hidden="1"/>
    </xf>
    <xf numFmtId="0" fontId="0" fillId="2" borderId="6" xfId="0" applyFill="1" applyBorder="1" applyAlignment="1" applyProtection="1">
      <alignment horizontal="left" wrapText="1"/>
      <protection hidden="1"/>
    </xf>
    <xf numFmtId="0" fontId="8" fillId="2" borderId="0" xfId="0" applyFont="1" applyFill="1" applyBorder="1" applyAlignment="1" applyProtection="1">
      <alignment horizontal="left" wrapText="1"/>
      <protection hidden="1"/>
    </xf>
    <xf numFmtId="0" fontId="0" fillId="2" borderId="0" xfId="0" applyFill="1" applyBorder="1" applyAlignment="1" applyProtection="1">
      <alignment horizontal="left" wrapText="1"/>
      <protection hidden="1"/>
    </xf>
    <xf numFmtId="0" fontId="0" fillId="2" borderId="0" xfId="0" applyFill="1" applyAlignment="1" applyProtection="1">
      <alignment horizontal="left" wrapText="1"/>
      <protection hidden="1"/>
    </xf>
    <xf numFmtId="0" fontId="19" fillId="22" borderId="13" xfId="1" applyFont="1" applyFill="1" applyBorder="1" applyAlignment="1">
      <alignment horizontal="left" vertical="center" wrapText="1" readingOrder="1"/>
    </xf>
    <xf numFmtId="0" fontId="21" fillId="22" borderId="14" xfId="1" applyFont="1" applyFill="1" applyBorder="1" applyAlignment="1">
      <alignment horizontal="left" vertical="center" wrapText="1" readingOrder="1"/>
    </xf>
    <xf numFmtId="0" fontId="21" fillId="22" borderId="15" xfId="1" applyFont="1" applyFill="1" applyBorder="1" applyAlignment="1">
      <alignment horizontal="left" vertical="center" wrapText="1" readingOrder="1"/>
    </xf>
    <xf numFmtId="0" fontId="21" fillId="22" borderId="16" xfId="1" applyFont="1" applyFill="1" applyBorder="1" applyAlignment="1">
      <alignment horizontal="left" vertical="center" wrapText="1" readingOrder="1"/>
    </xf>
    <xf numFmtId="0" fontId="22" fillId="22" borderId="14" xfId="1" applyFont="1" applyFill="1" applyBorder="1" applyAlignment="1">
      <alignment horizontal="left" vertical="center" wrapText="1" readingOrder="1"/>
    </xf>
    <xf numFmtId="0" fontId="22" fillId="22" borderId="15" xfId="1" applyFont="1" applyFill="1" applyBorder="1" applyAlignment="1">
      <alignment horizontal="left" vertical="center" wrapText="1" readingOrder="1"/>
    </xf>
    <xf numFmtId="0" fontId="22" fillId="22" borderId="16" xfId="1" applyFont="1" applyFill="1" applyBorder="1" applyAlignment="1">
      <alignment horizontal="left" vertical="center" wrapText="1" readingOrder="1"/>
    </xf>
    <xf numFmtId="0" fontId="22" fillId="22" borderId="27" xfId="1" applyFont="1" applyFill="1" applyBorder="1" applyAlignment="1">
      <alignment horizontal="left" vertical="center" wrapText="1" readingOrder="1"/>
    </xf>
    <xf numFmtId="0" fontId="43" fillId="22" borderId="14" xfId="1" applyFont="1" applyFill="1" applyBorder="1" applyAlignment="1">
      <alignment horizontal="left" vertical="center" wrapText="1" readingOrder="1"/>
    </xf>
    <xf numFmtId="0" fontId="43" fillId="22" borderId="16" xfId="1" applyFont="1" applyFill="1" applyBorder="1" applyAlignment="1">
      <alignment horizontal="left" vertical="center" wrapText="1" readingOrder="1"/>
    </xf>
    <xf numFmtId="0" fontId="22" fillId="22" borderId="13" xfId="1" applyFont="1" applyFill="1" applyBorder="1" applyAlignment="1">
      <alignment horizontal="left" vertical="center" wrapText="1" readingOrder="1"/>
    </xf>
    <xf numFmtId="0" fontId="8" fillId="0" borderId="6" xfId="1" quotePrefix="1" applyFont="1" applyFill="1" applyBorder="1" applyAlignment="1" applyProtection="1">
      <alignment vertical="center" wrapText="1"/>
      <protection hidden="1"/>
    </xf>
    <xf numFmtId="0" fontId="8" fillId="24" borderId="6" xfId="1" applyFont="1" applyFill="1" applyBorder="1" applyAlignment="1" applyProtection="1">
      <alignment vertical="center" wrapText="1"/>
      <protection hidden="1"/>
    </xf>
    <xf numFmtId="0" fontId="25" fillId="0" borderId="6" xfId="0" applyFont="1" applyFill="1" applyBorder="1" applyAlignment="1" applyProtection="1">
      <alignment horizontal="left" vertical="center" wrapText="1"/>
      <protection hidden="1"/>
    </xf>
    <xf numFmtId="0" fontId="25" fillId="0" borderId="7" xfId="1" applyFont="1" applyFill="1" applyBorder="1" applyAlignment="1" applyProtection="1">
      <alignment vertical="center" wrapText="1"/>
      <protection hidden="1"/>
    </xf>
    <xf numFmtId="0" fontId="25" fillId="19" borderId="6" xfId="1" applyFont="1" applyFill="1" applyBorder="1" applyAlignment="1" applyProtection="1">
      <alignment vertical="center" wrapText="1"/>
      <protection hidden="1"/>
    </xf>
    <xf numFmtId="0" fontId="49" fillId="0" borderId="6" xfId="1" applyFont="1" applyFill="1" applyBorder="1" applyAlignment="1" applyProtection="1">
      <alignment vertical="center" wrapText="1"/>
      <protection hidden="1"/>
    </xf>
    <xf numFmtId="0" fontId="50" fillId="0" borderId="0" xfId="0" applyFont="1" applyAlignment="1">
      <alignment horizontal="left" wrapText="1" readingOrder="1"/>
    </xf>
    <xf numFmtId="0" fontId="8" fillId="19" borderId="6" xfId="1" applyFont="1" applyFill="1" applyBorder="1" applyAlignment="1" applyProtection="1">
      <alignment vertical="center" wrapText="1"/>
      <protection hidden="1"/>
    </xf>
    <xf numFmtId="0" fontId="25" fillId="21" borderId="6" xfId="1" applyFont="1" applyFill="1" applyBorder="1" applyAlignment="1" applyProtection="1">
      <alignment vertical="center" wrapText="1"/>
      <protection hidden="1"/>
    </xf>
    <xf numFmtId="0" fontId="29" fillId="19" borderId="6" xfId="0" applyFont="1" applyFill="1" applyBorder="1" applyAlignment="1" applyProtection="1">
      <alignment horizontal="left" vertical="center" wrapText="1"/>
      <protection hidden="1"/>
    </xf>
    <xf numFmtId="0" fontId="8" fillId="2" borderId="0" xfId="1" applyFont="1" applyFill="1" applyBorder="1" applyAlignment="1" applyProtection="1">
      <alignment horizontal="left" vertical="top" wrapText="1"/>
      <protection hidden="1"/>
    </xf>
    <xf numFmtId="0" fontId="41" fillId="0" borderId="0" xfId="3" applyFill="1" applyAlignment="1" applyProtection="1">
      <alignment vertical="center" wrapText="1"/>
      <protection hidden="1"/>
    </xf>
    <xf numFmtId="0" fontId="29" fillId="2" borderId="6" xfId="0" applyFont="1" applyFill="1" applyBorder="1" applyAlignment="1" applyProtection="1">
      <alignment horizontal="center" vertical="center"/>
      <protection hidden="1"/>
    </xf>
    <xf numFmtId="0" fontId="25" fillId="21" borderId="6" xfId="1" applyFont="1" applyFill="1" applyBorder="1" applyAlignment="1" applyProtection="1">
      <alignment horizontal="left" vertical="center" wrapText="1"/>
      <protection hidden="1"/>
    </xf>
    <xf numFmtId="0" fontId="0" fillId="25" borderId="0" xfId="0" applyFill="1" applyBorder="1" applyAlignment="1" applyProtection="1">
      <alignment horizontal="left" vertical="center"/>
      <protection locked="0" hidden="1"/>
    </xf>
    <xf numFmtId="0" fontId="0" fillId="25" borderId="0" xfId="0" applyFill="1" applyBorder="1" applyProtection="1">
      <protection locked="0" hidden="1"/>
    </xf>
    <xf numFmtId="0" fontId="13" fillId="25" borderId="0" xfId="0" applyFont="1" applyFill="1" applyBorder="1" applyAlignment="1" applyProtection="1">
      <alignment horizontal="left"/>
      <protection locked="0" hidden="1"/>
    </xf>
    <xf numFmtId="0" fontId="0" fillId="25" borderId="3" xfId="0" applyFill="1" applyBorder="1" applyProtection="1">
      <protection locked="0" hidden="1"/>
    </xf>
    <xf numFmtId="0" fontId="0" fillId="25" borderId="4" xfId="0" applyFill="1" applyBorder="1" applyAlignment="1" applyProtection="1">
      <alignment horizontal="left" vertical="center"/>
      <protection locked="0" hidden="1"/>
    </xf>
    <xf numFmtId="0" fontId="0" fillId="25" borderId="5" xfId="0" applyFill="1" applyBorder="1" applyProtection="1">
      <protection locked="0" hidden="1"/>
    </xf>
    <xf numFmtId="0" fontId="10" fillId="25" borderId="5" xfId="0" applyFont="1" applyFill="1" applyBorder="1" applyAlignment="1" applyProtection="1">
      <alignment horizontal="center" wrapText="1"/>
      <protection locked="0" hidden="1"/>
    </xf>
    <xf numFmtId="0" fontId="15" fillId="25" borderId="3" xfId="0" applyFont="1" applyFill="1" applyBorder="1" applyAlignment="1" applyProtection="1">
      <alignment horizontal="center"/>
      <protection locked="0" hidden="1"/>
    </xf>
    <xf numFmtId="0" fontId="9" fillId="25" borderId="6" xfId="0" applyFont="1" applyFill="1" applyBorder="1" applyAlignment="1" applyProtection="1">
      <alignment horizontal="left" vertical="center" wrapText="1"/>
      <protection hidden="1"/>
    </xf>
    <xf numFmtId="0" fontId="14" fillId="25" borderId="6" xfId="0" applyFont="1" applyFill="1" applyBorder="1" applyAlignment="1" applyProtection="1">
      <alignment horizontal="center" wrapText="1"/>
      <protection hidden="1"/>
    </xf>
    <xf numFmtId="0" fontId="9" fillId="25" borderId="7" xfId="0" applyFont="1" applyFill="1" applyBorder="1" applyAlignment="1" applyProtection="1">
      <alignment horizontal="left" vertical="center" wrapText="1"/>
      <protection hidden="1"/>
    </xf>
    <xf numFmtId="0" fontId="5" fillId="25" borderId="0" xfId="1" applyFill="1" applyBorder="1" applyAlignment="1" applyProtection="1">
      <alignment vertical="center"/>
      <protection hidden="1"/>
    </xf>
    <xf numFmtId="0" fontId="13" fillId="25" borderId="0" xfId="1" applyFont="1" applyFill="1" applyBorder="1" applyAlignment="1" applyProtection="1">
      <alignment horizontal="left" vertical="center"/>
      <protection hidden="1"/>
    </xf>
    <xf numFmtId="0" fontId="5" fillId="25" borderId="4" xfId="1" applyFill="1" applyBorder="1" applyAlignment="1" applyProtection="1">
      <alignment vertical="center"/>
      <protection hidden="1"/>
    </xf>
    <xf numFmtId="0" fontId="5" fillId="25" borderId="5" xfId="1" applyFill="1" applyBorder="1" applyAlignment="1" applyProtection="1">
      <alignment vertical="center"/>
      <protection hidden="1"/>
    </xf>
    <xf numFmtId="0" fontId="10" fillId="25" borderId="5" xfId="1" applyFont="1" applyFill="1" applyBorder="1" applyAlignment="1" applyProtection="1">
      <alignment horizontal="center" vertical="center" wrapText="1"/>
      <protection hidden="1"/>
    </xf>
    <xf numFmtId="0" fontId="15" fillId="25" borderId="3" xfId="1" applyFont="1" applyFill="1" applyBorder="1" applyAlignment="1" applyProtection="1">
      <alignment horizontal="center" vertical="center"/>
      <protection hidden="1"/>
    </xf>
    <xf numFmtId="0" fontId="9" fillId="25" borderId="6" xfId="1" applyFont="1" applyFill="1" applyBorder="1" applyAlignment="1" applyProtection="1">
      <alignment horizontal="left" vertical="center" wrapText="1"/>
      <protection hidden="1"/>
    </xf>
    <xf numFmtId="0" fontId="14" fillId="25" borderId="6" xfId="1" applyFont="1" applyFill="1" applyBorder="1" applyAlignment="1" applyProtection="1">
      <alignment horizontal="center" vertical="center" wrapText="1"/>
      <protection hidden="1"/>
    </xf>
    <xf numFmtId="0" fontId="11" fillId="2" borderId="8" xfId="0" applyFont="1" applyFill="1" applyBorder="1" applyAlignment="1" applyProtection="1">
      <alignment horizontal="center" vertical="center" textRotation="90"/>
      <protection hidden="1"/>
    </xf>
    <xf numFmtId="0" fontId="9" fillId="4" borderId="7" xfId="1" applyFont="1" applyFill="1" applyBorder="1" applyAlignment="1" applyProtection="1">
      <alignment vertical="center" wrapText="1"/>
      <protection hidden="1"/>
    </xf>
    <xf numFmtId="0" fontId="9" fillId="25" borderId="6" xfId="1" applyFont="1" applyFill="1" applyBorder="1" applyAlignment="1" applyProtection="1">
      <alignment vertical="center" wrapText="1"/>
      <protection hidden="1"/>
    </xf>
    <xf numFmtId="0" fontId="9" fillId="25" borderId="7" xfId="1" applyFont="1" applyFill="1" applyBorder="1" applyAlignment="1" applyProtection="1">
      <alignment vertical="center" wrapText="1"/>
      <protection hidden="1"/>
    </xf>
    <xf numFmtId="0" fontId="5" fillId="16" borderId="0" xfId="1" applyFill="1" applyAlignment="1" applyProtection="1">
      <alignment vertical="center" wrapText="1"/>
      <protection hidden="1"/>
    </xf>
    <xf numFmtId="0" fontId="8" fillId="20" borderId="6" xfId="1" applyFont="1" applyFill="1" applyBorder="1" applyAlignment="1" applyProtection="1">
      <alignment vertical="center" wrapText="1"/>
      <protection hidden="1"/>
    </xf>
    <xf numFmtId="0" fontId="8" fillId="22" borderId="6" xfId="1" applyFont="1" applyFill="1" applyBorder="1" applyAlignment="1" applyProtection="1">
      <alignment vertical="center" wrapText="1"/>
      <protection hidden="1"/>
    </xf>
    <xf numFmtId="0" fontId="8" fillId="26" borderId="6" xfId="1" applyFont="1" applyFill="1" applyBorder="1" applyAlignment="1" applyProtection="1">
      <alignment vertical="center" wrapText="1"/>
      <protection hidden="1"/>
    </xf>
    <xf numFmtId="0" fontId="5" fillId="2" borderId="0" xfId="1" applyFill="1" applyBorder="1" applyAlignment="1" applyProtection="1">
      <alignment vertical="center" wrapText="1"/>
      <protection hidden="1"/>
    </xf>
    <xf numFmtId="0" fontId="29" fillId="2" borderId="0" xfId="1" applyFont="1" applyFill="1" applyBorder="1" applyAlignment="1" applyProtection="1">
      <alignment vertical="center" wrapText="1"/>
      <protection hidden="1"/>
    </xf>
    <xf numFmtId="0" fontId="8" fillId="2" borderId="0" xfId="1" applyFont="1" applyFill="1" applyBorder="1" applyAlignment="1" applyProtection="1">
      <alignment vertical="center" wrapText="1"/>
      <protection hidden="1"/>
    </xf>
    <xf numFmtId="0" fontId="8" fillId="20" borderId="0" xfId="1" applyFont="1" applyFill="1" applyBorder="1" applyAlignment="1" applyProtection="1">
      <alignment vertical="center" wrapText="1"/>
      <protection hidden="1"/>
    </xf>
    <xf numFmtId="0" fontId="8" fillId="22" borderId="0" xfId="1" applyFont="1" applyFill="1" applyBorder="1" applyAlignment="1" applyProtection="1">
      <alignment vertical="center" wrapText="1"/>
      <protection hidden="1"/>
    </xf>
    <xf numFmtId="0" fontId="8" fillId="26" borderId="0" xfId="1" applyFont="1" applyFill="1" applyBorder="1" applyAlignment="1" applyProtection="1">
      <alignment vertical="center" wrapText="1"/>
      <protection hidden="1"/>
    </xf>
    <xf numFmtId="0" fontId="5" fillId="20" borderId="0" xfId="1" applyFill="1" applyBorder="1" applyAlignment="1" applyProtection="1">
      <alignment vertical="center" wrapText="1"/>
      <protection hidden="1"/>
    </xf>
    <xf numFmtId="0" fontId="5" fillId="22" borderId="0" xfId="1" applyFill="1" applyBorder="1" applyAlignment="1" applyProtection="1">
      <alignment vertical="center" wrapText="1"/>
      <protection hidden="1"/>
    </xf>
    <xf numFmtId="0" fontId="5" fillId="26" borderId="0" xfId="1" applyFill="1" applyBorder="1" applyAlignment="1" applyProtection="1">
      <alignment vertical="center" wrapText="1"/>
      <protection hidden="1"/>
    </xf>
    <xf numFmtId="0" fontId="5" fillId="20" borderId="0" xfId="1" applyFill="1" applyAlignment="1" applyProtection="1">
      <alignment vertical="center" wrapText="1"/>
      <protection hidden="1"/>
    </xf>
    <xf numFmtId="0" fontId="5" fillId="2" borderId="0" xfId="1" applyFill="1" applyAlignment="1" applyProtection="1">
      <alignment vertical="center" wrapText="1"/>
      <protection hidden="1"/>
    </xf>
    <xf numFmtId="0" fontId="5" fillId="22" borderId="0" xfId="1" applyFill="1" applyAlignment="1" applyProtection="1">
      <alignment vertical="center" wrapText="1"/>
      <protection hidden="1"/>
    </xf>
    <xf numFmtId="0" fontId="5" fillId="26" borderId="0" xfId="1" applyFill="1" applyAlignment="1" applyProtection="1">
      <alignment vertical="center" wrapText="1"/>
      <protection hidden="1"/>
    </xf>
    <xf numFmtId="0" fontId="11" fillId="2" borderId="8" xfId="0" applyFont="1" applyFill="1" applyBorder="1" applyAlignment="1" applyProtection="1">
      <alignment vertical="center" textRotation="90"/>
      <protection hidden="1"/>
    </xf>
    <xf numFmtId="0" fontId="11" fillId="2" borderId="9" xfId="0" applyFont="1" applyFill="1" applyBorder="1" applyAlignment="1" applyProtection="1">
      <alignment vertical="center" textRotation="90"/>
      <protection hidden="1"/>
    </xf>
    <xf numFmtId="0" fontId="5" fillId="0" borderId="0" xfId="1" applyFill="1" applyAlignment="1" applyProtection="1">
      <alignment vertical="center" wrapText="1"/>
      <protection hidden="1"/>
    </xf>
    <xf numFmtId="0" fontId="8" fillId="0" borderId="7" xfId="1" applyNumberFormat="1" applyFont="1" applyFill="1" applyBorder="1" applyAlignment="1" applyProtection="1">
      <alignment vertical="center" wrapText="1"/>
      <protection hidden="1"/>
    </xf>
    <xf numFmtId="0" fontId="25" fillId="19" borderId="6" xfId="1" applyFont="1" applyFill="1" applyBorder="1" applyAlignment="1" applyProtection="1">
      <alignment horizontal="left" vertical="center" wrapText="1"/>
      <protection hidden="1"/>
    </xf>
    <xf numFmtId="0" fontId="5" fillId="7" borderId="16" xfId="1" applyFont="1" applyFill="1" applyBorder="1" applyAlignment="1">
      <alignment horizontal="center" vertical="center" wrapText="1"/>
    </xf>
    <xf numFmtId="0" fontId="5" fillId="11" borderId="15" xfId="1" applyFont="1" applyFill="1" applyBorder="1" applyAlignment="1">
      <alignment horizontal="center" vertical="center" wrapText="1"/>
    </xf>
    <xf numFmtId="0" fontId="5" fillId="8" borderId="16" xfId="1" applyFont="1" applyFill="1" applyBorder="1" applyAlignment="1">
      <alignment horizontal="center" vertical="center" wrapText="1"/>
    </xf>
    <xf numFmtId="0" fontId="5" fillId="11" borderId="16" xfId="1" applyFont="1" applyFill="1" applyBorder="1" applyAlignment="1">
      <alignment horizontal="center" vertical="center" wrapText="1"/>
    </xf>
    <xf numFmtId="0" fontId="5" fillId="10" borderId="15" xfId="1" applyFont="1" applyFill="1" applyBorder="1" applyAlignment="1">
      <alignment horizontal="center" vertical="center" wrapText="1"/>
    </xf>
    <xf numFmtId="0" fontId="5" fillId="10" borderId="16" xfId="1" applyFont="1" applyFill="1" applyBorder="1" applyAlignment="1">
      <alignment horizontal="center" vertical="center" wrapText="1"/>
    </xf>
    <xf numFmtId="0" fontId="8" fillId="0" borderId="0" xfId="1" applyFont="1" applyFill="1" applyBorder="1" applyAlignment="1" applyProtection="1">
      <alignment vertical="center" wrapText="1"/>
      <protection hidden="1"/>
    </xf>
    <xf numFmtId="0" fontId="5" fillId="0" borderId="0" xfId="1" applyFill="1" applyBorder="1" applyAlignment="1" applyProtection="1">
      <alignment vertical="center" wrapText="1"/>
      <protection hidden="1"/>
    </xf>
    <xf numFmtId="0" fontId="12" fillId="2" borderId="3" xfId="0" applyFont="1" applyFill="1" applyBorder="1" applyProtection="1">
      <protection locked="0" hidden="1"/>
    </xf>
    <xf numFmtId="0" fontId="8" fillId="19" borderId="7" xfId="1" applyFont="1" applyFill="1" applyBorder="1" applyAlignment="1" applyProtection="1">
      <alignment vertical="center" wrapText="1"/>
      <protection hidden="1"/>
    </xf>
    <xf numFmtId="0" fontId="41" fillId="0" borderId="0" xfId="3" applyAlignment="1" applyProtection="1"/>
    <xf numFmtId="0" fontId="8" fillId="0" borderId="6" xfId="4" applyFont="1" applyFill="1" applyBorder="1" applyAlignment="1" applyProtection="1">
      <alignment horizontal="center" vertical="center" wrapText="1"/>
      <protection hidden="1"/>
    </xf>
    <xf numFmtId="0" fontId="8" fillId="0" borderId="6" xfId="4" applyFont="1" applyFill="1" applyBorder="1" applyAlignment="1" applyProtection="1">
      <alignment horizontal="center" vertical="top" wrapText="1"/>
      <protection hidden="1"/>
    </xf>
    <xf numFmtId="0" fontId="52" fillId="0" borderId="7" xfId="4" applyFont="1" applyFill="1" applyBorder="1" applyAlignment="1" applyProtection="1">
      <alignment horizontal="center" vertical="top" wrapText="1"/>
      <protection hidden="1"/>
    </xf>
    <xf numFmtId="0" fontId="39" fillId="0" borderId="31" xfId="5" applyFont="1" applyFill="1" applyBorder="1" applyAlignment="1" applyProtection="1">
      <alignment horizontal="center" vertical="top" wrapText="1"/>
      <protection hidden="1"/>
    </xf>
    <xf numFmtId="0" fontId="8" fillId="19" borderId="6" xfId="0" applyFont="1" applyFill="1" applyBorder="1" applyAlignment="1" applyProtection="1">
      <alignment horizontal="left" vertical="center" wrapText="1"/>
      <protection hidden="1"/>
    </xf>
    <xf numFmtId="0" fontId="39" fillId="0" borderId="6" xfId="5" applyFont="1" applyFill="1" applyBorder="1" applyAlignment="1" applyProtection="1">
      <alignment horizontal="center" vertical="top" wrapText="1"/>
      <protection hidden="1"/>
    </xf>
    <xf numFmtId="0" fontId="53" fillId="0" borderId="22" xfId="5" applyFont="1" applyBorder="1" applyAlignment="1">
      <alignment vertical="top" wrapText="1"/>
    </xf>
    <xf numFmtId="0" fontId="53" fillId="0" borderId="22" xfId="5" applyFont="1" applyFill="1" applyBorder="1" applyAlignment="1">
      <alignment horizontal="center" vertical="top" wrapText="1"/>
    </xf>
    <xf numFmtId="0" fontId="0" fillId="2" borderId="0" xfId="0" applyFill="1" applyAlignment="1" applyProtection="1">
      <alignment vertical="center"/>
      <protection hidden="1"/>
    </xf>
    <xf numFmtId="0" fontId="0" fillId="0" borderId="0" xfId="0" applyFill="1" applyAlignment="1" applyProtection="1">
      <alignment vertical="center"/>
      <protection hidden="1"/>
    </xf>
    <xf numFmtId="0" fontId="0" fillId="2" borderId="6" xfId="0" applyFill="1" applyBorder="1" applyAlignment="1" applyProtection="1">
      <alignment vertical="center" wrapText="1"/>
      <protection hidden="1"/>
    </xf>
    <xf numFmtId="0" fontId="18" fillId="0" borderId="15" xfId="0" applyFont="1" applyBorder="1" applyAlignment="1">
      <alignment horizontal="left" vertical="center" wrapText="1" readingOrder="1"/>
    </xf>
    <xf numFmtId="17" fontId="8" fillId="0" borderId="6" xfId="1" quotePrefix="1" applyNumberFormat="1" applyFont="1" applyFill="1" applyBorder="1" applyAlignment="1" applyProtection="1">
      <alignment horizontal="left" vertical="center" wrapText="1"/>
      <protection hidden="1"/>
    </xf>
    <xf numFmtId="0" fontId="8" fillId="0" borderId="6" xfId="1" quotePrefix="1" applyFont="1" applyFill="1" applyBorder="1" applyAlignment="1" applyProtection="1">
      <alignment horizontal="left" vertical="center" wrapText="1"/>
      <protection hidden="1"/>
    </xf>
    <xf numFmtId="0" fontId="0" fillId="0" borderId="0" xfId="0" applyAlignment="1">
      <alignment vertical="center"/>
    </xf>
    <xf numFmtId="0" fontId="41" fillId="2" borderId="0" xfId="3" applyFill="1" applyBorder="1" applyAlignment="1" applyProtection="1">
      <alignment vertical="center" wrapText="1"/>
      <protection hidden="1"/>
    </xf>
    <xf numFmtId="0" fontId="29" fillId="0" borderId="0" xfId="0" applyFont="1" applyAlignment="1">
      <alignment vertical="center"/>
    </xf>
    <xf numFmtId="0" fontId="29" fillId="0" borderId="0" xfId="0" applyFont="1"/>
    <xf numFmtId="0" fontId="5" fillId="2" borderId="0" xfId="0" applyFont="1" applyFill="1" applyBorder="1" applyAlignment="1" applyProtection="1">
      <alignment vertical="center" wrapText="1"/>
      <protection hidden="1"/>
    </xf>
    <xf numFmtId="0" fontId="25" fillId="0"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vertical="center" wrapText="1"/>
      <protection hidden="1"/>
    </xf>
    <xf numFmtId="0" fontId="8" fillId="21" borderId="6" xfId="1" applyFont="1" applyFill="1" applyBorder="1" applyAlignment="1" applyProtection="1">
      <alignment horizontal="left" vertical="center" wrapText="1"/>
      <protection hidden="1"/>
    </xf>
    <xf numFmtId="0" fontId="8" fillId="24" borderId="6" xfId="1" applyFont="1" applyFill="1" applyBorder="1" applyAlignment="1" applyProtection="1">
      <alignment vertical="center" wrapText="1"/>
      <protection hidden="1"/>
    </xf>
    <xf numFmtId="0" fontId="5" fillId="21" borderId="6" xfId="1" applyFont="1" applyFill="1" applyBorder="1" applyAlignment="1" applyProtection="1">
      <alignment horizontal="left" vertical="center" wrapText="1"/>
      <protection hidden="1"/>
    </xf>
    <xf numFmtId="0" fontId="5" fillId="21" borderId="7" xfId="1" applyFont="1" applyFill="1" applyBorder="1" applyAlignment="1" applyProtection="1">
      <alignment horizontal="left" vertical="center" wrapText="1"/>
      <protection hidden="1"/>
    </xf>
    <xf numFmtId="0" fontId="5" fillId="0" borderId="6" xfId="1" applyFont="1" applyFill="1" applyBorder="1" applyAlignment="1" applyProtection="1">
      <alignment horizontal="left" vertical="center" wrapText="1"/>
      <protection hidden="1"/>
    </xf>
    <xf numFmtId="0" fontId="5" fillId="0" borderId="6" xfId="1" applyFont="1" applyFill="1" applyBorder="1" applyAlignment="1" applyProtection="1">
      <alignment vertical="center" wrapText="1"/>
      <protection hidden="1"/>
    </xf>
    <xf numFmtId="0" fontId="5" fillId="21" borderId="6" xfId="1" applyFont="1" applyFill="1" applyBorder="1" applyAlignment="1" applyProtection="1">
      <alignment vertical="center" wrapText="1"/>
      <protection hidden="1"/>
    </xf>
    <xf numFmtId="0" fontId="8" fillId="21" borderId="7" xfId="1" applyFont="1" applyFill="1" applyBorder="1" applyAlignment="1" applyProtection="1">
      <alignment horizontal="left" vertical="center" wrapText="1"/>
      <protection hidden="1"/>
    </xf>
    <xf numFmtId="0" fontId="8" fillId="0" borderId="6" xfId="4" applyFont="1" applyFill="1" applyBorder="1" applyAlignment="1" applyProtection="1">
      <alignment horizontal="left" vertical="center" wrapText="1"/>
      <protection hidden="1"/>
    </xf>
    <xf numFmtId="0" fontId="29" fillId="21" borderId="6" xfId="0" applyFont="1" applyFill="1" applyBorder="1" applyAlignment="1">
      <alignment horizontal="left" vertical="center" wrapText="1"/>
    </xf>
    <xf numFmtId="0" fontId="0" fillId="2" borderId="0" xfId="0" applyFill="1" applyAlignment="1" applyProtection="1">
      <alignment horizontal="left" vertical="center"/>
      <protection hidden="1"/>
    </xf>
    <xf numFmtId="0" fontId="54" fillId="2" borderId="6" xfId="0" applyFont="1" applyFill="1" applyBorder="1" applyAlignment="1" applyProtection="1">
      <alignment horizontal="left" vertical="center"/>
      <protection hidden="1"/>
    </xf>
    <xf numFmtId="0" fontId="54" fillId="0" borderId="6" xfId="0" applyFont="1" applyFill="1" applyBorder="1" applyAlignment="1" applyProtection="1">
      <alignment horizontal="left" vertical="center"/>
      <protection hidden="1"/>
    </xf>
    <xf numFmtId="0" fontId="54" fillId="0" borderId="6" xfId="0" applyFont="1" applyFill="1" applyBorder="1" applyAlignment="1" applyProtection="1">
      <alignment horizontal="left" vertical="center" wrapText="1"/>
      <protection hidden="1"/>
    </xf>
    <xf numFmtId="0" fontId="54" fillId="0" borderId="22" xfId="5" applyFont="1" applyBorder="1" applyAlignment="1">
      <alignment vertical="center" wrapText="1"/>
    </xf>
    <xf numFmtId="0" fontId="55" fillId="0" borderId="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hidden="1"/>
    </xf>
    <xf numFmtId="0" fontId="54" fillId="2" borderId="6" xfId="0" applyFont="1" applyFill="1" applyBorder="1" applyAlignment="1" applyProtection="1">
      <alignment horizontal="center" vertical="center"/>
      <protection hidden="1"/>
    </xf>
    <xf numFmtId="0" fontId="54" fillId="0" borderId="6" xfId="4" applyFont="1" applyFill="1" applyBorder="1" applyAlignment="1" applyProtection="1">
      <alignment horizontal="center" vertical="center" wrapText="1"/>
      <protection hidden="1"/>
    </xf>
    <xf numFmtId="0" fontId="54" fillId="0" borderId="6" xfId="4" applyFont="1" applyFill="1" applyBorder="1" applyAlignment="1" applyProtection="1">
      <alignment horizontal="left" vertical="center" wrapText="1"/>
      <protection hidden="1"/>
    </xf>
    <xf numFmtId="0" fontId="54" fillId="0" borderId="31" xfId="5" applyFont="1" applyFill="1" applyBorder="1" applyAlignment="1" applyProtection="1">
      <alignment horizontal="center" vertical="center" wrapText="1"/>
      <protection hidden="1"/>
    </xf>
    <xf numFmtId="0" fontId="54" fillId="19" borderId="6" xfId="0" applyFont="1" applyFill="1" applyBorder="1" applyAlignment="1" applyProtection="1">
      <alignment horizontal="left" vertical="center" wrapText="1"/>
      <protection hidden="1"/>
    </xf>
    <xf numFmtId="0" fontId="54" fillId="0" borderId="6" xfId="5"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0" fontId="8" fillId="2" borderId="0" xfId="1" applyFont="1" applyFill="1" applyBorder="1" applyAlignment="1" applyProtection="1">
      <alignment horizontal="left" vertical="center" wrapText="1"/>
      <protection hidden="1"/>
    </xf>
    <xf numFmtId="0" fontId="56" fillId="2" borderId="6" xfId="1" applyFont="1" applyFill="1" applyBorder="1" applyAlignment="1" applyProtection="1">
      <alignment vertical="center" wrapText="1"/>
      <protection hidden="1"/>
    </xf>
    <xf numFmtId="0" fontId="8" fillId="28" borderId="6" xfId="1" applyFont="1" applyFill="1" applyBorder="1" applyAlignment="1" applyProtection="1">
      <alignment vertical="center" wrapText="1"/>
      <protection hidden="1"/>
    </xf>
    <xf numFmtId="0" fontId="18" fillId="0" borderId="15" xfId="0" applyFont="1" applyBorder="1" applyAlignment="1">
      <alignment horizontal="left" vertical="center" wrapText="1" readingOrder="1"/>
    </xf>
    <xf numFmtId="0" fontId="36" fillId="11" borderId="14" xfId="1" applyFont="1" applyFill="1" applyBorder="1" applyAlignment="1">
      <alignment horizontal="center" vertical="center" wrapText="1" readingOrder="1"/>
    </xf>
    <xf numFmtId="0" fontId="36" fillId="11" borderId="15" xfId="1" applyFont="1" applyFill="1" applyBorder="1" applyAlignment="1">
      <alignment horizontal="center" vertical="center" wrapText="1" readingOrder="1"/>
    </xf>
    <xf numFmtId="0" fontId="57" fillId="0" borderId="0" xfId="0" applyFont="1"/>
    <xf numFmtId="0" fontId="25" fillId="2" borderId="6" xfId="0" applyFont="1" applyFill="1" applyBorder="1" applyAlignment="1" applyProtection="1">
      <alignment horizontal="left" vertical="center" wrapText="1"/>
      <protection hidden="1"/>
    </xf>
    <xf numFmtId="0" fontId="25" fillId="0" borderId="6" xfId="0" applyFont="1" applyBorder="1" applyAlignment="1">
      <alignment horizontal="left" vertical="center"/>
    </xf>
    <xf numFmtId="0" fontId="25" fillId="2" borderId="6" xfId="0" applyFont="1" applyFill="1" applyBorder="1" applyAlignment="1" applyProtection="1">
      <alignment horizontal="left" vertical="center"/>
      <protection hidden="1"/>
    </xf>
    <xf numFmtId="0" fontId="25" fillId="19" borderId="6" xfId="0" applyFont="1" applyFill="1" applyBorder="1" applyAlignment="1" applyProtection="1">
      <alignment horizontal="left" vertical="center"/>
      <protection hidden="1"/>
    </xf>
    <xf numFmtId="0" fontId="25" fillId="19" borderId="6" xfId="0" applyFont="1" applyFill="1" applyBorder="1" applyAlignment="1" applyProtection="1">
      <alignment horizontal="left" vertical="center" wrapText="1"/>
      <protection hidden="1"/>
    </xf>
    <xf numFmtId="0" fontId="25" fillId="0" borderId="6" xfId="0" applyFont="1" applyBorder="1" applyAlignment="1">
      <alignment horizontal="left" vertical="center" wrapText="1"/>
    </xf>
    <xf numFmtId="0" fontId="25" fillId="20" borderId="6" xfId="0" applyFont="1" applyFill="1" applyBorder="1" applyAlignment="1">
      <alignment horizontal="left" vertical="center"/>
    </xf>
    <xf numFmtId="0" fontId="25" fillId="19" borderId="6" xfId="0" applyFont="1" applyFill="1" applyBorder="1" applyAlignment="1">
      <alignment horizontal="left" vertical="center"/>
    </xf>
    <xf numFmtId="0" fontId="25" fillId="0" borderId="0" xfId="0" applyFont="1" applyBorder="1" applyAlignment="1">
      <alignment horizontal="left" vertical="center"/>
    </xf>
    <xf numFmtId="0" fontId="9" fillId="4" borderId="6" xfId="0" applyFont="1" applyFill="1" applyBorder="1" applyAlignment="1" applyProtection="1">
      <alignment horizontal="center" vertical="center" wrapText="1"/>
      <protection hidden="1"/>
    </xf>
    <xf numFmtId="0" fontId="0" fillId="2" borderId="6" xfId="0" applyFill="1" applyBorder="1" applyAlignment="1" applyProtection="1">
      <alignment horizontal="center"/>
      <protection hidden="1"/>
    </xf>
    <xf numFmtId="0" fontId="25" fillId="2" borderId="6" xfId="0" applyFont="1" applyFill="1" applyBorder="1" applyAlignment="1" applyProtection="1">
      <alignment horizontal="center" vertical="center" wrapText="1"/>
      <protection hidden="1"/>
    </xf>
    <xf numFmtId="0" fontId="25" fillId="2" borderId="6" xfId="0" applyFont="1" applyFill="1" applyBorder="1" applyAlignment="1" applyProtection="1">
      <alignment horizontal="center" vertical="center"/>
      <protection hidden="1"/>
    </xf>
    <xf numFmtId="0" fontId="8" fillId="0" borderId="6" xfId="2" applyFont="1" applyFill="1" applyBorder="1" applyAlignment="1" applyProtection="1">
      <alignment horizontal="center" vertical="center" wrapText="1"/>
      <protection hidden="1"/>
    </xf>
    <xf numFmtId="0" fontId="8" fillId="13" borderId="6" xfId="0" applyFont="1" applyFill="1" applyBorder="1" applyAlignment="1" applyProtection="1">
      <alignment horizontal="center" vertical="center" wrapText="1"/>
      <protection hidden="1"/>
    </xf>
    <xf numFmtId="0" fontId="8" fillId="13" borderId="7" xfId="0" applyFont="1" applyFill="1" applyBorder="1" applyAlignment="1" applyProtection="1">
      <alignment horizontal="center" vertical="center" wrapText="1"/>
      <protection hidden="1"/>
    </xf>
    <xf numFmtId="0" fontId="8" fillId="0" borderId="0" xfId="2"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2" borderId="0" xfId="0" applyFill="1" applyAlignment="1" applyProtection="1">
      <alignment horizontal="center"/>
      <protection hidden="1"/>
    </xf>
    <xf numFmtId="0" fontId="8" fillId="2" borderId="6" xfId="0" quotePrefix="1" applyFont="1" applyFill="1" applyBorder="1" applyAlignment="1" applyProtection="1">
      <alignment horizontal="center" vertical="center"/>
      <protection hidden="1"/>
    </xf>
    <xf numFmtId="0" fontId="8" fillId="0" borderId="6" xfId="0" applyFont="1" applyFill="1" applyBorder="1" applyAlignment="1" applyProtection="1">
      <alignment horizontal="center" vertical="center"/>
      <protection hidden="1"/>
    </xf>
    <xf numFmtId="0" fontId="8" fillId="27" borderId="6"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protection hidden="1"/>
    </xf>
    <xf numFmtId="0" fontId="8" fillId="0" borderId="6" xfId="0" applyFont="1" applyFill="1" applyBorder="1" applyAlignment="1" applyProtection="1">
      <alignment horizontal="center"/>
      <protection hidden="1"/>
    </xf>
    <xf numFmtId="0" fontId="8" fillId="13" borderId="6" xfId="0" quotePrefix="1" applyFont="1" applyFill="1" applyBorder="1" applyAlignment="1" applyProtection="1">
      <alignment horizontal="center"/>
      <protection hidden="1"/>
    </xf>
    <xf numFmtId="0" fontId="8" fillId="20" borderId="6" xfId="0" applyFont="1" applyFill="1" applyBorder="1" applyAlignment="1" applyProtection="1">
      <alignment horizontal="center"/>
      <protection hidden="1"/>
    </xf>
    <xf numFmtId="0" fontId="8" fillId="13" borderId="6" xfId="0" applyFont="1" applyFill="1" applyBorder="1" applyAlignment="1" applyProtection="1">
      <alignment horizontal="center"/>
      <protection hidden="1"/>
    </xf>
    <xf numFmtId="0" fontId="8" fillId="13" borderId="7" xfId="0" applyFont="1" applyFill="1" applyBorder="1" applyAlignment="1" applyProtection="1">
      <alignment horizontal="center"/>
      <protection hidden="1"/>
    </xf>
    <xf numFmtId="0" fontId="8" fillId="2" borderId="6" xfId="0" applyFont="1" applyFill="1" applyBorder="1" applyAlignment="1" applyProtection="1">
      <alignment horizontal="center" wrapText="1"/>
      <protection hidden="1"/>
    </xf>
    <xf numFmtId="0" fontId="8" fillId="2" borderId="0" xfId="0" applyFont="1" applyFill="1" applyBorder="1" applyAlignment="1" applyProtection="1">
      <alignment horizontal="center" vertical="center"/>
      <protection hidden="1"/>
    </xf>
    <xf numFmtId="0" fontId="29" fillId="2" borderId="6" xfId="0" applyFont="1" applyFill="1" applyBorder="1" applyAlignment="1" applyProtection="1">
      <alignment horizontal="center" vertical="center" wrapText="1"/>
      <protection hidden="1"/>
    </xf>
    <xf numFmtId="0" fontId="25" fillId="0" borderId="6" xfId="0" applyFont="1" applyFill="1" applyBorder="1" applyAlignment="1" applyProtection="1">
      <alignment horizontal="left" vertical="center"/>
      <protection hidden="1"/>
    </xf>
    <xf numFmtId="0" fontId="25" fillId="0" borderId="6" xfId="0" applyFont="1" applyFill="1" applyBorder="1" applyAlignment="1">
      <alignment horizontal="left" vertical="center"/>
    </xf>
    <xf numFmtId="0" fontId="25" fillId="0" borderId="6" xfId="0" applyFont="1" applyFill="1" applyBorder="1" applyAlignment="1">
      <alignment horizontal="left" vertical="center" wrapText="1"/>
    </xf>
    <xf numFmtId="0" fontId="29" fillId="2" borderId="0" xfId="0" applyFont="1" applyFill="1" applyProtection="1">
      <protection hidden="1"/>
    </xf>
    <xf numFmtId="0" fontId="29" fillId="2" borderId="6" xfId="0" quotePrefix="1" applyFont="1" applyFill="1" applyBorder="1" applyAlignment="1" applyProtection="1">
      <alignment horizontal="center" vertical="center"/>
      <protection hidden="1"/>
    </xf>
    <xf numFmtId="0" fontId="29" fillId="2" borderId="0" xfId="0" applyFont="1" applyFill="1" applyAlignment="1" applyProtection="1">
      <alignment vertical="center"/>
      <protection hidden="1"/>
    </xf>
    <xf numFmtId="0" fontId="25" fillId="0" borderId="6" xfId="1" applyFont="1" applyFill="1" applyBorder="1" applyAlignment="1" applyProtection="1">
      <alignment horizontal="left" wrapText="1"/>
      <protection hidden="1"/>
    </xf>
    <xf numFmtId="0" fontId="59" fillId="0" borderId="0" xfId="0" applyFont="1" applyAlignment="1">
      <alignment horizontal="center" vertical="center" readingOrder="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center"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horizontal="center" vertical="center" wrapText="1"/>
      <protection hidden="1"/>
    </xf>
    <xf numFmtId="0" fontId="8" fillId="2" borderId="6" xfId="1" applyFont="1" applyFill="1" applyBorder="1" applyAlignment="1" applyProtection="1">
      <alignment vertical="center" wrapText="1"/>
      <protection hidden="1"/>
    </xf>
    <xf numFmtId="0" fontId="8" fillId="2" borderId="6" xfId="1" applyFont="1" applyFill="1" applyBorder="1" applyAlignment="1" applyProtection="1">
      <alignment horizontal="left" vertical="center" wrapText="1"/>
      <protection hidden="1"/>
    </xf>
    <xf numFmtId="0" fontId="8" fillId="0" borderId="0" xfId="1" applyFont="1" applyFill="1" applyAlignment="1" applyProtection="1">
      <alignmen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25" fillId="19" borderId="7" xfId="1" applyFont="1" applyFill="1" applyBorder="1" applyAlignment="1" applyProtection="1">
      <alignment vertical="center" wrapText="1"/>
      <protection hidden="1"/>
    </xf>
    <xf numFmtId="0" fontId="8" fillId="27" borderId="0" xfId="1" applyFont="1" applyFill="1" applyBorder="1" applyAlignment="1" applyProtection="1">
      <alignment vertical="center" wrapText="1"/>
      <protection hidden="1"/>
    </xf>
    <xf numFmtId="0" fontId="36" fillId="19" borderId="15" xfId="1" applyFont="1" applyFill="1" applyBorder="1" applyAlignment="1">
      <alignment horizontal="center" vertical="center" wrapText="1" readingOrder="1"/>
    </xf>
    <xf numFmtId="0" fontId="60" fillId="10" borderId="16" xfId="1" applyFont="1" applyFill="1" applyBorder="1" applyAlignment="1">
      <alignment horizontal="center" vertical="center" wrapText="1" readingOrder="1"/>
    </xf>
    <xf numFmtId="0" fontId="61" fillId="10" borderId="15" xfId="1" applyFont="1" applyFill="1" applyBorder="1" applyAlignment="1">
      <alignment horizontal="center" vertical="center" wrapText="1" readingOrder="1"/>
    </xf>
    <xf numFmtId="0" fontId="61" fillId="10" borderId="16" xfId="1" applyFont="1" applyFill="1" applyBorder="1" applyAlignment="1">
      <alignment horizontal="center" vertical="center" wrapText="1" readingOrder="1"/>
    </xf>
    <xf numFmtId="0" fontId="8" fillId="19" borderId="6" xfId="1" applyFont="1" applyFill="1" applyBorder="1" applyAlignment="1" applyProtection="1">
      <alignment horizontal="left" vertical="center" wrapText="1"/>
      <protection locked="0"/>
    </xf>
    <xf numFmtId="0" fontId="29" fillId="19" borderId="0" xfId="0" applyFont="1" applyFill="1" applyAlignment="1">
      <alignment wrapText="1"/>
    </xf>
    <xf numFmtId="0" fontId="8" fillId="19" borderId="6" xfId="0" applyFont="1" applyFill="1" applyBorder="1" applyAlignment="1">
      <alignment horizontal="left" vertical="center" wrapText="1"/>
    </xf>
    <xf numFmtId="0" fontId="8" fillId="19" borderId="6" xfId="0" applyFont="1" applyFill="1" applyBorder="1" applyAlignment="1">
      <alignment horizontal="left" vertical="center"/>
    </xf>
    <xf numFmtId="0" fontId="8" fillId="0" borderId="0" xfId="0" applyFont="1" applyAlignment="1">
      <alignment horizontal="left" vertical="center" readingOrder="1"/>
    </xf>
    <xf numFmtId="0" fontId="61" fillId="11" borderId="14" xfId="1" applyFont="1" applyFill="1" applyBorder="1" applyAlignment="1">
      <alignment horizontal="center" vertical="center" wrapText="1" readingOrder="1"/>
    </xf>
    <xf numFmtId="0" fontId="61" fillId="11" borderId="15" xfId="1" applyFont="1" applyFill="1" applyBorder="1" applyAlignment="1">
      <alignment horizontal="center" vertical="center" wrapText="1" readingOrder="1"/>
    </xf>
    <xf numFmtId="0" fontId="61" fillId="11" borderId="16" xfId="1" applyFont="1" applyFill="1" applyBorder="1" applyAlignment="1">
      <alignment horizontal="center" vertical="center" wrapText="1" readingOrder="1"/>
    </xf>
    <xf numFmtId="0" fontId="5" fillId="11" borderId="28" xfId="1" applyFont="1" applyFill="1" applyBorder="1" applyAlignment="1">
      <alignment horizontal="center" vertical="center" wrapText="1"/>
    </xf>
    <xf numFmtId="0" fontId="5" fillId="7" borderId="28" xfId="1" applyFont="1" applyFill="1" applyBorder="1" applyAlignment="1">
      <alignment horizontal="center" vertical="center" wrapText="1"/>
    </xf>
    <xf numFmtId="0" fontId="36" fillId="11" borderId="28" xfId="1" applyFont="1" applyFill="1" applyBorder="1" applyAlignment="1">
      <alignment horizontal="center" vertical="center" wrapText="1" readingOrder="1"/>
    </xf>
    <xf numFmtId="0" fontId="36" fillId="10" borderId="28" xfId="1" applyFont="1" applyFill="1" applyBorder="1" applyAlignment="1">
      <alignment horizontal="center" vertical="center" wrapText="1" readingOrder="1"/>
    </xf>
    <xf numFmtId="0" fontId="34" fillId="8" borderId="28" xfId="1" applyFont="1" applyFill="1" applyBorder="1" applyAlignment="1">
      <alignment horizontal="center" vertical="center" wrapText="1" readingOrder="1"/>
    </xf>
    <xf numFmtId="0" fontId="36" fillId="7" borderId="28" xfId="1" applyFont="1" applyFill="1" applyBorder="1" applyAlignment="1">
      <alignment horizontal="center" vertical="center" wrapText="1" readingOrder="1"/>
    </xf>
    <xf numFmtId="0" fontId="25" fillId="0" borderId="6" xfId="1" applyFont="1" applyFill="1" applyBorder="1" applyAlignment="1" applyProtection="1">
      <alignment vertical="center" wrapText="1"/>
      <protection hidden="1"/>
    </xf>
    <xf numFmtId="0" fontId="60" fillId="10" borderId="28" xfId="1" applyFont="1" applyFill="1" applyBorder="1" applyAlignment="1">
      <alignment horizontal="center" vertical="center" wrapText="1" readingOrder="1"/>
    </xf>
    <xf numFmtId="0" fontId="36" fillId="8" borderId="28" xfId="1" applyFont="1" applyFill="1" applyBorder="1" applyAlignment="1">
      <alignment horizontal="center" vertical="center" wrapText="1" readingOrder="1"/>
    </xf>
    <xf numFmtId="0" fontId="8" fillId="0" borderId="6" xfId="0" applyFont="1" applyFill="1" applyBorder="1" applyAlignment="1" applyProtection="1">
      <alignment horizontal="lef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horizontal="left" vertical="center" wrapText="1"/>
      <protection hidden="1"/>
    </xf>
    <xf numFmtId="0" fontId="8" fillId="0" borderId="7" xfId="1" applyFont="1" applyFill="1" applyBorder="1" applyAlignment="1" applyProtection="1">
      <alignment vertical="center" wrapText="1"/>
      <protection hidden="1"/>
    </xf>
    <xf numFmtId="0" fontId="25" fillId="0" borderId="6" xfId="1" applyFont="1" applyFill="1" applyBorder="1" applyAlignment="1" applyProtection="1">
      <alignment vertical="center" wrapText="1"/>
      <protection hidden="1"/>
    </xf>
    <xf numFmtId="0" fontId="8" fillId="21" borderId="6" xfId="1" applyFont="1" applyFill="1" applyBorder="1" applyAlignment="1" applyProtection="1">
      <alignment vertical="center" wrapText="1"/>
      <protection hidden="1"/>
    </xf>
    <xf numFmtId="0" fontId="8" fillId="19" borderId="6" xfId="1" applyFont="1" applyFill="1" applyBorder="1" applyAlignment="1" applyProtection="1">
      <alignment horizontal="left" vertical="center" wrapText="1"/>
      <protection hidden="1"/>
    </xf>
    <xf numFmtId="0" fontId="25" fillId="21" borderId="6" xfId="1" applyFont="1" applyFill="1" applyBorder="1" applyAlignment="1" applyProtection="1">
      <alignment vertical="center" wrapText="1"/>
      <protection hidden="1"/>
    </xf>
    <xf numFmtId="0" fontId="8" fillId="0" borderId="6" xfId="0" applyFont="1" applyFill="1" applyBorder="1" applyAlignment="1" applyProtection="1">
      <alignment horizontal="left" vertical="center" wrapText="1"/>
      <protection hidden="1"/>
    </xf>
    <xf numFmtId="0" fontId="24" fillId="0" borderId="6" xfId="1" applyFont="1" applyFill="1" applyBorder="1" applyAlignment="1" applyProtection="1">
      <alignmen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horizontal="left" vertical="center" wrapText="1"/>
      <protection hidden="1"/>
    </xf>
    <xf numFmtId="0" fontId="8" fillId="0" borderId="7" xfId="1" applyFont="1" applyFill="1" applyBorder="1" applyAlignment="1" applyProtection="1">
      <alignment vertical="center" wrapText="1"/>
      <protection hidden="1"/>
    </xf>
    <xf numFmtId="0" fontId="25" fillId="0" borderId="6" xfId="1" applyFont="1" applyFill="1" applyBorder="1" applyAlignment="1" applyProtection="1">
      <alignment vertical="center" wrapText="1"/>
      <protection hidden="1"/>
    </xf>
    <xf numFmtId="0" fontId="25" fillId="0" borderId="0" xfId="1" applyFont="1" applyFill="1" applyAlignment="1" applyProtection="1">
      <alignment vertical="center" wrapText="1"/>
      <protection hidden="1"/>
    </xf>
    <xf numFmtId="0" fontId="36" fillId="7" borderId="14" xfId="1" applyFont="1" applyFill="1" applyBorder="1" applyAlignment="1">
      <alignment horizontal="center" vertical="center" wrapText="1" readingOrder="1"/>
    </xf>
    <xf numFmtId="0" fontId="36" fillId="7" borderId="15" xfId="1" applyFont="1" applyFill="1" applyBorder="1" applyAlignment="1">
      <alignment horizontal="center" vertical="center" wrapText="1" readingOrder="1"/>
    </xf>
    <xf numFmtId="0" fontId="8" fillId="24" borderId="6" xfId="1" applyFont="1" applyFill="1" applyBorder="1" applyAlignment="1" applyProtection="1">
      <alignment vertical="center" wrapText="1"/>
      <protection hidden="1"/>
    </xf>
    <xf numFmtId="0" fontId="25" fillId="21" borderId="6" xfId="1" applyFont="1" applyFill="1" applyBorder="1" applyAlignment="1" applyProtection="1">
      <alignment vertical="center" wrapText="1"/>
      <protection hidden="1"/>
    </xf>
    <xf numFmtId="0" fontId="36" fillId="11" borderId="14" xfId="1" applyFont="1" applyFill="1" applyBorder="1" applyAlignment="1">
      <alignment horizontal="center" vertical="center" wrapText="1" readingOrder="1"/>
    </xf>
    <xf numFmtId="0" fontId="36" fillId="11" borderId="15" xfId="1" applyFont="1" applyFill="1" applyBorder="1" applyAlignment="1">
      <alignment horizontal="center" vertical="center" wrapText="1" readingOrder="1"/>
    </xf>
    <xf numFmtId="0" fontId="36" fillId="11" borderId="16" xfId="1" applyFont="1" applyFill="1" applyBorder="1" applyAlignment="1">
      <alignment horizontal="center" vertical="center" wrapText="1" readingOrder="1"/>
    </xf>
    <xf numFmtId="0" fontId="58" fillId="0" borderId="6" xfId="0" applyFont="1" applyFill="1" applyBorder="1" applyAlignment="1">
      <alignment horizontal="left" vertical="center"/>
    </xf>
    <xf numFmtId="0" fontId="47" fillId="0" borderId="6" xfId="1" applyFont="1" applyFill="1" applyBorder="1" applyAlignment="1" applyProtection="1">
      <alignment vertical="center" wrapText="1"/>
      <protection hidden="1"/>
    </xf>
    <xf numFmtId="0" fontId="18" fillId="0" borderId="15" xfId="0" applyFont="1" applyBorder="1" applyAlignment="1">
      <alignment horizontal="left" vertical="center" wrapText="1" readingOrder="1"/>
    </xf>
    <xf numFmtId="0" fontId="29" fillId="0" borderId="6" xfId="0" applyFont="1" applyFill="1" applyBorder="1" applyAlignment="1" applyProtection="1">
      <alignment horizontal="center" vertical="center" wrapText="1"/>
      <protection hidden="1"/>
    </xf>
    <xf numFmtId="0" fontId="62" fillId="2" borderId="6" xfId="0" applyFont="1" applyFill="1" applyBorder="1" applyAlignment="1" applyProtection="1">
      <alignment horizontal="left" vertical="center" wrapText="1"/>
      <protection hidden="1"/>
    </xf>
    <xf numFmtId="0" fontId="29" fillId="21"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horizontal="left" vertical="center" wrapText="1"/>
      <protection hidden="1"/>
    </xf>
    <xf numFmtId="0" fontId="62" fillId="2" borderId="6" xfId="0" applyFont="1" applyFill="1" applyBorder="1" applyAlignment="1" applyProtection="1">
      <alignment horizontal="center" vertical="center" wrapText="1"/>
      <protection hidden="1"/>
    </xf>
    <xf numFmtId="0" fontId="62" fillId="21" borderId="6" xfId="0" applyFont="1" applyFill="1" applyBorder="1" applyAlignment="1">
      <alignment horizontal="left" vertical="center" wrapText="1"/>
    </xf>
    <xf numFmtId="0" fontId="62" fillId="21" borderId="6" xfId="0" applyFont="1" applyFill="1" applyBorder="1" applyAlignment="1" applyProtection="1">
      <alignment horizontal="left" vertical="center" wrapText="1"/>
      <protection hidden="1"/>
    </xf>
    <xf numFmtId="0" fontId="62" fillId="0" borderId="6" xfId="0" applyFont="1" applyBorder="1" applyAlignment="1">
      <alignment horizontal="left" vertical="center"/>
    </xf>
    <xf numFmtId="0" fontId="62" fillId="0" borderId="6" xfId="0" applyFont="1" applyFill="1" applyBorder="1" applyAlignment="1">
      <alignment horizontal="left" vertical="center"/>
    </xf>
    <xf numFmtId="0" fontId="29" fillId="22" borderId="6" xfId="0" applyFont="1" applyFill="1" applyBorder="1" applyAlignment="1" applyProtection="1">
      <alignment horizontal="left" vertical="center" wrapText="1"/>
      <protection hidden="1"/>
    </xf>
    <xf numFmtId="0" fontId="62" fillId="22" borderId="6" xfId="0" applyFont="1" applyFill="1" applyBorder="1" applyAlignment="1" applyProtection="1">
      <alignment horizontal="left" vertical="center" wrapText="1"/>
      <protection hidden="1"/>
    </xf>
    <xf numFmtId="0" fontId="28" fillId="0" borderId="0" xfId="0" applyFont="1" applyAlignment="1">
      <alignment horizontal="left" vertical="center" wrapText="1" readingOrder="1"/>
    </xf>
    <xf numFmtId="0" fontId="9" fillId="4" borderId="32" xfId="0" applyFont="1" applyFill="1" applyBorder="1" applyAlignment="1" applyProtection="1">
      <alignment horizontal="left" vertical="center" wrapText="1"/>
      <protection hidden="1"/>
    </xf>
    <xf numFmtId="0" fontId="29" fillId="2" borderId="32" xfId="0" applyFont="1" applyFill="1" applyBorder="1" applyAlignment="1" applyProtection="1">
      <alignment horizontal="left" vertical="center"/>
      <protection hidden="1"/>
    </xf>
    <xf numFmtId="0" fontId="29" fillId="0" borderId="32" xfId="0" applyFont="1" applyFill="1" applyBorder="1" applyAlignment="1" applyProtection="1">
      <alignment horizontal="left" vertical="center"/>
      <protection hidden="1"/>
    </xf>
    <xf numFmtId="0" fontId="62" fillId="2" borderId="32" xfId="0" applyFont="1" applyFill="1" applyBorder="1" applyAlignment="1" applyProtection="1">
      <alignment horizontal="left" vertical="center" wrapText="1"/>
      <protection hidden="1"/>
    </xf>
    <xf numFmtId="0" fontId="0" fillId="2" borderId="32" xfId="0" applyFill="1" applyBorder="1" applyAlignment="1" applyProtection="1">
      <alignment horizontal="left" vertical="center"/>
      <protection hidden="1"/>
    </xf>
    <xf numFmtId="0" fontId="8" fillId="2" borderId="32" xfId="0" applyFont="1" applyFill="1" applyBorder="1" applyAlignment="1" applyProtection="1">
      <alignment horizontal="left" vertical="center"/>
      <protection hidden="1"/>
    </xf>
    <xf numFmtId="0" fontId="25" fillId="2" borderId="32" xfId="0" applyFont="1" applyFill="1" applyBorder="1" applyAlignment="1" applyProtection="1">
      <alignment horizontal="left" vertical="center"/>
      <protection hidden="1"/>
    </xf>
    <xf numFmtId="0" fontId="25" fillId="2" borderId="32" xfId="0" applyFont="1" applyFill="1" applyBorder="1" applyAlignment="1" applyProtection="1">
      <alignment horizontal="left" vertical="center" wrapText="1"/>
      <protection hidden="1"/>
    </xf>
    <xf numFmtId="0" fontId="25" fillId="0" borderId="32" xfId="0" applyFont="1" applyFill="1" applyBorder="1" applyAlignment="1">
      <alignment horizontal="left" vertical="center"/>
    </xf>
    <xf numFmtId="0" fontId="25" fillId="0" borderId="32" xfId="0" applyFont="1" applyBorder="1" applyAlignment="1">
      <alignment horizontal="left" vertical="center"/>
    </xf>
    <xf numFmtId="0" fontId="54" fillId="0" borderId="32" xfId="0" applyFont="1" applyFill="1" applyBorder="1" applyAlignment="1" applyProtection="1">
      <alignment horizontal="left" vertical="center"/>
      <protection hidden="1"/>
    </xf>
    <xf numFmtId="0" fontId="8" fillId="0" borderId="32" xfId="0" applyFont="1" applyFill="1" applyBorder="1" applyAlignment="1" applyProtection="1">
      <alignment horizontal="left" vertical="center" wrapText="1"/>
      <protection hidden="1"/>
    </xf>
    <xf numFmtId="0" fontId="0" fillId="2" borderId="32" xfId="0" applyFill="1" applyBorder="1" applyAlignment="1" applyProtection="1">
      <alignment horizontal="left"/>
      <protection hidden="1"/>
    </xf>
    <xf numFmtId="0" fontId="8" fillId="2" borderId="32" xfId="0" applyFont="1" applyFill="1" applyBorder="1" applyAlignment="1" applyProtection="1">
      <alignment horizontal="left" vertical="center" wrapText="1"/>
      <protection hidden="1"/>
    </xf>
    <xf numFmtId="0" fontId="29" fillId="2" borderId="32" xfId="0" applyFont="1" applyFill="1" applyBorder="1" applyAlignment="1" applyProtection="1">
      <alignment horizontal="left"/>
      <protection hidden="1"/>
    </xf>
    <xf numFmtId="0" fontId="8" fillId="13" borderId="32" xfId="0" applyFont="1" applyFill="1" applyBorder="1" applyAlignment="1" applyProtection="1">
      <alignment horizontal="left" vertical="center" wrapText="1"/>
      <protection hidden="1"/>
    </xf>
    <xf numFmtId="0" fontId="8" fillId="13" borderId="1" xfId="0" applyFont="1" applyFill="1" applyBorder="1" applyAlignment="1" applyProtection="1">
      <alignment horizontal="left" vertical="center" wrapText="1"/>
      <protection hidden="1"/>
    </xf>
    <xf numFmtId="0" fontId="25" fillId="0" borderId="22" xfId="0" applyFont="1" applyBorder="1" applyAlignment="1">
      <alignment horizontal="left" vertical="center"/>
    </xf>
    <xf numFmtId="0" fontId="25" fillId="0" borderId="22" xfId="0" applyFont="1" applyBorder="1" applyAlignment="1">
      <alignment horizontal="left" vertical="center" wrapText="1"/>
    </xf>
    <xf numFmtId="0" fontId="25" fillId="0" borderId="22" xfId="0" applyFont="1" applyFill="1" applyBorder="1" applyAlignment="1">
      <alignment horizontal="left" vertical="center"/>
    </xf>
    <xf numFmtId="0" fontId="0" fillId="2" borderId="22" xfId="0" applyFill="1" applyBorder="1" applyAlignment="1" applyProtection="1">
      <alignment horizontal="left" vertical="center"/>
      <protection hidden="1"/>
    </xf>
    <xf numFmtId="0" fontId="0" fillId="2" borderId="22" xfId="0" applyFill="1" applyBorder="1" applyAlignment="1" applyProtection="1">
      <alignment vertical="center" wrapText="1"/>
      <protection hidden="1"/>
    </xf>
    <xf numFmtId="0" fontId="0" fillId="2" borderId="22" xfId="0" applyFill="1" applyBorder="1" applyAlignment="1" applyProtection="1">
      <alignment wrapText="1"/>
      <protection hidden="1"/>
    </xf>
    <xf numFmtId="0" fontId="41" fillId="2" borderId="22" xfId="3" applyFill="1" applyBorder="1" applyAlignment="1" applyProtection="1">
      <alignment wrapText="1"/>
      <protection hidden="1"/>
    </xf>
    <xf numFmtId="0" fontId="62" fillId="2" borderId="6" xfId="0" applyFont="1" applyFill="1" applyBorder="1" applyAlignment="1" applyProtection="1">
      <alignment horizontal="left" vertical="center"/>
      <protection hidden="1"/>
    </xf>
    <xf numFmtId="0" fontId="63" fillId="4" borderId="6" xfId="0" applyFont="1" applyFill="1" applyBorder="1" applyAlignment="1" applyProtection="1">
      <alignment horizontal="left" vertical="center"/>
      <protection hidden="1"/>
    </xf>
    <xf numFmtId="0" fontId="29" fillId="13" borderId="6" xfId="0" applyFont="1" applyFill="1" applyBorder="1" applyAlignment="1" applyProtection="1">
      <alignment horizontal="left" vertical="center"/>
      <protection hidden="1"/>
    </xf>
    <xf numFmtId="0" fontId="29" fillId="0" borderId="0" xfId="0" applyFont="1" applyAlignment="1">
      <alignment vertical="center" wrapText="1"/>
    </xf>
    <xf numFmtId="0" fontId="64" fillId="2" borderId="6" xfId="3" applyFont="1" applyFill="1" applyBorder="1" applyAlignment="1" applyProtection="1">
      <alignment horizontal="left" vertical="center"/>
      <protection hidden="1"/>
    </xf>
    <xf numFmtId="0" fontId="29" fillId="22" borderId="6" xfId="0" applyFont="1" applyFill="1" applyBorder="1" applyAlignment="1" applyProtection="1">
      <alignment horizontal="left" vertical="center"/>
      <protection hidden="1"/>
    </xf>
    <xf numFmtId="0" fontId="62" fillId="0" borderId="6" xfId="0" applyFont="1" applyBorder="1" applyAlignment="1">
      <alignment horizontal="left" vertical="center" wrapText="1"/>
    </xf>
    <xf numFmtId="0" fontId="64" fillId="2" borderId="6" xfId="3" applyFont="1" applyFill="1" applyBorder="1" applyAlignment="1" applyProtection="1">
      <alignment horizontal="left" vertical="center" wrapText="1"/>
      <protection hidden="1"/>
    </xf>
    <xf numFmtId="0" fontId="65" fillId="0" borderId="0" xfId="0" applyFont="1" applyAlignment="1">
      <alignment vertical="center"/>
    </xf>
    <xf numFmtId="0" fontId="65" fillId="0" borderId="0" xfId="0" applyFont="1" applyAlignment="1">
      <alignment horizontal="left" vertical="center"/>
    </xf>
    <xf numFmtId="0" fontId="29" fillId="2" borderId="6" xfId="0" quotePrefix="1" applyFont="1" applyFill="1" applyBorder="1" applyAlignment="1" applyProtection="1">
      <alignment horizontal="center" vertical="center" wrapText="1"/>
      <protection hidden="1"/>
    </xf>
    <xf numFmtId="0" fontId="29" fillId="2" borderId="32" xfId="0" applyFont="1" applyFill="1" applyBorder="1" applyAlignment="1" applyProtection="1">
      <alignment horizontal="left" vertical="center" wrapText="1"/>
      <protection hidden="1"/>
    </xf>
    <xf numFmtId="0" fontId="29" fillId="2" borderId="0" xfId="0" applyFont="1" applyFill="1" applyAlignment="1" applyProtection="1">
      <alignment vertical="center" wrapText="1"/>
      <protection hidden="1"/>
    </xf>
    <xf numFmtId="0" fontId="8" fillId="0" borderId="0" xfId="0" applyFont="1" applyAlignment="1">
      <alignment horizontal="center" vertical="center" wrapText="1" readingOrder="1"/>
    </xf>
    <xf numFmtId="0" fontId="52" fillId="0" borderId="0" xfId="0" applyFont="1" applyAlignment="1">
      <alignment horizontal="center" vertical="center" wrapText="1" readingOrder="1"/>
    </xf>
    <xf numFmtId="0" fontId="52" fillId="0" borderId="6" xfId="1" applyFont="1" applyFill="1" applyBorder="1" applyAlignment="1" applyProtection="1">
      <alignment horizontal="left" vertical="center" wrapText="1"/>
      <protection hidden="1"/>
    </xf>
    <xf numFmtId="0" fontId="67" fillId="0" borderId="0" xfId="0" applyFont="1"/>
    <xf numFmtId="0" fontId="68" fillId="0" borderId="0" xfId="3" applyFont="1" applyAlignment="1" applyProtection="1"/>
    <xf numFmtId="0" fontId="69" fillId="0" borderId="0" xfId="0" applyFont="1"/>
    <xf numFmtId="0" fontId="24" fillId="0" borderId="0" xfId="1" applyFont="1" applyFill="1" applyBorder="1" applyAlignment="1" applyProtection="1">
      <alignment vertical="center" wrapText="1"/>
      <protection hidden="1"/>
    </xf>
    <xf numFmtId="20" fontId="29" fillId="2" borderId="6" xfId="0" applyNumberFormat="1" applyFont="1" applyFill="1" applyBorder="1" applyAlignment="1" applyProtection="1">
      <alignment horizontal="left" vertical="center" wrapText="1"/>
      <protection hidden="1"/>
    </xf>
    <xf numFmtId="0" fontId="29" fillId="19" borderId="6" xfId="0" applyFont="1" applyFill="1" applyBorder="1" applyAlignment="1" applyProtection="1">
      <alignment horizontal="left" vertical="center"/>
      <protection hidden="1"/>
    </xf>
    <xf numFmtId="0" fontId="41" fillId="2" borderId="6" xfId="3" applyFill="1" applyBorder="1" applyAlignment="1" applyProtection="1">
      <alignment horizontal="left" vertical="center"/>
      <protection hidden="1"/>
    </xf>
    <xf numFmtId="0" fontId="25" fillId="29" borderId="6" xfId="1" applyFont="1" applyFill="1" applyBorder="1" applyAlignment="1" applyProtection="1">
      <alignment vertical="center" wrapText="1"/>
      <protection hidden="1"/>
    </xf>
    <xf numFmtId="0" fontId="8" fillId="29" borderId="6" xfId="1" applyFont="1" applyFill="1" applyBorder="1" applyAlignment="1" applyProtection="1">
      <alignment vertical="center" wrapText="1"/>
      <protection hidden="1"/>
    </xf>
    <xf numFmtId="0" fontId="27" fillId="30" borderId="6" xfId="1" applyFont="1" applyFill="1" applyBorder="1" applyAlignment="1" applyProtection="1">
      <alignment horizontal="left" vertical="center" wrapText="1"/>
      <protection hidden="1"/>
    </xf>
    <xf numFmtId="0" fontId="29" fillId="0" borderId="6" xfId="1" applyFont="1" applyFill="1" applyBorder="1" applyAlignment="1" applyProtection="1">
      <alignment horizontal="left" vertical="center" wrapText="1"/>
      <protection locked="0"/>
    </xf>
    <xf numFmtId="0" fontId="29" fillId="0" borderId="6" xfId="1" applyFont="1" applyFill="1" applyBorder="1" applyAlignment="1" applyProtection="1">
      <alignment vertical="center" wrapText="1"/>
      <protection hidden="1"/>
    </xf>
    <xf numFmtId="0" fontId="71" fillId="0" borderId="6" xfId="1" applyFont="1" applyFill="1" applyBorder="1" applyAlignment="1" applyProtection="1">
      <alignment vertical="center" wrapText="1"/>
      <protection hidden="1"/>
    </xf>
    <xf numFmtId="0" fontId="29" fillId="0" borderId="0" xfId="1" applyFont="1" applyFill="1" applyAlignment="1" applyProtection="1">
      <alignment vertical="center" wrapText="1"/>
      <protection hidden="1"/>
    </xf>
    <xf numFmtId="0" fontId="29" fillId="2" borderId="0" xfId="1" applyFont="1" applyFill="1" applyAlignment="1" applyProtection="1">
      <alignment vertical="center" wrapText="1"/>
      <protection hidden="1"/>
    </xf>
    <xf numFmtId="0" fontId="29" fillId="0" borderId="7" xfId="1" applyFont="1" applyFill="1" applyBorder="1" applyAlignment="1" applyProtection="1">
      <alignment horizontal="left" vertical="center" wrapText="1"/>
      <protection hidden="1"/>
    </xf>
    <xf numFmtId="0" fontId="29" fillId="21" borderId="6" xfId="1" applyFont="1" applyFill="1" applyBorder="1" applyAlignment="1" applyProtection="1">
      <alignment horizontal="left" vertical="center" wrapText="1"/>
      <protection hidden="1"/>
    </xf>
    <xf numFmtId="0" fontId="29" fillId="0" borderId="0" xfId="0" applyFont="1" applyAlignment="1">
      <alignment horizontal="left" vertical="center"/>
    </xf>
    <xf numFmtId="0" fontId="8" fillId="0" borderId="7" xfId="1" applyFont="1" applyFill="1" applyBorder="1" applyAlignment="1" applyProtection="1">
      <alignment horizontal="left" vertical="center" wrapText="1"/>
      <protection hidden="1"/>
    </xf>
    <xf numFmtId="0" fontId="11" fillId="2" borderId="8" xfId="0" applyFont="1" applyFill="1" applyBorder="1" applyAlignment="1" applyProtection="1">
      <alignment horizontal="center" vertical="center" textRotation="90"/>
      <protection hidden="1"/>
    </xf>
    <xf numFmtId="0" fontId="11" fillId="2" borderId="7" xfId="0" applyFont="1" applyFill="1" applyBorder="1" applyAlignment="1" applyProtection="1">
      <alignment horizontal="center" vertical="center" textRotation="90"/>
      <protection hidden="1"/>
    </xf>
    <xf numFmtId="0" fontId="11" fillId="2" borderId="9" xfId="0" applyFont="1" applyFill="1" applyBorder="1" applyAlignment="1" applyProtection="1">
      <alignment horizontal="center" vertical="center" textRotation="90"/>
      <protection hidden="1"/>
    </xf>
    <xf numFmtId="0" fontId="11" fillId="2" borderId="7" xfId="0" applyFont="1" applyFill="1" applyBorder="1" applyAlignment="1" applyProtection="1">
      <alignment horizontal="center" vertical="center" textRotation="90" wrapText="1"/>
      <protection hidden="1"/>
    </xf>
    <xf numFmtId="0" fontId="11" fillId="2" borderId="8" xfId="0" applyFont="1" applyFill="1" applyBorder="1" applyAlignment="1" applyProtection="1">
      <alignment horizontal="center" vertical="center" textRotation="90" wrapText="1"/>
      <protection hidden="1"/>
    </xf>
    <xf numFmtId="0" fontId="11" fillId="2" borderId="9" xfId="0" applyFont="1" applyFill="1" applyBorder="1" applyAlignment="1" applyProtection="1">
      <alignment horizontal="center" vertical="center" textRotation="90" wrapText="1"/>
      <protection hidden="1"/>
    </xf>
    <xf numFmtId="0" fontId="11" fillId="2" borderId="6" xfId="0" applyFont="1" applyFill="1" applyBorder="1" applyAlignment="1" applyProtection="1">
      <alignment horizontal="center" vertical="center" textRotation="90" wrapText="1"/>
      <protection hidden="1"/>
    </xf>
    <xf numFmtId="0" fontId="11" fillId="2" borderId="6" xfId="0" applyFont="1" applyFill="1" applyBorder="1" applyAlignment="1" applyProtection="1">
      <alignment horizontal="center" vertical="center" textRotation="90"/>
      <protection hidden="1"/>
    </xf>
    <xf numFmtId="0" fontId="16" fillId="2" borderId="7" xfId="0" applyFont="1" applyFill="1" applyBorder="1" applyAlignment="1" applyProtection="1">
      <alignment horizontal="center" vertical="center" textRotation="90" wrapText="1"/>
      <protection hidden="1"/>
    </xf>
    <xf numFmtId="0" fontId="16" fillId="2" borderId="9" xfId="0" applyFont="1" applyFill="1" applyBorder="1" applyAlignment="1" applyProtection="1">
      <alignment horizontal="center" vertical="center" textRotation="90" wrapText="1"/>
      <protection hidden="1"/>
    </xf>
    <xf numFmtId="0" fontId="48" fillId="0" borderId="30" xfId="0" applyFont="1" applyBorder="1" applyAlignment="1">
      <alignment horizontal="center" vertical="center"/>
    </xf>
    <xf numFmtId="0" fontId="43" fillId="9" borderId="14" xfId="0" applyFont="1" applyFill="1" applyBorder="1" applyAlignment="1">
      <alignment horizontal="center" vertical="center" wrapText="1" readingOrder="1"/>
    </xf>
    <xf numFmtId="0" fontId="43" fillId="9" borderId="16" xfId="0" applyFont="1" applyFill="1" applyBorder="1" applyAlignment="1">
      <alignment horizontal="center" vertical="center" wrapText="1" readingOrder="1"/>
    </xf>
    <xf numFmtId="0" fontId="20" fillId="0" borderId="14" xfId="0" applyFont="1" applyBorder="1" applyAlignment="1">
      <alignment horizontal="left" vertical="center" wrapText="1" readingOrder="1"/>
    </xf>
    <xf numFmtId="0" fontId="20" fillId="0" borderId="15" xfId="0" applyFont="1" applyBorder="1" applyAlignment="1">
      <alignment horizontal="left" vertical="center" wrapText="1" readingOrder="1"/>
    </xf>
    <xf numFmtId="0" fontId="20" fillId="0" borderId="16" xfId="0" applyFont="1" applyBorder="1" applyAlignment="1">
      <alignment horizontal="left" vertical="center" wrapText="1" readingOrder="1"/>
    </xf>
    <xf numFmtId="0" fontId="18" fillId="0" borderId="14" xfId="0" applyFont="1" applyBorder="1" applyAlignment="1">
      <alignment horizontal="left" vertical="center" wrapText="1" readingOrder="1"/>
    </xf>
    <xf numFmtId="0" fontId="18" fillId="0" borderId="15" xfId="0" applyFont="1" applyBorder="1" applyAlignment="1">
      <alignment horizontal="left" vertical="center" wrapText="1" readingOrder="1"/>
    </xf>
    <xf numFmtId="0" fontId="18" fillId="0" borderId="16" xfId="0" applyFont="1" applyBorder="1" applyAlignment="1">
      <alignment horizontal="left" vertical="center" wrapText="1" readingOrder="1"/>
    </xf>
    <xf numFmtId="0" fontId="5" fillId="0" borderId="0" xfId="0" applyFont="1" applyAlignment="1">
      <alignment horizontal="center"/>
    </xf>
    <xf numFmtId="0" fontId="41" fillId="0" borderId="0" xfId="3" applyAlignment="1" applyProtection="1">
      <alignment horizontal="center"/>
    </xf>
    <xf numFmtId="0" fontId="65" fillId="0" borderId="0" xfId="0" applyFont="1" applyAlignment="1">
      <alignment horizontal="center" vertical="center"/>
    </xf>
    <xf numFmtId="0" fontId="41" fillId="0" borderId="0" xfId="3" applyAlignment="1" applyProtection="1">
      <alignment horizontal="left" vertical="center"/>
    </xf>
    <xf numFmtId="0" fontId="65" fillId="0" borderId="0" xfId="0" applyFont="1" applyAlignment="1">
      <alignment horizontal="left" vertical="center"/>
    </xf>
    <xf numFmtId="0" fontId="22" fillId="8" borderId="14" xfId="0" applyFont="1" applyFill="1" applyBorder="1" applyAlignment="1">
      <alignment horizontal="center" vertical="center" wrapText="1" readingOrder="1"/>
    </xf>
    <xf numFmtId="0" fontId="22" fillId="8" borderId="15" xfId="0" applyFont="1" applyFill="1" applyBorder="1" applyAlignment="1">
      <alignment horizontal="center" vertical="center" wrapText="1" readingOrder="1"/>
    </xf>
    <xf numFmtId="0" fontId="22" fillId="8" borderId="16" xfId="0" applyFont="1" applyFill="1" applyBorder="1" applyAlignment="1">
      <alignment horizontal="center" vertical="center" wrapText="1" readingOrder="1"/>
    </xf>
    <xf numFmtId="0" fontId="11" fillId="2" borderId="7" xfId="1" applyFont="1" applyFill="1" applyBorder="1" applyAlignment="1" applyProtection="1">
      <alignment horizontal="center" vertical="center" textRotation="90"/>
      <protection hidden="1"/>
    </xf>
    <xf numFmtId="0" fontId="11" fillId="2" borderId="8" xfId="1" applyFont="1" applyFill="1" applyBorder="1" applyAlignment="1" applyProtection="1">
      <alignment horizontal="center" vertical="center" textRotation="90"/>
      <protection hidden="1"/>
    </xf>
    <xf numFmtId="0" fontId="11" fillId="2" borderId="9" xfId="1" applyFont="1" applyFill="1" applyBorder="1" applyAlignment="1" applyProtection="1">
      <alignment horizontal="center" vertical="center" textRotation="90"/>
      <protection hidden="1"/>
    </xf>
    <xf numFmtId="0" fontId="11" fillId="2" borderId="6" xfId="1" applyFont="1" applyFill="1" applyBorder="1" applyAlignment="1" applyProtection="1">
      <alignment horizontal="center" vertical="center" textRotation="90"/>
      <protection hidden="1"/>
    </xf>
    <xf numFmtId="0" fontId="11" fillId="2" borderId="6" xfId="1" applyFont="1" applyFill="1" applyBorder="1" applyAlignment="1" applyProtection="1">
      <alignment horizontal="center" vertical="center" textRotation="90" wrapText="1"/>
      <protection hidden="1"/>
    </xf>
    <xf numFmtId="0" fontId="11" fillId="2" borderId="7" xfId="1" applyFont="1" applyFill="1" applyBorder="1" applyAlignment="1" applyProtection="1">
      <alignment horizontal="center" vertical="center" textRotation="90" wrapText="1"/>
      <protection hidden="1"/>
    </xf>
    <xf numFmtId="0" fontId="11" fillId="2" borderId="8" xfId="1" applyFont="1" applyFill="1" applyBorder="1" applyAlignment="1" applyProtection="1">
      <alignment horizontal="center" vertical="center" textRotation="90" wrapText="1"/>
      <protection hidden="1"/>
    </xf>
    <xf numFmtId="0" fontId="11" fillId="2" borderId="9" xfId="1" applyFont="1" applyFill="1" applyBorder="1" applyAlignment="1" applyProtection="1">
      <alignment horizontal="center" vertical="center" textRotation="90" wrapText="1"/>
      <protection hidden="1"/>
    </xf>
    <xf numFmtId="0" fontId="33" fillId="11" borderId="19" xfId="1" applyFont="1" applyFill="1" applyBorder="1" applyAlignment="1">
      <alignment horizontal="center" vertical="center" wrapText="1" readingOrder="1"/>
    </xf>
    <xf numFmtId="0" fontId="33" fillId="11" borderId="16" xfId="1" applyFont="1" applyFill="1" applyBorder="1" applyAlignment="1">
      <alignment horizontal="center" vertical="center" wrapText="1" readingOrder="1"/>
    </xf>
    <xf numFmtId="0" fontId="33" fillId="10" borderId="19" xfId="1" applyFont="1" applyFill="1" applyBorder="1" applyAlignment="1">
      <alignment horizontal="center" vertical="center" wrapText="1" readingOrder="1"/>
    </xf>
    <xf numFmtId="0" fontId="33" fillId="10" borderId="16" xfId="1" applyFont="1" applyFill="1" applyBorder="1" applyAlignment="1">
      <alignment horizontal="center" vertical="center" wrapText="1" readingOrder="1"/>
    </xf>
    <xf numFmtId="0" fontId="34" fillId="11" borderId="14" xfId="1" applyFont="1" applyFill="1" applyBorder="1" applyAlignment="1">
      <alignment horizontal="center" vertical="center" wrapText="1" readingOrder="1"/>
    </xf>
    <xf numFmtId="0" fontId="34" fillId="11" borderId="15" xfId="1" applyFont="1" applyFill="1" applyBorder="1" applyAlignment="1">
      <alignment horizontal="center" vertical="center" wrapText="1" readingOrder="1"/>
    </xf>
    <xf numFmtId="0" fontId="34" fillId="11" borderId="16" xfId="1" applyFont="1" applyFill="1" applyBorder="1" applyAlignment="1">
      <alignment horizontal="center" vertical="center" wrapText="1" readingOrder="1"/>
    </xf>
    <xf numFmtId="0" fontId="36" fillId="11" borderId="14" xfId="1" applyFont="1" applyFill="1" applyBorder="1" applyAlignment="1">
      <alignment horizontal="center" vertical="center" wrapText="1" readingOrder="1"/>
    </xf>
    <xf numFmtId="0" fontId="36" fillId="11" borderId="15" xfId="1" applyFont="1" applyFill="1" applyBorder="1" applyAlignment="1">
      <alignment horizontal="center" vertical="center" wrapText="1" readingOrder="1"/>
    </xf>
    <xf numFmtId="0" fontId="36" fillId="11" borderId="16" xfId="1" applyFont="1" applyFill="1" applyBorder="1" applyAlignment="1">
      <alignment horizontal="center" vertical="center" wrapText="1" readingOrder="1"/>
    </xf>
    <xf numFmtId="0" fontId="34" fillId="7" borderId="14" xfId="1" applyFont="1" applyFill="1" applyBorder="1" applyAlignment="1">
      <alignment horizontal="center" vertical="center" wrapText="1" readingOrder="1"/>
    </xf>
    <xf numFmtId="0" fontId="34" fillId="7" borderId="15" xfId="1" applyFont="1" applyFill="1" applyBorder="1" applyAlignment="1">
      <alignment horizontal="center" vertical="center" wrapText="1" readingOrder="1"/>
    </xf>
    <xf numFmtId="0" fontId="34" fillId="7" borderId="16" xfId="1" applyFont="1" applyFill="1" applyBorder="1" applyAlignment="1">
      <alignment horizontal="center" vertical="center" wrapText="1" readingOrder="1"/>
    </xf>
    <xf numFmtId="0" fontId="33" fillId="8" borderId="19" xfId="1" applyFont="1" applyFill="1" applyBorder="1" applyAlignment="1">
      <alignment horizontal="center" vertical="center" wrapText="1" readingOrder="1"/>
    </xf>
    <xf numFmtId="0" fontId="33" fillId="8" borderId="16" xfId="1" applyFont="1" applyFill="1" applyBorder="1" applyAlignment="1">
      <alignment horizontal="center" vertical="center" wrapText="1" readingOrder="1"/>
    </xf>
    <xf numFmtId="0" fontId="35" fillId="0" borderId="20" xfId="1" applyFont="1" applyBorder="1" applyAlignment="1">
      <alignment horizontal="left" vertical="center" wrapText="1" readingOrder="1"/>
    </xf>
    <xf numFmtId="0" fontId="35" fillId="0" borderId="21" xfId="1" applyFont="1" applyBorder="1" applyAlignment="1">
      <alignment horizontal="left" vertical="center" wrapText="1" readingOrder="1"/>
    </xf>
    <xf numFmtId="0" fontId="35" fillId="0" borderId="18" xfId="1" applyFont="1" applyBorder="1" applyAlignment="1">
      <alignment horizontal="left" vertical="center" wrapText="1" readingOrder="1"/>
    </xf>
    <xf numFmtId="0" fontId="34" fillId="0" borderId="20" xfId="1" applyFont="1" applyBorder="1" applyAlignment="1">
      <alignment horizontal="left" vertical="center" wrapText="1" readingOrder="1"/>
    </xf>
    <xf numFmtId="0" fontId="34" fillId="0" borderId="21" xfId="1" applyFont="1" applyBorder="1" applyAlignment="1">
      <alignment horizontal="left" vertical="center" wrapText="1" readingOrder="1"/>
    </xf>
    <xf numFmtId="0" fontId="34" fillId="0" borderId="18" xfId="1" applyFont="1" applyBorder="1" applyAlignment="1">
      <alignment horizontal="left" vertical="center" wrapText="1" readingOrder="1"/>
    </xf>
    <xf numFmtId="0" fontId="32" fillId="0" borderId="17" xfId="1" applyFont="1" applyBorder="1" applyAlignment="1">
      <alignment horizontal="right" vertical="center" wrapText="1"/>
    </xf>
    <xf numFmtId="0" fontId="32" fillId="0" borderId="18" xfId="1" applyFont="1" applyBorder="1" applyAlignment="1">
      <alignment horizontal="right" vertical="center" wrapText="1"/>
    </xf>
    <xf numFmtId="0" fontId="11" fillId="2" borderId="2" xfId="0" applyFont="1" applyFill="1" applyBorder="1" applyAlignment="1" applyProtection="1">
      <alignment horizontal="center" vertical="center" textRotation="90"/>
      <protection hidden="1"/>
    </xf>
    <xf numFmtId="0" fontId="11" fillId="2" borderId="3" xfId="0" applyFont="1" applyFill="1" applyBorder="1" applyAlignment="1" applyProtection="1">
      <alignment horizontal="center" vertical="center" textRotation="90"/>
      <protection hidden="1"/>
    </xf>
    <xf numFmtId="0" fontId="11" fillId="2" borderId="12" xfId="0" applyFont="1" applyFill="1" applyBorder="1" applyAlignment="1" applyProtection="1">
      <alignment horizontal="center" vertical="center" textRotation="90"/>
      <protection hidden="1"/>
    </xf>
    <xf numFmtId="0" fontId="51" fillId="2" borderId="7" xfId="0" applyFont="1" applyFill="1" applyBorder="1" applyAlignment="1" applyProtection="1">
      <alignment horizontal="center" vertical="center" textRotation="90"/>
      <protection hidden="1"/>
    </xf>
    <xf numFmtId="0" fontId="51" fillId="2" borderId="9" xfId="0" applyFont="1" applyFill="1" applyBorder="1" applyAlignment="1" applyProtection="1">
      <alignment horizontal="center" vertical="center" textRotation="90"/>
      <protection hidden="1"/>
    </xf>
    <xf numFmtId="0" fontId="16" fillId="2" borderId="8" xfId="0" applyFont="1" applyFill="1" applyBorder="1" applyAlignment="1" applyProtection="1">
      <alignment horizontal="center" vertical="center" textRotation="90" wrapText="1"/>
      <protection hidden="1"/>
    </xf>
    <xf numFmtId="0" fontId="40" fillId="17" borderId="23" xfId="0" applyFont="1" applyFill="1" applyBorder="1" applyAlignment="1" applyProtection="1">
      <alignment horizontal="center" vertical="center" wrapText="1"/>
      <protection locked="0" hidden="1"/>
    </xf>
    <xf numFmtId="0" fontId="40" fillId="17" borderId="24" xfId="0" applyFont="1" applyFill="1" applyBorder="1" applyAlignment="1" applyProtection="1">
      <alignment horizontal="center" vertical="center" wrapText="1"/>
      <protection locked="0" hidden="1"/>
    </xf>
    <xf numFmtId="0" fontId="40" fillId="17" borderId="25" xfId="0" applyFont="1" applyFill="1" applyBorder="1" applyAlignment="1" applyProtection="1">
      <alignment horizontal="center" vertical="center" wrapText="1"/>
      <protection locked="0" hidden="1"/>
    </xf>
    <xf numFmtId="0" fontId="40" fillId="17" borderId="26" xfId="0" applyFont="1" applyFill="1" applyBorder="1" applyAlignment="1" applyProtection="1">
      <alignment horizontal="center" vertical="center" wrapText="1"/>
      <protection locked="0" hidden="1"/>
    </xf>
    <xf numFmtId="0" fontId="11" fillId="2" borderId="1" xfId="1" applyFont="1" applyFill="1" applyBorder="1" applyAlignment="1" applyProtection="1">
      <alignment horizontal="center" vertical="center" textRotation="90" wrapText="1"/>
      <protection hidden="1"/>
    </xf>
    <xf numFmtId="0" fontId="11" fillId="2" borderId="11" xfId="1" applyFont="1" applyFill="1" applyBorder="1" applyAlignment="1" applyProtection="1">
      <alignment horizontal="center" vertical="center" textRotation="90" wrapText="1"/>
      <protection hidden="1"/>
    </xf>
    <xf numFmtId="0" fontId="11" fillId="2" borderId="4" xfId="1" applyFont="1" applyFill="1" applyBorder="1" applyAlignment="1" applyProtection="1">
      <alignment horizontal="center" vertical="center" textRotation="90" wrapText="1"/>
      <protection hidden="1"/>
    </xf>
    <xf numFmtId="0" fontId="11" fillId="2" borderId="1" xfId="1" applyFont="1" applyFill="1" applyBorder="1" applyAlignment="1" applyProtection="1">
      <alignment horizontal="center" vertical="center" textRotation="90"/>
      <protection hidden="1"/>
    </xf>
    <xf numFmtId="0" fontId="11" fillId="2" borderId="11" xfId="1" applyFont="1" applyFill="1" applyBorder="1" applyAlignment="1" applyProtection="1">
      <alignment horizontal="center" vertical="center" textRotation="90"/>
      <protection hidden="1"/>
    </xf>
    <xf numFmtId="0" fontId="11" fillId="2" borderId="4" xfId="1" applyFont="1" applyFill="1" applyBorder="1" applyAlignment="1" applyProtection="1">
      <alignment horizontal="center" vertical="center" textRotation="90"/>
      <protection hidden="1"/>
    </xf>
  </cellXfs>
  <cellStyles count="23">
    <cellStyle name="Hyperlink" xfId="3" builtinId="8"/>
    <cellStyle name="Normal" xfId="0" builtinId="0"/>
    <cellStyle name="Normal 2" xfId="1"/>
    <cellStyle name="Normal 3" xfId="2"/>
    <cellStyle name="Normal 3 2" xfId="8"/>
    <cellStyle name="Normal 3 3" xfId="6"/>
    <cellStyle name="Normal 4" xfId="5"/>
    <cellStyle name="Normal 4 2" xfId="10"/>
    <cellStyle name="Normal 4 2 2" xfId="14"/>
    <cellStyle name="Normal 4 2 2 2" xfId="22"/>
    <cellStyle name="Normal 4 2 3" xfId="18"/>
    <cellStyle name="Normal 4 3" xfId="12"/>
    <cellStyle name="Normal 4 3 2" xfId="20"/>
    <cellStyle name="Normal 4 4" xfId="16"/>
    <cellStyle name="常规 2" xfId="7"/>
    <cellStyle name="常规 2 2" xfId="4"/>
    <cellStyle name="常规 2 2 2" xfId="9"/>
    <cellStyle name="常规 2 2 2 2" xfId="13"/>
    <cellStyle name="常规 2 2 2 2 2" xfId="21"/>
    <cellStyle name="常规 2 2 2 3" xfId="17"/>
    <cellStyle name="常规 2 2 3" xfId="11"/>
    <cellStyle name="常规 2 2 3 2" xfId="19"/>
    <cellStyle name="常规 2 2 4" xfId="15"/>
  </cellStyles>
  <dxfs count="970">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s>
  <tableStyles count="0" defaultTableStyle="TableStyleMedium9" defaultPivotStyle="PivotStyleLight16"/>
  <colors>
    <mruColors>
      <color rgb="FF90E4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cowork.us.lenovo.com/departments/epgmarketing/competitive/Shared%20Documents/Forms/AllItems.aspx?RootFolder=/departments/epgmarketing/competitive/Shared%20Documents/Competitive_Sales_Tools&amp;FolderCTID=0x012000130D303EE144D64E80364E4802427C"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hyperlink" Target="http://cowork.us.lenovo.com/departments/epgmarketing/competitive/Shared%20Documents/Forms/AllItems.aspx?RootFolder=/departments/epgmarketing/competitive/Shared%20Documents/Competitive_Sales_Tools&amp;FolderCTID=0x012000130D303EE144D64E80364E4802427C"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57150</xdr:colOff>
      <xdr:row>35</xdr:row>
      <xdr:rowOff>63500</xdr:rowOff>
    </xdr:from>
    <xdr:to>
      <xdr:col>17</xdr:col>
      <xdr:colOff>539750</xdr:colOff>
      <xdr:row>41</xdr:row>
      <xdr:rowOff>25400</xdr:rowOff>
    </xdr:to>
    <xdr:sp macro="" textlink="">
      <xdr:nvSpPr>
        <xdr:cNvPr id="3" name="Rectangle 2">
          <a:hlinkClick xmlns:r="http://schemas.openxmlformats.org/officeDocument/2006/relationships" r:id="rId1"/>
        </xdr:cNvPr>
        <xdr:cNvSpPr/>
      </xdr:nvSpPr>
      <xdr:spPr>
        <a:xfrm>
          <a:off x="57150" y="5619750"/>
          <a:ext cx="10845800" cy="9144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Click</a:t>
          </a:r>
          <a:r>
            <a:rPr lang="en-US" sz="1100" b="1" baseline="0">
              <a:solidFill>
                <a:sysClr val="windowText" lastClr="000000"/>
              </a:solidFill>
            </a:rPr>
            <a:t> the text below to open the hyperlink</a:t>
          </a:r>
          <a:endParaRPr lang="en-US" sz="1100" b="1">
            <a:solidFill>
              <a:sysClr val="windowText" lastClr="000000"/>
            </a:solidFill>
          </a:endParaRPr>
        </a:p>
        <a:p>
          <a:pPr algn="ctr"/>
          <a:r>
            <a:rPr lang="en-US" sz="3200" b="1">
              <a:solidFill>
                <a:srgbClr val="FF0000"/>
              </a:solidFill>
            </a:rPr>
            <a:t>ThinkServer</a:t>
          </a:r>
          <a:r>
            <a:rPr lang="en-US" sz="3200" b="1" baseline="0">
              <a:solidFill>
                <a:srgbClr val="FF0000"/>
              </a:solidFill>
            </a:rPr>
            <a:t> and xSeries CoWork Portal</a:t>
          </a:r>
          <a:endParaRPr lang="en-US" sz="3200" b="1">
            <a:solidFill>
              <a:srgbClr val="FF0000"/>
            </a:solidFill>
          </a:endParaRPr>
        </a:p>
      </xdr:txBody>
    </xdr:sp>
    <xdr:clientData/>
  </xdr:twoCellAnchor>
  <xdr:twoCellAnchor editAs="oneCell">
    <xdr:from>
      <xdr:col>0</xdr:col>
      <xdr:colOff>0</xdr:colOff>
      <xdr:row>0</xdr:row>
      <xdr:rowOff>0</xdr:rowOff>
    </xdr:from>
    <xdr:to>
      <xdr:col>17</xdr:col>
      <xdr:colOff>523798</xdr:colOff>
      <xdr:row>34</xdr:row>
      <xdr:rowOff>152400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0"/>
          <a:ext cx="10886998" cy="55499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27622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539750</xdr:colOff>
      <xdr:row>0</xdr:row>
      <xdr:rowOff>10582</xdr:rowOff>
    </xdr:from>
    <xdr:to>
      <xdr:col>6</xdr:col>
      <xdr:colOff>2428965</xdr:colOff>
      <xdr:row>6</xdr:row>
      <xdr:rowOff>444499</xdr:rowOff>
    </xdr:to>
    <xdr:pic>
      <xdr:nvPicPr>
        <xdr:cNvPr id="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4050" y="10582"/>
          <a:ext cx="12195265" cy="1432984"/>
        </a:xfrm>
        <a:prstGeom prst="rect">
          <a:avLst/>
        </a:prstGeom>
        <a:noFill/>
        <a:ln w="1">
          <a:noFill/>
          <a:miter lim="800000"/>
          <a:headEnd/>
          <a:tailEnd type="none" w="med" len="med"/>
        </a:ln>
        <a:effectLst/>
      </xdr:spPr>
    </xdr:pic>
    <xdr:clientData/>
  </xdr:twoCellAnchor>
  <xdr:twoCellAnchor editAs="oneCell">
    <xdr:from>
      <xdr:col>3</xdr:col>
      <xdr:colOff>497417</xdr:colOff>
      <xdr:row>0</xdr:row>
      <xdr:rowOff>10583</xdr:rowOff>
    </xdr:from>
    <xdr:to>
      <xdr:col>7</xdr:col>
      <xdr:colOff>0</xdr:colOff>
      <xdr:row>6</xdr:row>
      <xdr:rowOff>423334</xdr:rowOff>
    </xdr:to>
    <xdr:pic>
      <xdr:nvPicPr>
        <xdr:cNvPr id="3075" name="Picture 3" descr="h-products.jpg"/>
        <xdr:cNvPicPr>
          <a:picLocks noChangeAspect="1" noChangeArrowheads="1"/>
        </xdr:cNvPicPr>
      </xdr:nvPicPr>
      <xdr:blipFill>
        <a:blip xmlns:r="http://schemas.openxmlformats.org/officeDocument/2006/relationships" r:embed="rId2" cstate="print"/>
        <a:srcRect l="2237" r="8590"/>
        <a:stretch>
          <a:fillRect/>
        </a:stretch>
      </xdr:blipFill>
      <xdr:spPr bwMode="auto">
        <a:xfrm>
          <a:off x="3577167" y="10583"/>
          <a:ext cx="9281583" cy="1397001"/>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400050</xdr:colOff>
      <xdr:row>0</xdr:row>
      <xdr:rowOff>152400</xdr:rowOff>
    </xdr:from>
    <xdr:to>
      <xdr:col>25</xdr:col>
      <xdr:colOff>419100</xdr:colOff>
      <xdr:row>25</xdr:row>
      <xdr:rowOff>66675</xdr:rowOff>
    </xdr:to>
    <xdr:pic>
      <xdr:nvPicPr>
        <xdr:cNvPr id="410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8324850" y="152400"/>
          <a:ext cx="7334250" cy="3962400"/>
        </a:xfrm>
        <a:prstGeom prst="rect">
          <a:avLst/>
        </a:prstGeom>
        <a:noFill/>
      </xdr:spPr>
    </xdr:pic>
    <xdr:clientData/>
  </xdr:twoCellAnchor>
  <xdr:twoCellAnchor editAs="oneCell">
    <xdr:from>
      <xdr:col>0</xdr:col>
      <xdr:colOff>0</xdr:colOff>
      <xdr:row>0</xdr:row>
      <xdr:rowOff>0</xdr:rowOff>
    </xdr:from>
    <xdr:to>
      <xdr:col>13</xdr:col>
      <xdr:colOff>209550</xdr:colOff>
      <xdr:row>33</xdr:row>
      <xdr:rowOff>66675</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8134350" cy="5410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5128" name="AutoShape 8"/>
        <xdr:cNvSpPr>
          <a:spLocks noChangeArrowheads="1"/>
        </xdr:cNvSpPr>
      </xdr:nvSpPr>
      <xdr:spPr bwMode="auto">
        <a:xfrm>
          <a:off x="12687300" y="923925"/>
          <a:ext cx="809625" cy="21907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2</xdr:col>
      <xdr:colOff>10583</xdr:colOff>
      <xdr:row>0</xdr:row>
      <xdr:rowOff>0</xdr:rowOff>
    </xdr:from>
    <xdr:to>
      <xdr:col>6</xdr:col>
      <xdr:colOff>2436283</xdr:colOff>
      <xdr:row>7</xdr:row>
      <xdr:rowOff>167217</xdr:rowOff>
    </xdr:to>
    <xdr:pic>
      <xdr:nvPicPr>
        <xdr:cNvPr id="4" name="Picture 3" descr="TP.jpg"/>
        <xdr:cNvPicPr>
          <a:picLocks noChangeAspect="1"/>
        </xdr:cNvPicPr>
      </xdr:nvPicPr>
      <xdr:blipFill>
        <a:blip xmlns:r="http://schemas.openxmlformats.org/officeDocument/2006/relationships" r:embed="rId1" cstate="print"/>
        <a:stretch>
          <a:fillRect/>
        </a:stretch>
      </xdr:blipFill>
      <xdr:spPr>
        <a:xfrm>
          <a:off x="677333" y="0"/>
          <a:ext cx="12172950" cy="1447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4305300" y="1628775"/>
          <a:ext cx="571500" cy="190500"/>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2</xdr:col>
      <xdr:colOff>0</xdr:colOff>
      <xdr:row>0</xdr:row>
      <xdr:rowOff>0</xdr:rowOff>
    </xdr:from>
    <xdr:to>
      <xdr:col>6</xdr:col>
      <xdr:colOff>2425700</xdr:colOff>
      <xdr:row>7</xdr:row>
      <xdr:rowOff>167217</xdr:rowOff>
    </xdr:to>
    <xdr:pic>
      <xdr:nvPicPr>
        <xdr:cNvPr id="4" name="Picture 3" descr="TC.jpg"/>
        <xdr:cNvPicPr>
          <a:picLocks noChangeAspect="1"/>
        </xdr:cNvPicPr>
      </xdr:nvPicPr>
      <xdr:blipFill>
        <a:blip xmlns:r="http://schemas.openxmlformats.org/officeDocument/2006/relationships" r:embed="rId1" cstate="print"/>
        <a:stretch>
          <a:fillRect/>
        </a:stretch>
      </xdr:blipFill>
      <xdr:spPr>
        <a:xfrm>
          <a:off x="666750" y="0"/>
          <a:ext cx="12172950" cy="1447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63500</xdr:colOff>
      <xdr:row>42</xdr:row>
      <xdr:rowOff>238125</xdr:rowOff>
    </xdr:from>
    <xdr:to>
      <xdr:col>20</xdr:col>
      <xdr:colOff>376840</xdr:colOff>
      <xdr:row>76</xdr:row>
      <xdr:rowOff>111126</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40875" y="3032125"/>
          <a:ext cx="9584340" cy="5365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57150</xdr:colOff>
      <xdr:row>76</xdr:row>
      <xdr:rowOff>152400</xdr:rowOff>
    </xdr:from>
    <xdr:to>
      <xdr:col>21</xdr:col>
      <xdr:colOff>28575</xdr:colOff>
      <xdr:row>110</xdr:row>
      <xdr:rowOff>142875</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544050" y="8972550"/>
          <a:ext cx="9877425" cy="5819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59531</xdr:colOff>
      <xdr:row>42</xdr:row>
      <xdr:rowOff>254069</xdr:rowOff>
    </xdr:from>
    <xdr:to>
      <xdr:col>8</xdr:col>
      <xdr:colOff>33795</xdr:colOff>
      <xdr:row>76</xdr:row>
      <xdr:rowOff>59533</xdr:rowOff>
    </xdr:to>
    <xdr:pic>
      <xdr:nvPicPr>
        <xdr:cNvPr id="10" name="Picture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9531" y="3075850"/>
          <a:ext cx="9439733" cy="55680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59534</xdr:colOff>
      <xdr:row>76</xdr:row>
      <xdr:rowOff>83343</xdr:rowOff>
    </xdr:from>
    <xdr:to>
      <xdr:col>8</xdr:col>
      <xdr:colOff>47625</xdr:colOff>
      <xdr:row>110</xdr:row>
      <xdr:rowOff>71437</xdr:rowOff>
    </xdr:to>
    <xdr:pic>
      <xdr:nvPicPr>
        <xdr:cNvPr id="11" name="Picture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9534" y="8977312"/>
          <a:ext cx="9453560" cy="565546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53578</xdr:colOff>
      <xdr:row>0</xdr:row>
      <xdr:rowOff>48814</xdr:rowOff>
    </xdr:from>
    <xdr:to>
      <xdr:col>6</xdr:col>
      <xdr:colOff>33684</xdr:colOff>
      <xdr:row>25</xdr:row>
      <xdr:rowOff>11905</xdr:rowOff>
    </xdr:to>
    <xdr:pic>
      <xdr:nvPicPr>
        <xdr:cNvPr id="6" name="Picture 5" descr="image00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53578" y="48814"/>
          <a:ext cx="7754887" cy="39814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59533</xdr:colOff>
      <xdr:row>0</xdr:row>
      <xdr:rowOff>38101</xdr:rowOff>
    </xdr:from>
    <xdr:to>
      <xdr:col>13</xdr:col>
      <xdr:colOff>151978</xdr:colOff>
      <xdr:row>24</xdr:row>
      <xdr:rowOff>160734</xdr:rowOff>
    </xdr:to>
    <xdr:pic>
      <xdr:nvPicPr>
        <xdr:cNvPr id="8" name="Picture 3"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834314" y="38101"/>
          <a:ext cx="7849368" cy="398025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438150"/>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2</xdr:col>
      <xdr:colOff>0</xdr:colOff>
      <xdr:row>0</xdr:row>
      <xdr:rowOff>0</xdr:rowOff>
    </xdr:from>
    <xdr:to>
      <xdr:col>6</xdr:col>
      <xdr:colOff>2425700</xdr:colOff>
      <xdr:row>7</xdr:row>
      <xdr:rowOff>167217</xdr:rowOff>
    </xdr:to>
    <xdr:pic>
      <xdr:nvPicPr>
        <xdr:cNvPr id="4" name="Picture 3" descr="TST.jpg"/>
        <xdr:cNvPicPr>
          <a:picLocks noChangeAspect="1"/>
        </xdr:cNvPicPr>
      </xdr:nvPicPr>
      <xdr:blipFill>
        <a:blip xmlns:r="http://schemas.openxmlformats.org/officeDocument/2006/relationships" r:embed="rId1" cstate="print"/>
        <a:stretch>
          <a:fillRect/>
        </a:stretch>
      </xdr:blipFill>
      <xdr:spPr>
        <a:xfrm>
          <a:off x="666750" y="0"/>
          <a:ext cx="12172950" cy="1447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142875</xdr:rowOff>
    </xdr:from>
    <xdr:to>
      <xdr:col>15</xdr:col>
      <xdr:colOff>413468</xdr:colOff>
      <xdr:row>33</xdr:row>
      <xdr:rowOff>95250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47625" y="142875"/>
          <a:ext cx="9509843" cy="5295900"/>
        </a:xfrm>
        <a:prstGeom prst="rect">
          <a:avLst/>
        </a:prstGeom>
      </xdr:spPr>
    </xdr:pic>
    <xdr:clientData/>
  </xdr:twoCellAnchor>
  <xdr:twoCellAnchor editAs="oneCell">
    <xdr:from>
      <xdr:col>0</xdr:col>
      <xdr:colOff>1</xdr:colOff>
      <xdr:row>34</xdr:row>
      <xdr:rowOff>0</xdr:rowOff>
    </xdr:from>
    <xdr:to>
      <xdr:col>15</xdr:col>
      <xdr:colOff>446959</xdr:colOff>
      <xdr:row>67</xdr:row>
      <xdr:rowOff>95250</xdr:rowOff>
    </xdr:to>
    <xdr:pic>
      <xdr:nvPicPr>
        <xdr:cNvPr id="3" name="Picture 2"/>
        <xdr:cNvPicPr>
          <a:picLocks noChangeAspect="1"/>
        </xdr:cNvPicPr>
      </xdr:nvPicPr>
      <xdr:blipFill>
        <a:blip xmlns:r="http://schemas.openxmlformats.org/officeDocument/2006/relationships" r:embed="rId2" cstate="print"/>
        <a:stretch>
          <a:fillRect/>
        </a:stretch>
      </xdr:blipFill>
      <xdr:spPr>
        <a:xfrm>
          <a:off x="1" y="5505450"/>
          <a:ext cx="9590958" cy="5438775"/>
        </a:xfrm>
        <a:prstGeom prst="rect">
          <a:avLst/>
        </a:prstGeom>
      </xdr:spPr>
    </xdr:pic>
    <xdr:clientData/>
  </xdr:twoCellAnchor>
  <xdr:twoCellAnchor editAs="oneCell">
    <xdr:from>
      <xdr:col>15</xdr:col>
      <xdr:colOff>457200</xdr:colOff>
      <xdr:row>34</xdr:row>
      <xdr:rowOff>9525</xdr:rowOff>
    </xdr:from>
    <xdr:to>
      <xdr:col>31</xdr:col>
      <xdr:colOff>333375</xdr:colOff>
      <xdr:row>67</xdr:row>
      <xdr:rowOff>83795</xdr:rowOff>
    </xdr:to>
    <xdr:pic>
      <xdr:nvPicPr>
        <xdr:cNvPr id="4" name="Picture 3"/>
        <xdr:cNvPicPr>
          <a:picLocks noChangeAspect="1"/>
        </xdr:cNvPicPr>
      </xdr:nvPicPr>
      <xdr:blipFill>
        <a:blip xmlns:r="http://schemas.openxmlformats.org/officeDocument/2006/relationships" r:embed="rId3" cstate="print"/>
        <a:stretch>
          <a:fillRect/>
        </a:stretch>
      </xdr:blipFill>
      <xdr:spPr>
        <a:xfrm>
          <a:off x="9601200" y="5514975"/>
          <a:ext cx="9629775" cy="54177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0</xdr:rowOff>
    </xdr:from>
    <xdr:to>
      <xdr:col>17</xdr:col>
      <xdr:colOff>482600</xdr:colOff>
      <xdr:row>10</xdr:row>
      <xdr:rowOff>120650</xdr:rowOff>
    </xdr:to>
    <xdr:sp macro="" textlink="">
      <xdr:nvSpPr>
        <xdr:cNvPr id="2" name="Rectangle 1">
          <a:hlinkClick xmlns:r="http://schemas.openxmlformats.org/officeDocument/2006/relationships" r:id="rId1"/>
        </xdr:cNvPr>
        <xdr:cNvSpPr/>
      </xdr:nvSpPr>
      <xdr:spPr>
        <a:xfrm>
          <a:off x="0" y="793750"/>
          <a:ext cx="10845800" cy="9144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ysClr val="windowText" lastClr="000000"/>
              </a:solidFill>
            </a:rPr>
            <a:t>Click</a:t>
          </a:r>
          <a:r>
            <a:rPr lang="en-US" sz="1100" b="1" baseline="0">
              <a:solidFill>
                <a:sysClr val="windowText" lastClr="000000"/>
              </a:solidFill>
            </a:rPr>
            <a:t> the text below to open the hyperlink</a:t>
          </a:r>
          <a:endParaRPr lang="en-US" sz="1100" b="1">
            <a:solidFill>
              <a:sysClr val="windowText" lastClr="000000"/>
            </a:solidFill>
          </a:endParaRPr>
        </a:p>
        <a:p>
          <a:pPr algn="ctr"/>
          <a:r>
            <a:rPr lang="en-US" sz="3200" b="1">
              <a:solidFill>
                <a:srgbClr val="FF0000"/>
              </a:solidFill>
            </a:rPr>
            <a:t>ThinkServer</a:t>
          </a:r>
          <a:r>
            <a:rPr lang="en-US" sz="3200" b="1" baseline="0">
              <a:solidFill>
                <a:srgbClr val="FF0000"/>
              </a:solidFill>
            </a:rPr>
            <a:t> and xSeries CoWork Portal</a:t>
          </a:r>
          <a:endParaRPr lang="en-US" sz="32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27622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549274</xdr:colOff>
      <xdr:row>0</xdr:row>
      <xdr:rowOff>0</xdr:rowOff>
    </xdr:from>
    <xdr:to>
      <xdr:col>7</xdr:col>
      <xdr:colOff>9525</xdr:colOff>
      <xdr:row>7</xdr:row>
      <xdr:rowOff>132292</xdr:rowOff>
    </xdr:to>
    <xdr:pic>
      <xdr:nvPicPr>
        <xdr:cNvPr id="5124" name="Picture 4"/>
        <xdr:cNvPicPr>
          <a:picLocks noChangeAspect="1" noChangeArrowheads="1"/>
        </xdr:cNvPicPr>
      </xdr:nvPicPr>
      <xdr:blipFill>
        <a:blip xmlns:r="http://schemas.openxmlformats.org/officeDocument/2006/relationships" r:embed="rId1" cstate="print"/>
        <a:srcRect t="2529"/>
        <a:stretch>
          <a:fillRect/>
        </a:stretch>
      </xdr:blipFill>
      <xdr:spPr bwMode="auto">
        <a:xfrm>
          <a:off x="663574" y="0"/>
          <a:ext cx="12214226" cy="1427692"/>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27622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539750</xdr:colOff>
      <xdr:row>0</xdr:row>
      <xdr:rowOff>10582</xdr:rowOff>
    </xdr:from>
    <xdr:to>
      <xdr:col>6</xdr:col>
      <xdr:colOff>2428965</xdr:colOff>
      <xdr:row>7</xdr:row>
      <xdr:rowOff>148166</xdr:rowOff>
    </xdr:to>
    <xdr:pic>
      <xdr:nvPicPr>
        <xdr:cNvPr id="3077"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6167" y="10582"/>
          <a:ext cx="12186798" cy="1418167"/>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ecm.lenovo.com/os/Worldwide/WW%20Competitive%20Information/ThinkStation/ThinkStation%20Battlecard%20P%20series%20Vs%20HP%20and%20Dell.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hyperlink" Target="http://www8.hp.com/h20195/v2/GetPDF.aspx/c04472791.pdf" TargetMode="External"/><Relationship Id="rId13" Type="http://schemas.openxmlformats.org/officeDocument/2006/relationships/hyperlink" Target="http://www8.hp.com/h20195/v2/GetPDF.aspx/c04476395.pdf" TargetMode="External"/><Relationship Id="rId3" Type="http://schemas.openxmlformats.org/officeDocument/2006/relationships/hyperlink" Target="http://www8.hp.com/h20195/v2/GetPDF.aspx/c04553250.pdf" TargetMode="External"/><Relationship Id="rId7" Type="http://schemas.openxmlformats.org/officeDocument/2006/relationships/hyperlink" Target="http://www8.hp.com/h20195/v2/GetPDF.aspx/c04336794.pdf" TargetMode="External"/><Relationship Id="rId12" Type="http://schemas.openxmlformats.org/officeDocument/2006/relationships/hyperlink" Target="http://www8.hp.com/h20195/v2/GetDocument.aspx?docname=c04507214" TargetMode="External"/><Relationship Id="rId17" Type="http://schemas.openxmlformats.org/officeDocument/2006/relationships/printerSettings" Target="../printerSettings/printerSettings2.bin"/><Relationship Id="rId2" Type="http://schemas.openxmlformats.org/officeDocument/2006/relationships/hyperlink" Target="http://www8.hp.com/h20195/v2/GetPDF.aspx/c04472797.pdf" TargetMode="External"/><Relationship Id="rId16" Type="http://schemas.openxmlformats.org/officeDocument/2006/relationships/hyperlink" Target="http://store.hp.com/webapp/wcs/stores/servlet/us/en/mdp/Laptops/spectre-x360-211501--1" TargetMode="External"/><Relationship Id="rId1" Type="http://schemas.openxmlformats.org/officeDocument/2006/relationships/hyperlink" Target="http://www8.hp.com/h20195/v2/GetPDF.aspx/c04472796.pdf" TargetMode="External"/><Relationship Id="rId6" Type="http://schemas.openxmlformats.org/officeDocument/2006/relationships/hyperlink" Target="http://www8.hp.com/h20195/v2/GetPDF.aspx/c04336794.pdf" TargetMode="External"/><Relationship Id="rId11" Type="http://schemas.openxmlformats.org/officeDocument/2006/relationships/hyperlink" Target="http://www8.hp.com/h20195/v2/GetPDF.aspx/c04472792.pdf" TargetMode="External"/><Relationship Id="rId5" Type="http://schemas.openxmlformats.org/officeDocument/2006/relationships/hyperlink" Target="http://www8.hp.com/h20195/v2/GetPDF.aspx/c04337650.pdf" TargetMode="External"/><Relationship Id="rId15" Type="http://schemas.openxmlformats.org/officeDocument/2006/relationships/hyperlink" Target="http://www8.hp.com/h20195/v2/GetDocument.aspx?docname=c04531670" TargetMode="External"/><Relationship Id="rId10" Type="http://schemas.openxmlformats.org/officeDocument/2006/relationships/hyperlink" Target="http://www8.hp.com/h20195/v2/GetPDF.aspx/c04472793.pdf" TargetMode="External"/><Relationship Id="rId4" Type="http://schemas.openxmlformats.org/officeDocument/2006/relationships/hyperlink" Target="http://www8.hp.com/h20195/v2/GetPDF.aspx/c04507220.pdf" TargetMode="External"/><Relationship Id="rId9" Type="http://schemas.openxmlformats.org/officeDocument/2006/relationships/hyperlink" Target="http://www8.hp.com/h20195/v2/GetPDF.aspx/c04472795.pdf" TargetMode="External"/><Relationship Id="rId14" Type="http://schemas.openxmlformats.org/officeDocument/2006/relationships/hyperlink" Target="http://ecm.lenovo.com/os/Worldwide/WW%20Competitive%20Information/ThinkPad/Helix%20(2014)/Helix(Duke)%20Competitive%20View%2020150120%20update.pptx"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cm.lenovo.com/os/Worldwide/WW%20Competitive%20Information/ThinkPad/Broadwell%20'50'%20Generation" TargetMode="External"/><Relationship Id="rId1" Type="http://schemas.openxmlformats.org/officeDocument/2006/relationships/hyperlink" Target="http://ecm.lenovo.com/os/Worldwide/AppData/Local/Microsoft/Windows/INetCache/Content.Outlook/H9XFLY4Y/ThinkPad/Haswel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www.pcmag.com/article2/0,2817,2406799,00.asp" TargetMode="External"/><Relationship Id="rId7" Type="http://schemas.openxmlformats.org/officeDocument/2006/relationships/printerSettings" Target="../printerSettings/printerSettings5.bin"/><Relationship Id="rId2" Type="http://schemas.openxmlformats.org/officeDocument/2006/relationships/hyperlink" Target="http://h10010.www1.hp.com/wwpc/us/en/sm/WF05a/12454-12454-64287-321860-3328896-5257337.html?dnr=1&amp;jumpid=reg_r1002_usenc-001&amp;lang=en&amp;cc=us" TargetMode="External"/><Relationship Id="rId1" Type="http://schemas.openxmlformats.org/officeDocument/2006/relationships/hyperlink" Target="http://h10010.www1.hp.com/wwpc/me/en/sm/WF06a/12454-12454-64287-3328896-3328896-5232874.html?dnr=1" TargetMode="External"/><Relationship Id="rId6" Type="http://schemas.openxmlformats.org/officeDocument/2006/relationships/hyperlink" Target="http://www.electronista.com/articles/12/07/09/8300.aio.features.23.inch.multi.touch.display/" TargetMode="External"/><Relationship Id="rId5" Type="http://schemas.openxmlformats.org/officeDocument/2006/relationships/hyperlink" Target="http://www.engadget.com/2012/07/09/hp-unveils-four-ivy-bridge-all-in-ones/" TargetMode="External"/><Relationship Id="rId4" Type="http://schemas.openxmlformats.org/officeDocument/2006/relationships/hyperlink" Target="http://h10010.www1.hp.com/wwpc/us/en/sm/WF05a/12454-12454-64287-321860-3892085-5272027.html?dnr=1"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
  <sheetViews>
    <sheetView workbookViewId="0">
      <selection activeCell="M66" sqref="M66"/>
    </sheetView>
  </sheetViews>
  <sheetFormatPr defaultRowHeight="12.7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tabColor theme="5"/>
  </sheetPr>
  <dimension ref="B70:H70"/>
  <sheetViews>
    <sheetView workbookViewId="0">
      <selection activeCell="F75" sqref="F75"/>
    </sheetView>
  </sheetViews>
  <sheetFormatPr defaultRowHeight="12.75"/>
  <sheetData>
    <row r="70" spans="2:8" s="589" customFormat="1" ht="15.75">
      <c r="B70" s="591" t="s">
        <v>5732</v>
      </c>
      <c r="H70" s="590" t="s">
        <v>5733</v>
      </c>
    </row>
  </sheetData>
  <hyperlinks>
    <hyperlink ref="H70" r:id="rId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dimension ref="A1"/>
  <sheetViews>
    <sheetView workbookViewId="0">
      <selection activeCell="G14" sqref="G14"/>
    </sheetView>
  </sheetViews>
  <sheetFormatPr defaultRowHeight="12.75"/>
  <sheetData/>
  <sheetProtection algorithmName="SHA-512" hashValue="AkSHsM+lf1+SOKYnB8aM08TpYvu9US6tgRSD/mJld4YPdmbBxVFkh742cqstGGahjE/Vy3CzVczULJw4JOU55g==" saltValue="e7ZojzSg2jlMY9wHA7XKv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tabColor rgb="FF0070C0"/>
  </sheetPr>
  <dimension ref="A1:AP95"/>
  <sheetViews>
    <sheetView workbookViewId="0">
      <pane xSplit="1" ySplit="1" topLeftCell="B2" activePane="bottomRight" state="frozen"/>
      <selection activeCell="G10" sqref="G10"/>
      <selection pane="topRight" activeCell="G10" sqref="G10"/>
      <selection pane="bottomLeft" activeCell="G10" sqref="G10"/>
      <selection pane="bottomRight" activeCell="A4" sqref="A4"/>
    </sheetView>
  </sheetViews>
  <sheetFormatPr defaultColWidth="52.42578125" defaultRowHeight="12.75"/>
  <cols>
    <col min="1" max="1" width="28.42578125" style="63" customWidth="1"/>
    <col min="2" max="2" width="12.5703125" style="63" customWidth="1"/>
    <col min="3" max="3" width="16.28515625" style="63" customWidth="1"/>
    <col min="4" max="4" width="18.7109375" style="63" customWidth="1"/>
    <col min="5" max="5" width="15.140625" style="63" customWidth="1"/>
    <col min="6" max="6" width="15.140625" style="153" customWidth="1"/>
    <col min="7" max="7" width="28" style="63" bestFit="1" customWidth="1"/>
    <col min="8" max="8" width="30.42578125" style="63" customWidth="1"/>
    <col min="9" max="9" width="31.28515625" style="63" bestFit="1" customWidth="1"/>
    <col min="10" max="10" width="19.7109375" style="63" bestFit="1" customWidth="1"/>
    <col min="11" max="11" width="11.7109375" style="63" bestFit="1" customWidth="1"/>
    <col min="12" max="12" width="14.85546875" style="63" bestFit="1" customWidth="1"/>
    <col min="13" max="13" width="26" style="63" customWidth="1"/>
    <col min="14" max="14" width="29.5703125" style="63" customWidth="1"/>
    <col min="15" max="15" width="25.28515625" style="63" customWidth="1"/>
    <col min="16" max="16" width="26.7109375" style="63" bestFit="1" customWidth="1"/>
    <col min="17" max="17" width="21.140625" style="63" customWidth="1"/>
    <col min="18" max="18" width="16" style="63" customWidth="1"/>
    <col min="19" max="19" width="14" style="63" bestFit="1" customWidth="1"/>
    <col min="20" max="20" width="34.140625" style="63" customWidth="1"/>
    <col min="21" max="22" width="8.28515625" style="63" customWidth="1"/>
    <col min="23" max="23" width="9.7109375" style="63" customWidth="1"/>
    <col min="24" max="24" width="9.85546875" style="63" customWidth="1"/>
    <col min="25" max="25" width="10.28515625" style="63" customWidth="1"/>
    <col min="26" max="26" width="9.42578125" style="63" customWidth="1"/>
    <col min="27" max="27" width="6.7109375" style="63" bestFit="1" customWidth="1"/>
    <col min="28" max="28" width="19.5703125" style="63" customWidth="1"/>
    <col min="29" max="29" width="9.28515625" style="63" customWidth="1"/>
    <col min="30" max="30" width="14.42578125" style="63" bestFit="1" customWidth="1"/>
    <col min="31" max="31" width="15.42578125" style="63" customWidth="1"/>
    <col min="32" max="32" width="11.85546875" style="63" bestFit="1" customWidth="1"/>
    <col min="33" max="33" width="13.42578125" style="63" customWidth="1"/>
    <col min="34" max="35" width="11.7109375" style="63" customWidth="1"/>
    <col min="36" max="36" width="19.7109375" style="63" customWidth="1"/>
    <col min="37" max="37" width="11.140625" style="63" customWidth="1"/>
    <col min="38" max="38" width="13.140625" style="64" customWidth="1"/>
    <col min="39" max="39" width="11.42578125" style="63" customWidth="1"/>
    <col min="40" max="40" width="28.28515625" style="63" customWidth="1"/>
    <col min="41" max="41" width="26.42578125" style="64" customWidth="1"/>
    <col min="42" max="204" width="52.42578125" style="63"/>
    <col min="205" max="205" width="25.5703125" style="63" customWidth="1"/>
    <col min="206" max="206" width="12.5703125" style="63" customWidth="1"/>
    <col min="207" max="208" width="15.140625" style="63" customWidth="1"/>
    <col min="209" max="209" width="28" style="63" bestFit="1" customWidth="1"/>
    <col min="210" max="210" width="21.42578125" style="63" bestFit="1" customWidth="1"/>
    <col min="211" max="211" width="35.5703125" style="63" bestFit="1" customWidth="1"/>
    <col min="212" max="212" width="35.28515625" style="63" customWidth="1"/>
    <col min="213" max="213" width="19.7109375" style="63" bestFit="1" customWidth="1"/>
    <col min="214" max="214" width="69.5703125" style="63" customWidth="1"/>
    <col min="215" max="215" width="14.85546875" style="63" bestFit="1" customWidth="1"/>
    <col min="216" max="216" width="23.140625" style="63" bestFit="1" customWidth="1"/>
    <col min="217" max="217" width="24.85546875" style="63" customWidth="1"/>
    <col min="218" max="218" width="19.5703125" style="63" bestFit="1" customWidth="1"/>
    <col min="219" max="219" width="47.7109375" style="63" bestFit="1" customWidth="1"/>
    <col min="220" max="220" width="8.85546875" style="63" bestFit="1" customWidth="1"/>
    <col min="221" max="221" width="14" style="63" bestFit="1" customWidth="1"/>
    <col min="222" max="222" width="35.5703125" style="63" bestFit="1" customWidth="1"/>
    <col min="223" max="223" width="17.42578125" style="63" bestFit="1" customWidth="1"/>
    <col min="224" max="224" width="10.42578125" style="63" bestFit="1" customWidth="1"/>
    <col min="225" max="225" width="14.140625" style="63" bestFit="1" customWidth="1"/>
    <col min="226" max="226" width="24.140625" style="63" bestFit="1" customWidth="1"/>
    <col min="227" max="227" width="18" style="63" customWidth="1"/>
    <col min="228" max="228" width="18.42578125" style="63" bestFit="1" customWidth="1"/>
    <col min="229" max="229" width="16.85546875" style="63" bestFit="1" customWidth="1"/>
    <col min="230" max="230" width="19.5703125" style="63" customWidth="1"/>
    <col min="231" max="231" width="17.7109375" style="63" bestFit="1" customWidth="1"/>
    <col min="232" max="232" width="9.28515625" style="63" customWidth="1"/>
    <col min="233" max="233" width="20.85546875" style="63" bestFit="1" customWidth="1"/>
    <col min="234" max="234" width="26.28515625" style="63" customWidth="1"/>
    <col min="235" max="235" width="11.85546875" style="63" bestFit="1" customWidth="1"/>
    <col min="236" max="236" width="6.140625" style="63" customWidth="1"/>
    <col min="237" max="237" width="8.42578125" style="63" customWidth="1"/>
    <col min="238" max="238" width="18.42578125" style="63" bestFit="1" customWidth="1"/>
    <col min="239" max="239" width="52.42578125" style="63"/>
    <col min="240" max="240" width="19.42578125" style="63" customWidth="1"/>
    <col min="241" max="242" width="23.85546875" style="63" customWidth="1"/>
    <col min="243" max="243" width="22" style="63" customWidth="1"/>
    <col min="244" max="244" width="12.42578125" style="63" customWidth="1"/>
    <col min="245" max="245" width="15.7109375" style="63" customWidth="1"/>
    <col min="246" max="246" width="13.140625" style="63" customWidth="1"/>
    <col min="247" max="247" width="52.42578125" style="63"/>
    <col min="248" max="248" width="15.7109375" style="63" customWidth="1"/>
    <col min="249" max="249" width="13.85546875" style="63" customWidth="1"/>
    <col min="250" max="253" width="52.42578125" style="63"/>
    <col min="254" max="254" width="14.28515625" style="63" customWidth="1"/>
    <col min="255" max="255" width="12.42578125" style="63" customWidth="1"/>
    <col min="256" max="256" width="19.7109375" style="63" customWidth="1"/>
    <col min="257" max="257" width="17.42578125" style="63" customWidth="1"/>
    <col min="258" max="258" width="11.85546875" style="63" customWidth="1"/>
    <col min="259" max="259" width="10.5703125" style="63" customWidth="1"/>
    <col min="260" max="260" width="11.28515625" style="63" customWidth="1"/>
    <col min="261" max="263" width="52.42578125" style="63"/>
    <col min="264" max="265" width="52.42578125" style="63" customWidth="1"/>
    <col min="266" max="266" width="32.85546875" style="63" customWidth="1"/>
    <col min="267" max="267" width="22.5703125" style="63" customWidth="1"/>
    <col min="268" max="460" width="52.42578125" style="63"/>
    <col min="461" max="461" width="25.5703125" style="63" customWidth="1"/>
    <col min="462" max="462" width="12.5703125" style="63" customWidth="1"/>
    <col min="463" max="464" width="15.140625" style="63" customWidth="1"/>
    <col min="465" max="465" width="28" style="63" bestFit="1" customWidth="1"/>
    <col min="466" max="466" width="21.42578125" style="63" bestFit="1" customWidth="1"/>
    <col min="467" max="467" width="35.5703125" style="63" bestFit="1" customWidth="1"/>
    <col min="468" max="468" width="35.28515625" style="63" customWidth="1"/>
    <col min="469" max="469" width="19.7109375" style="63" bestFit="1" customWidth="1"/>
    <col min="470" max="470" width="69.5703125" style="63" customWidth="1"/>
    <col min="471" max="471" width="14.85546875" style="63" bestFit="1" customWidth="1"/>
    <col min="472" max="472" width="23.140625" style="63" bestFit="1" customWidth="1"/>
    <col min="473" max="473" width="24.85546875" style="63" customWidth="1"/>
    <col min="474" max="474" width="19.5703125" style="63" bestFit="1" customWidth="1"/>
    <col min="475" max="475" width="47.7109375" style="63" bestFit="1" customWidth="1"/>
    <col min="476" max="476" width="8.85546875" style="63" bestFit="1" customWidth="1"/>
    <col min="477" max="477" width="14" style="63" bestFit="1" customWidth="1"/>
    <col min="478" max="478" width="35.5703125" style="63" bestFit="1" customWidth="1"/>
    <col min="479" max="479" width="17.42578125" style="63" bestFit="1" customWidth="1"/>
    <col min="480" max="480" width="10.42578125" style="63" bestFit="1" customWidth="1"/>
    <col min="481" max="481" width="14.140625" style="63" bestFit="1" customWidth="1"/>
    <col min="482" max="482" width="24.140625" style="63" bestFit="1" customWidth="1"/>
    <col min="483" max="483" width="18" style="63" customWidth="1"/>
    <col min="484" max="484" width="18.42578125" style="63" bestFit="1" customWidth="1"/>
    <col min="485" max="485" width="16.85546875" style="63" bestFit="1" customWidth="1"/>
    <col min="486" max="486" width="19.5703125" style="63" customWidth="1"/>
    <col min="487" max="487" width="17.7109375" style="63" bestFit="1" customWidth="1"/>
    <col min="488" max="488" width="9.28515625" style="63" customWidth="1"/>
    <col min="489" max="489" width="20.85546875" style="63" bestFit="1" customWidth="1"/>
    <col min="490" max="490" width="26.28515625" style="63" customWidth="1"/>
    <col min="491" max="491" width="11.85546875" style="63" bestFit="1" customWidth="1"/>
    <col min="492" max="492" width="6.140625" style="63" customWidth="1"/>
    <col min="493" max="493" width="8.42578125" style="63" customWidth="1"/>
    <col min="494" max="494" width="18.42578125" style="63" bestFit="1" customWidth="1"/>
    <col min="495" max="495" width="52.42578125" style="63"/>
    <col min="496" max="496" width="19.42578125" style="63" customWidth="1"/>
    <col min="497" max="498" width="23.85546875" style="63" customWidth="1"/>
    <col min="499" max="499" width="22" style="63" customWidth="1"/>
    <col min="500" max="500" width="12.42578125" style="63" customWidth="1"/>
    <col min="501" max="501" width="15.7109375" style="63" customWidth="1"/>
    <col min="502" max="502" width="13.140625" style="63" customWidth="1"/>
    <col min="503" max="503" width="52.42578125" style="63"/>
    <col min="504" max="504" width="15.7109375" style="63" customWidth="1"/>
    <col min="505" max="505" width="13.85546875" style="63" customWidth="1"/>
    <col min="506" max="509" width="52.42578125" style="63"/>
    <col min="510" max="510" width="14.28515625" style="63" customWidth="1"/>
    <col min="511" max="511" width="12.42578125" style="63" customWidth="1"/>
    <col min="512" max="512" width="19.7109375" style="63" customWidth="1"/>
    <col min="513" max="513" width="17.42578125" style="63" customWidth="1"/>
    <col min="514" max="514" width="11.85546875" style="63" customWidth="1"/>
    <col min="515" max="515" width="10.5703125" style="63" customWidth="1"/>
    <col min="516" max="516" width="11.28515625" style="63" customWidth="1"/>
    <col min="517" max="519" width="52.42578125" style="63"/>
    <col min="520" max="521" width="52.42578125" style="63" customWidth="1"/>
    <col min="522" max="522" width="32.85546875" style="63" customWidth="1"/>
    <col min="523" max="523" width="22.5703125" style="63" customWidth="1"/>
    <col min="524" max="716" width="52.42578125" style="63"/>
    <col min="717" max="717" width="25.5703125" style="63" customWidth="1"/>
    <col min="718" max="718" width="12.5703125" style="63" customWidth="1"/>
    <col min="719" max="720" width="15.140625" style="63" customWidth="1"/>
    <col min="721" max="721" width="28" style="63" bestFit="1" customWidth="1"/>
    <col min="722" max="722" width="21.42578125" style="63" bestFit="1" customWidth="1"/>
    <col min="723" max="723" width="35.5703125" style="63" bestFit="1" customWidth="1"/>
    <col min="724" max="724" width="35.28515625" style="63" customWidth="1"/>
    <col min="725" max="725" width="19.7109375" style="63" bestFit="1" customWidth="1"/>
    <col min="726" max="726" width="69.5703125" style="63" customWidth="1"/>
    <col min="727" max="727" width="14.85546875" style="63" bestFit="1" customWidth="1"/>
    <col min="728" max="728" width="23.140625" style="63" bestFit="1" customWidth="1"/>
    <col min="729" max="729" width="24.85546875" style="63" customWidth="1"/>
    <col min="730" max="730" width="19.5703125" style="63" bestFit="1" customWidth="1"/>
    <col min="731" max="731" width="47.7109375" style="63" bestFit="1" customWidth="1"/>
    <col min="732" max="732" width="8.85546875" style="63" bestFit="1" customWidth="1"/>
    <col min="733" max="733" width="14" style="63" bestFit="1" customWidth="1"/>
    <col min="734" max="734" width="35.5703125" style="63" bestFit="1" customWidth="1"/>
    <col min="735" max="735" width="17.42578125" style="63" bestFit="1" customWidth="1"/>
    <col min="736" max="736" width="10.42578125" style="63" bestFit="1" customWidth="1"/>
    <col min="737" max="737" width="14.140625" style="63" bestFit="1" customWidth="1"/>
    <col min="738" max="738" width="24.140625" style="63" bestFit="1" customWidth="1"/>
    <col min="739" max="739" width="18" style="63" customWidth="1"/>
    <col min="740" max="740" width="18.42578125" style="63" bestFit="1" customWidth="1"/>
    <col min="741" max="741" width="16.85546875" style="63" bestFit="1" customWidth="1"/>
    <col min="742" max="742" width="19.5703125" style="63" customWidth="1"/>
    <col min="743" max="743" width="17.7109375" style="63" bestFit="1" customWidth="1"/>
    <col min="744" max="744" width="9.28515625" style="63" customWidth="1"/>
    <col min="745" max="745" width="20.85546875" style="63" bestFit="1" customWidth="1"/>
    <col min="746" max="746" width="26.28515625" style="63" customWidth="1"/>
    <col min="747" max="747" width="11.85546875" style="63" bestFit="1" customWidth="1"/>
    <col min="748" max="748" width="6.140625" style="63" customWidth="1"/>
    <col min="749" max="749" width="8.42578125" style="63" customWidth="1"/>
    <col min="750" max="750" width="18.42578125" style="63" bestFit="1" customWidth="1"/>
    <col min="751" max="751" width="52.42578125" style="63"/>
    <col min="752" max="752" width="19.42578125" style="63" customWidth="1"/>
    <col min="753" max="754" width="23.85546875" style="63" customWidth="1"/>
    <col min="755" max="755" width="22" style="63" customWidth="1"/>
    <col min="756" max="756" width="12.42578125" style="63" customWidth="1"/>
    <col min="757" max="757" width="15.7109375" style="63" customWidth="1"/>
    <col min="758" max="758" width="13.140625" style="63" customWidth="1"/>
    <col min="759" max="759" width="52.42578125" style="63"/>
    <col min="760" max="760" width="15.7109375" style="63" customWidth="1"/>
    <col min="761" max="761" width="13.85546875" style="63" customWidth="1"/>
    <col min="762" max="765" width="52.42578125" style="63"/>
    <col min="766" max="766" width="14.28515625" style="63" customWidth="1"/>
    <col min="767" max="767" width="12.42578125" style="63" customWidth="1"/>
    <col min="768" max="768" width="19.7109375" style="63" customWidth="1"/>
    <col min="769" max="769" width="17.42578125" style="63" customWidth="1"/>
    <col min="770" max="770" width="11.85546875" style="63" customWidth="1"/>
    <col min="771" max="771" width="10.5703125" style="63" customWidth="1"/>
    <col min="772" max="772" width="11.28515625" style="63" customWidth="1"/>
    <col min="773" max="775" width="52.42578125" style="63"/>
    <col min="776" max="777" width="52.42578125" style="63" customWidth="1"/>
    <col min="778" max="778" width="32.85546875" style="63" customWidth="1"/>
    <col min="779" max="779" width="22.5703125" style="63" customWidth="1"/>
    <col min="780" max="972" width="52.42578125" style="63"/>
    <col min="973" max="973" width="25.5703125" style="63" customWidth="1"/>
    <col min="974" max="974" width="12.5703125" style="63" customWidth="1"/>
    <col min="975" max="976" width="15.140625" style="63" customWidth="1"/>
    <col min="977" max="977" width="28" style="63" bestFit="1" customWidth="1"/>
    <col min="978" max="978" width="21.42578125" style="63" bestFit="1" customWidth="1"/>
    <col min="979" max="979" width="35.5703125" style="63" bestFit="1" customWidth="1"/>
    <col min="980" max="980" width="35.28515625" style="63" customWidth="1"/>
    <col min="981" max="981" width="19.7109375" style="63" bestFit="1" customWidth="1"/>
    <col min="982" max="982" width="69.5703125" style="63" customWidth="1"/>
    <col min="983" max="983" width="14.85546875" style="63" bestFit="1" customWidth="1"/>
    <col min="984" max="984" width="23.140625" style="63" bestFit="1" customWidth="1"/>
    <col min="985" max="985" width="24.85546875" style="63" customWidth="1"/>
    <col min="986" max="986" width="19.5703125" style="63" bestFit="1" customWidth="1"/>
    <col min="987" max="987" width="47.7109375" style="63" bestFit="1" customWidth="1"/>
    <col min="988" max="988" width="8.85546875" style="63" bestFit="1" customWidth="1"/>
    <col min="989" max="989" width="14" style="63" bestFit="1" customWidth="1"/>
    <col min="990" max="990" width="35.5703125" style="63" bestFit="1" customWidth="1"/>
    <col min="991" max="991" width="17.42578125" style="63" bestFit="1" customWidth="1"/>
    <col min="992" max="992" width="10.42578125" style="63" bestFit="1" customWidth="1"/>
    <col min="993" max="993" width="14.140625" style="63" bestFit="1" customWidth="1"/>
    <col min="994" max="994" width="24.140625" style="63" bestFit="1" customWidth="1"/>
    <col min="995" max="995" width="18" style="63" customWidth="1"/>
    <col min="996" max="996" width="18.42578125" style="63" bestFit="1" customWidth="1"/>
    <col min="997" max="997" width="16.85546875" style="63" bestFit="1" customWidth="1"/>
    <col min="998" max="998" width="19.5703125" style="63" customWidth="1"/>
    <col min="999" max="999" width="17.7109375" style="63" bestFit="1" customWidth="1"/>
    <col min="1000" max="1000" width="9.28515625" style="63" customWidth="1"/>
    <col min="1001" max="1001" width="20.85546875" style="63" bestFit="1" customWidth="1"/>
    <col min="1002" max="1002" width="26.28515625" style="63" customWidth="1"/>
    <col min="1003" max="1003" width="11.85546875" style="63" bestFit="1" customWidth="1"/>
    <col min="1004" max="1004" width="6.140625" style="63" customWidth="1"/>
    <col min="1005" max="1005" width="8.42578125" style="63" customWidth="1"/>
    <col min="1006" max="1006" width="18.42578125" style="63" bestFit="1" customWidth="1"/>
    <col min="1007" max="1007" width="52.42578125" style="63"/>
    <col min="1008" max="1008" width="19.42578125" style="63" customWidth="1"/>
    <col min="1009" max="1010" width="23.85546875" style="63" customWidth="1"/>
    <col min="1011" max="1011" width="22" style="63" customWidth="1"/>
    <col min="1012" max="1012" width="12.42578125" style="63" customWidth="1"/>
    <col min="1013" max="1013" width="15.7109375" style="63" customWidth="1"/>
    <col min="1014" max="1014" width="13.140625" style="63" customWidth="1"/>
    <col min="1015" max="1015" width="52.42578125" style="63"/>
    <col min="1016" max="1016" width="15.7109375" style="63" customWidth="1"/>
    <col min="1017" max="1017" width="13.85546875" style="63" customWidth="1"/>
    <col min="1018" max="1021" width="52.42578125" style="63"/>
    <col min="1022" max="1022" width="14.28515625" style="63" customWidth="1"/>
    <col min="1023" max="1023" width="12.42578125" style="63" customWidth="1"/>
    <col min="1024" max="1024" width="19.7109375" style="63" customWidth="1"/>
    <col min="1025" max="1025" width="17.42578125" style="63" customWidth="1"/>
    <col min="1026" max="1026" width="11.85546875" style="63" customWidth="1"/>
    <col min="1027" max="1027" width="10.5703125" style="63" customWidth="1"/>
    <col min="1028" max="1028" width="11.28515625" style="63" customWidth="1"/>
    <col min="1029" max="1031" width="52.42578125" style="63"/>
    <col min="1032" max="1033" width="52.42578125" style="63" customWidth="1"/>
    <col min="1034" max="1034" width="32.85546875" style="63" customWidth="1"/>
    <col min="1035" max="1035" width="22.5703125" style="63" customWidth="1"/>
    <col min="1036" max="1228" width="52.42578125" style="63"/>
    <col min="1229" max="1229" width="25.5703125" style="63" customWidth="1"/>
    <col min="1230" max="1230" width="12.5703125" style="63" customWidth="1"/>
    <col min="1231" max="1232" width="15.140625" style="63" customWidth="1"/>
    <col min="1233" max="1233" width="28" style="63" bestFit="1" customWidth="1"/>
    <col min="1234" max="1234" width="21.42578125" style="63" bestFit="1" customWidth="1"/>
    <col min="1235" max="1235" width="35.5703125" style="63" bestFit="1" customWidth="1"/>
    <col min="1236" max="1236" width="35.28515625" style="63" customWidth="1"/>
    <col min="1237" max="1237" width="19.7109375" style="63" bestFit="1" customWidth="1"/>
    <col min="1238" max="1238" width="69.5703125" style="63" customWidth="1"/>
    <col min="1239" max="1239" width="14.85546875" style="63" bestFit="1" customWidth="1"/>
    <col min="1240" max="1240" width="23.140625" style="63" bestFit="1" customWidth="1"/>
    <col min="1241" max="1241" width="24.85546875" style="63" customWidth="1"/>
    <col min="1242" max="1242" width="19.5703125" style="63" bestFit="1" customWidth="1"/>
    <col min="1243" max="1243" width="47.7109375" style="63" bestFit="1" customWidth="1"/>
    <col min="1244" max="1244" width="8.85546875" style="63" bestFit="1" customWidth="1"/>
    <col min="1245" max="1245" width="14" style="63" bestFit="1" customWidth="1"/>
    <col min="1246" max="1246" width="35.5703125" style="63" bestFit="1" customWidth="1"/>
    <col min="1247" max="1247" width="17.42578125" style="63" bestFit="1" customWidth="1"/>
    <col min="1248" max="1248" width="10.42578125" style="63" bestFit="1" customWidth="1"/>
    <col min="1249" max="1249" width="14.140625" style="63" bestFit="1" customWidth="1"/>
    <col min="1250" max="1250" width="24.140625" style="63" bestFit="1" customWidth="1"/>
    <col min="1251" max="1251" width="18" style="63" customWidth="1"/>
    <col min="1252" max="1252" width="18.42578125" style="63" bestFit="1" customWidth="1"/>
    <col min="1253" max="1253" width="16.85546875" style="63" bestFit="1" customWidth="1"/>
    <col min="1254" max="1254" width="19.5703125" style="63" customWidth="1"/>
    <col min="1255" max="1255" width="17.7109375" style="63" bestFit="1" customWidth="1"/>
    <col min="1256" max="1256" width="9.28515625" style="63" customWidth="1"/>
    <col min="1257" max="1257" width="20.85546875" style="63" bestFit="1" customWidth="1"/>
    <col min="1258" max="1258" width="26.28515625" style="63" customWidth="1"/>
    <col min="1259" max="1259" width="11.85546875" style="63" bestFit="1" customWidth="1"/>
    <col min="1260" max="1260" width="6.140625" style="63" customWidth="1"/>
    <col min="1261" max="1261" width="8.42578125" style="63" customWidth="1"/>
    <col min="1262" max="1262" width="18.42578125" style="63" bestFit="1" customWidth="1"/>
    <col min="1263" max="1263" width="52.42578125" style="63"/>
    <col min="1264" max="1264" width="19.42578125" style="63" customWidth="1"/>
    <col min="1265" max="1266" width="23.85546875" style="63" customWidth="1"/>
    <col min="1267" max="1267" width="22" style="63" customWidth="1"/>
    <col min="1268" max="1268" width="12.42578125" style="63" customWidth="1"/>
    <col min="1269" max="1269" width="15.7109375" style="63" customWidth="1"/>
    <col min="1270" max="1270" width="13.140625" style="63" customWidth="1"/>
    <col min="1271" max="1271" width="52.42578125" style="63"/>
    <col min="1272" max="1272" width="15.7109375" style="63" customWidth="1"/>
    <col min="1273" max="1273" width="13.85546875" style="63" customWidth="1"/>
    <col min="1274" max="1277" width="52.42578125" style="63"/>
    <col min="1278" max="1278" width="14.28515625" style="63" customWidth="1"/>
    <col min="1279" max="1279" width="12.42578125" style="63" customWidth="1"/>
    <col min="1280" max="1280" width="19.7109375" style="63" customWidth="1"/>
    <col min="1281" max="1281" width="17.42578125" style="63" customWidth="1"/>
    <col min="1282" max="1282" width="11.85546875" style="63" customWidth="1"/>
    <col min="1283" max="1283" width="10.5703125" style="63" customWidth="1"/>
    <col min="1284" max="1284" width="11.28515625" style="63" customWidth="1"/>
    <col min="1285" max="1287" width="52.42578125" style="63"/>
    <col min="1288" max="1289" width="52.42578125" style="63" customWidth="1"/>
    <col min="1290" max="1290" width="32.85546875" style="63" customWidth="1"/>
    <col min="1291" max="1291" width="22.5703125" style="63" customWidth="1"/>
    <col min="1292" max="1484" width="52.42578125" style="63"/>
    <col min="1485" max="1485" width="25.5703125" style="63" customWidth="1"/>
    <col min="1486" max="1486" width="12.5703125" style="63" customWidth="1"/>
    <col min="1487" max="1488" width="15.140625" style="63" customWidth="1"/>
    <col min="1489" max="1489" width="28" style="63" bestFit="1" customWidth="1"/>
    <col min="1490" max="1490" width="21.42578125" style="63" bestFit="1" customWidth="1"/>
    <col min="1491" max="1491" width="35.5703125" style="63" bestFit="1" customWidth="1"/>
    <col min="1492" max="1492" width="35.28515625" style="63" customWidth="1"/>
    <col min="1493" max="1493" width="19.7109375" style="63" bestFit="1" customWidth="1"/>
    <col min="1494" max="1494" width="69.5703125" style="63" customWidth="1"/>
    <col min="1495" max="1495" width="14.85546875" style="63" bestFit="1" customWidth="1"/>
    <col min="1496" max="1496" width="23.140625" style="63" bestFit="1" customWidth="1"/>
    <col min="1497" max="1497" width="24.85546875" style="63" customWidth="1"/>
    <col min="1498" max="1498" width="19.5703125" style="63" bestFit="1" customWidth="1"/>
    <col min="1499" max="1499" width="47.7109375" style="63" bestFit="1" customWidth="1"/>
    <col min="1500" max="1500" width="8.85546875" style="63" bestFit="1" customWidth="1"/>
    <col min="1501" max="1501" width="14" style="63" bestFit="1" customWidth="1"/>
    <col min="1502" max="1502" width="35.5703125" style="63" bestFit="1" customWidth="1"/>
    <col min="1503" max="1503" width="17.42578125" style="63" bestFit="1" customWidth="1"/>
    <col min="1504" max="1504" width="10.42578125" style="63" bestFit="1" customWidth="1"/>
    <col min="1505" max="1505" width="14.140625" style="63" bestFit="1" customWidth="1"/>
    <col min="1506" max="1506" width="24.140625" style="63" bestFit="1" customWidth="1"/>
    <col min="1507" max="1507" width="18" style="63" customWidth="1"/>
    <col min="1508" max="1508" width="18.42578125" style="63" bestFit="1" customWidth="1"/>
    <col min="1509" max="1509" width="16.85546875" style="63" bestFit="1" customWidth="1"/>
    <col min="1510" max="1510" width="19.5703125" style="63" customWidth="1"/>
    <col min="1511" max="1511" width="17.7109375" style="63" bestFit="1" customWidth="1"/>
    <col min="1512" max="1512" width="9.28515625" style="63" customWidth="1"/>
    <col min="1513" max="1513" width="20.85546875" style="63" bestFit="1" customWidth="1"/>
    <col min="1514" max="1514" width="26.28515625" style="63" customWidth="1"/>
    <col min="1515" max="1515" width="11.85546875" style="63" bestFit="1" customWidth="1"/>
    <col min="1516" max="1516" width="6.140625" style="63" customWidth="1"/>
    <col min="1517" max="1517" width="8.42578125" style="63" customWidth="1"/>
    <col min="1518" max="1518" width="18.42578125" style="63" bestFit="1" customWidth="1"/>
    <col min="1519" max="1519" width="52.42578125" style="63"/>
    <col min="1520" max="1520" width="19.42578125" style="63" customWidth="1"/>
    <col min="1521" max="1522" width="23.85546875" style="63" customWidth="1"/>
    <col min="1523" max="1523" width="22" style="63" customWidth="1"/>
    <col min="1524" max="1524" width="12.42578125" style="63" customWidth="1"/>
    <col min="1525" max="1525" width="15.7109375" style="63" customWidth="1"/>
    <col min="1526" max="1526" width="13.140625" style="63" customWidth="1"/>
    <col min="1527" max="1527" width="52.42578125" style="63"/>
    <col min="1528" max="1528" width="15.7109375" style="63" customWidth="1"/>
    <col min="1529" max="1529" width="13.85546875" style="63" customWidth="1"/>
    <col min="1530" max="1533" width="52.42578125" style="63"/>
    <col min="1534" max="1534" width="14.28515625" style="63" customWidth="1"/>
    <col min="1535" max="1535" width="12.42578125" style="63" customWidth="1"/>
    <col min="1536" max="1536" width="19.7109375" style="63" customWidth="1"/>
    <col min="1537" max="1537" width="17.42578125" style="63" customWidth="1"/>
    <col min="1538" max="1538" width="11.85546875" style="63" customWidth="1"/>
    <col min="1539" max="1539" width="10.5703125" style="63" customWidth="1"/>
    <col min="1540" max="1540" width="11.28515625" style="63" customWidth="1"/>
    <col min="1541" max="1543" width="52.42578125" style="63"/>
    <col min="1544" max="1545" width="52.42578125" style="63" customWidth="1"/>
    <col min="1546" max="1546" width="32.85546875" style="63" customWidth="1"/>
    <col min="1547" max="1547" width="22.5703125" style="63" customWidth="1"/>
    <col min="1548" max="1740" width="52.42578125" style="63"/>
    <col min="1741" max="1741" width="25.5703125" style="63" customWidth="1"/>
    <col min="1742" max="1742" width="12.5703125" style="63" customWidth="1"/>
    <col min="1743" max="1744" width="15.140625" style="63" customWidth="1"/>
    <col min="1745" max="1745" width="28" style="63" bestFit="1" customWidth="1"/>
    <col min="1746" max="1746" width="21.42578125" style="63" bestFit="1" customWidth="1"/>
    <col min="1747" max="1747" width="35.5703125" style="63" bestFit="1" customWidth="1"/>
    <col min="1748" max="1748" width="35.28515625" style="63" customWidth="1"/>
    <col min="1749" max="1749" width="19.7109375" style="63" bestFit="1" customWidth="1"/>
    <col min="1750" max="1750" width="69.5703125" style="63" customWidth="1"/>
    <col min="1751" max="1751" width="14.85546875" style="63" bestFit="1" customWidth="1"/>
    <col min="1752" max="1752" width="23.140625" style="63" bestFit="1" customWidth="1"/>
    <col min="1753" max="1753" width="24.85546875" style="63" customWidth="1"/>
    <col min="1754" max="1754" width="19.5703125" style="63" bestFit="1" customWidth="1"/>
    <col min="1755" max="1755" width="47.7109375" style="63" bestFit="1" customWidth="1"/>
    <col min="1756" max="1756" width="8.85546875" style="63" bestFit="1" customWidth="1"/>
    <col min="1757" max="1757" width="14" style="63" bestFit="1" customWidth="1"/>
    <col min="1758" max="1758" width="35.5703125" style="63" bestFit="1" customWidth="1"/>
    <col min="1759" max="1759" width="17.42578125" style="63" bestFit="1" customWidth="1"/>
    <col min="1760" max="1760" width="10.42578125" style="63" bestFit="1" customWidth="1"/>
    <col min="1761" max="1761" width="14.140625" style="63" bestFit="1" customWidth="1"/>
    <col min="1762" max="1762" width="24.140625" style="63" bestFit="1" customWidth="1"/>
    <col min="1763" max="1763" width="18" style="63" customWidth="1"/>
    <col min="1764" max="1764" width="18.42578125" style="63" bestFit="1" customWidth="1"/>
    <col min="1765" max="1765" width="16.85546875" style="63" bestFit="1" customWidth="1"/>
    <col min="1766" max="1766" width="19.5703125" style="63" customWidth="1"/>
    <col min="1767" max="1767" width="17.7109375" style="63" bestFit="1" customWidth="1"/>
    <col min="1768" max="1768" width="9.28515625" style="63" customWidth="1"/>
    <col min="1769" max="1769" width="20.85546875" style="63" bestFit="1" customWidth="1"/>
    <col min="1770" max="1770" width="26.28515625" style="63" customWidth="1"/>
    <col min="1771" max="1771" width="11.85546875" style="63" bestFit="1" customWidth="1"/>
    <col min="1772" max="1772" width="6.140625" style="63" customWidth="1"/>
    <col min="1773" max="1773" width="8.42578125" style="63" customWidth="1"/>
    <col min="1774" max="1774" width="18.42578125" style="63" bestFit="1" customWidth="1"/>
    <col min="1775" max="1775" width="52.42578125" style="63"/>
    <col min="1776" max="1776" width="19.42578125" style="63" customWidth="1"/>
    <col min="1777" max="1778" width="23.85546875" style="63" customWidth="1"/>
    <col min="1779" max="1779" width="22" style="63" customWidth="1"/>
    <col min="1780" max="1780" width="12.42578125" style="63" customWidth="1"/>
    <col min="1781" max="1781" width="15.7109375" style="63" customWidth="1"/>
    <col min="1782" max="1782" width="13.140625" style="63" customWidth="1"/>
    <col min="1783" max="1783" width="52.42578125" style="63"/>
    <col min="1784" max="1784" width="15.7109375" style="63" customWidth="1"/>
    <col min="1785" max="1785" width="13.85546875" style="63" customWidth="1"/>
    <col min="1786" max="1789" width="52.42578125" style="63"/>
    <col min="1790" max="1790" width="14.28515625" style="63" customWidth="1"/>
    <col min="1791" max="1791" width="12.42578125" style="63" customWidth="1"/>
    <col min="1792" max="1792" width="19.7109375" style="63" customWidth="1"/>
    <col min="1793" max="1793" width="17.42578125" style="63" customWidth="1"/>
    <col min="1794" max="1794" width="11.85546875" style="63" customWidth="1"/>
    <col min="1795" max="1795" width="10.5703125" style="63" customWidth="1"/>
    <col min="1796" max="1796" width="11.28515625" style="63" customWidth="1"/>
    <col min="1797" max="1799" width="52.42578125" style="63"/>
    <col min="1800" max="1801" width="52.42578125" style="63" customWidth="1"/>
    <col min="1802" max="1802" width="32.85546875" style="63" customWidth="1"/>
    <col min="1803" max="1803" width="22.5703125" style="63" customWidth="1"/>
    <col min="1804" max="1996" width="52.42578125" style="63"/>
    <col min="1997" max="1997" width="25.5703125" style="63" customWidth="1"/>
    <col min="1998" max="1998" width="12.5703125" style="63" customWidth="1"/>
    <col min="1999" max="2000" width="15.140625" style="63" customWidth="1"/>
    <col min="2001" max="2001" width="28" style="63" bestFit="1" customWidth="1"/>
    <col min="2002" max="2002" width="21.42578125" style="63" bestFit="1" customWidth="1"/>
    <col min="2003" max="2003" width="35.5703125" style="63" bestFit="1" customWidth="1"/>
    <col min="2004" max="2004" width="35.28515625" style="63" customWidth="1"/>
    <col min="2005" max="2005" width="19.7109375" style="63" bestFit="1" customWidth="1"/>
    <col min="2006" max="2006" width="69.5703125" style="63" customWidth="1"/>
    <col min="2007" max="2007" width="14.85546875" style="63" bestFit="1" customWidth="1"/>
    <col min="2008" max="2008" width="23.140625" style="63" bestFit="1" customWidth="1"/>
    <col min="2009" max="2009" width="24.85546875" style="63" customWidth="1"/>
    <col min="2010" max="2010" width="19.5703125" style="63" bestFit="1" customWidth="1"/>
    <col min="2011" max="2011" width="47.7109375" style="63" bestFit="1" customWidth="1"/>
    <col min="2012" max="2012" width="8.85546875" style="63" bestFit="1" customWidth="1"/>
    <col min="2013" max="2013" width="14" style="63" bestFit="1" customWidth="1"/>
    <col min="2014" max="2014" width="35.5703125" style="63" bestFit="1" customWidth="1"/>
    <col min="2015" max="2015" width="17.42578125" style="63" bestFit="1" customWidth="1"/>
    <col min="2016" max="2016" width="10.42578125" style="63" bestFit="1" customWidth="1"/>
    <col min="2017" max="2017" width="14.140625" style="63" bestFit="1" customWidth="1"/>
    <col min="2018" max="2018" width="24.140625" style="63" bestFit="1" customWidth="1"/>
    <col min="2019" max="2019" width="18" style="63" customWidth="1"/>
    <col min="2020" max="2020" width="18.42578125" style="63" bestFit="1" customWidth="1"/>
    <col min="2021" max="2021" width="16.85546875" style="63" bestFit="1" customWidth="1"/>
    <col min="2022" max="2022" width="19.5703125" style="63" customWidth="1"/>
    <col min="2023" max="2023" width="17.7109375" style="63" bestFit="1" customWidth="1"/>
    <col min="2024" max="2024" width="9.28515625" style="63" customWidth="1"/>
    <col min="2025" max="2025" width="20.85546875" style="63" bestFit="1" customWidth="1"/>
    <col min="2026" max="2026" width="26.28515625" style="63" customWidth="1"/>
    <col min="2027" max="2027" width="11.85546875" style="63" bestFit="1" customWidth="1"/>
    <col min="2028" max="2028" width="6.140625" style="63" customWidth="1"/>
    <col min="2029" max="2029" width="8.42578125" style="63" customWidth="1"/>
    <col min="2030" max="2030" width="18.42578125" style="63" bestFit="1" customWidth="1"/>
    <col min="2031" max="2031" width="52.42578125" style="63"/>
    <col min="2032" max="2032" width="19.42578125" style="63" customWidth="1"/>
    <col min="2033" max="2034" width="23.85546875" style="63" customWidth="1"/>
    <col min="2035" max="2035" width="22" style="63" customWidth="1"/>
    <col min="2036" max="2036" width="12.42578125" style="63" customWidth="1"/>
    <col min="2037" max="2037" width="15.7109375" style="63" customWidth="1"/>
    <col min="2038" max="2038" width="13.140625" style="63" customWidth="1"/>
    <col min="2039" max="2039" width="52.42578125" style="63"/>
    <col min="2040" max="2040" width="15.7109375" style="63" customWidth="1"/>
    <col min="2041" max="2041" width="13.85546875" style="63" customWidth="1"/>
    <col min="2042" max="2045" width="52.42578125" style="63"/>
    <col min="2046" max="2046" width="14.28515625" style="63" customWidth="1"/>
    <col min="2047" max="2047" width="12.42578125" style="63" customWidth="1"/>
    <col min="2048" max="2048" width="19.7109375" style="63" customWidth="1"/>
    <col min="2049" max="2049" width="17.42578125" style="63" customWidth="1"/>
    <col min="2050" max="2050" width="11.85546875" style="63" customWidth="1"/>
    <col min="2051" max="2051" width="10.5703125" style="63" customWidth="1"/>
    <col min="2052" max="2052" width="11.28515625" style="63" customWidth="1"/>
    <col min="2053" max="2055" width="52.42578125" style="63"/>
    <col min="2056" max="2057" width="52.42578125" style="63" customWidth="1"/>
    <col min="2058" max="2058" width="32.85546875" style="63" customWidth="1"/>
    <col min="2059" max="2059" width="22.5703125" style="63" customWidth="1"/>
    <col min="2060" max="2252" width="52.42578125" style="63"/>
    <col min="2253" max="2253" width="25.5703125" style="63" customWidth="1"/>
    <col min="2254" max="2254" width="12.5703125" style="63" customWidth="1"/>
    <col min="2255" max="2256" width="15.140625" style="63" customWidth="1"/>
    <col min="2257" max="2257" width="28" style="63" bestFit="1" customWidth="1"/>
    <col min="2258" max="2258" width="21.42578125" style="63" bestFit="1" customWidth="1"/>
    <col min="2259" max="2259" width="35.5703125" style="63" bestFit="1" customWidth="1"/>
    <col min="2260" max="2260" width="35.28515625" style="63" customWidth="1"/>
    <col min="2261" max="2261" width="19.7109375" style="63" bestFit="1" customWidth="1"/>
    <col min="2262" max="2262" width="69.5703125" style="63" customWidth="1"/>
    <col min="2263" max="2263" width="14.85546875" style="63" bestFit="1" customWidth="1"/>
    <col min="2264" max="2264" width="23.140625" style="63" bestFit="1" customWidth="1"/>
    <col min="2265" max="2265" width="24.85546875" style="63" customWidth="1"/>
    <col min="2266" max="2266" width="19.5703125" style="63" bestFit="1" customWidth="1"/>
    <col min="2267" max="2267" width="47.7109375" style="63" bestFit="1" customWidth="1"/>
    <col min="2268" max="2268" width="8.85546875" style="63" bestFit="1" customWidth="1"/>
    <col min="2269" max="2269" width="14" style="63" bestFit="1" customWidth="1"/>
    <col min="2270" max="2270" width="35.5703125" style="63" bestFit="1" customWidth="1"/>
    <col min="2271" max="2271" width="17.42578125" style="63" bestFit="1" customWidth="1"/>
    <col min="2272" max="2272" width="10.42578125" style="63" bestFit="1" customWidth="1"/>
    <col min="2273" max="2273" width="14.140625" style="63" bestFit="1" customWidth="1"/>
    <col min="2274" max="2274" width="24.140625" style="63" bestFit="1" customWidth="1"/>
    <col min="2275" max="2275" width="18" style="63" customWidth="1"/>
    <col min="2276" max="2276" width="18.42578125" style="63" bestFit="1" customWidth="1"/>
    <col min="2277" max="2277" width="16.85546875" style="63" bestFit="1" customWidth="1"/>
    <col min="2278" max="2278" width="19.5703125" style="63" customWidth="1"/>
    <col min="2279" max="2279" width="17.7109375" style="63" bestFit="1" customWidth="1"/>
    <col min="2280" max="2280" width="9.28515625" style="63" customWidth="1"/>
    <col min="2281" max="2281" width="20.85546875" style="63" bestFit="1" customWidth="1"/>
    <col min="2282" max="2282" width="26.28515625" style="63" customWidth="1"/>
    <col min="2283" max="2283" width="11.85546875" style="63" bestFit="1" customWidth="1"/>
    <col min="2284" max="2284" width="6.140625" style="63" customWidth="1"/>
    <col min="2285" max="2285" width="8.42578125" style="63" customWidth="1"/>
    <col min="2286" max="2286" width="18.42578125" style="63" bestFit="1" customWidth="1"/>
    <col min="2287" max="2287" width="52.42578125" style="63"/>
    <col min="2288" max="2288" width="19.42578125" style="63" customWidth="1"/>
    <col min="2289" max="2290" width="23.85546875" style="63" customWidth="1"/>
    <col min="2291" max="2291" width="22" style="63" customWidth="1"/>
    <col min="2292" max="2292" width="12.42578125" style="63" customWidth="1"/>
    <col min="2293" max="2293" width="15.7109375" style="63" customWidth="1"/>
    <col min="2294" max="2294" width="13.140625" style="63" customWidth="1"/>
    <col min="2295" max="2295" width="52.42578125" style="63"/>
    <col min="2296" max="2296" width="15.7109375" style="63" customWidth="1"/>
    <col min="2297" max="2297" width="13.85546875" style="63" customWidth="1"/>
    <col min="2298" max="2301" width="52.42578125" style="63"/>
    <col min="2302" max="2302" width="14.28515625" style="63" customWidth="1"/>
    <col min="2303" max="2303" width="12.42578125" style="63" customWidth="1"/>
    <col min="2304" max="2304" width="19.7109375" style="63" customWidth="1"/>
    <col min="2305" max="2305" width="17.42578125" style="63" customWidth="1"/>
    <col min="2306" max="2306" width="11.85546875" style="63" customWidth="1"/>
    <col min="2307" max="2307" width="10.5703125" style="63" customWidth="1"/>
    <col min="2308" max="2308" width="11.28515625" style="63" customWidth="1"/>
    <col min="2309" max="2311" width="52.42578125" style="63"/>
    <col min="2312" max="2313" width="52.42578125" style="63" customWidth="1"/>
    <col min="2314" max="2314" width="32.85546875" style="63" customWidth="1"/>
    <col min="2315" max="2315" width="22.5703125" style="63" customWidth="1"/>
    <col min="2316" max="2508" width="52.42578125" style="63"/>
    <col min="2509" max="2509" width="25.5703125" style="63" customWidth="1"/>
    <col min="2510" max="2510" width="12.5703125" style="63" customWidth="1"/>
    <col min="2511" max="2512" width="15.140625" style="63" customWidth="1"/>
    <col min="2513" max="2513" width="28" style="63" bestFit="1" customWidth="1"/>
    <col min="2514" max="2514" width="21.42578125" style="63" bestFit="1" customWidth="1"/>
    <col min="2515" max="2515" width="35.5703125" style="63" bestFit="1" customWidth="1"/>
    <col min="2516" max="2516" width="35.28515625" style="63" customWidth="1"/>
    <col min="2517" max="2517" width="19.7109375" style="63" bestFit="1" customWidth="1"/>
    <col min="2518" max="2518" width="69.5703125" style="63" customWidth="1"/>
    <col min="2519" max="2519" width="14.85546875" style="63" bestFit="1" customWidth="1"/>
    <col min="2520" max="2520" width="23.140625" style="63" bestFit="1" customWidth="1"/>
    <col min="2521" max="2521" width="24.85546875" style="63" customWidth="1"/>
    <col min="2522" max="2522" width="19.5703125" style="63" bestFit="1" customWidth="1"/>
    <col min="2523" max="2523" width="47.7109375" style="63" bestFit="1" customWidth="1"/>
    <col min="2524" max="2524" width="8.85546875" style="63" bestFit="1" customWidth="1"/>
    <col min="2525" max="2525" width="14" style="63" bestFit="1" customWidth="1"/>
    <col min="2526" max="2526" width="35.5703125" style="63" bestFit="1" customWidth="1"/>
    <col min="2527" max="2527" width="17.42578125" style="63" bestFit="1" customWidth="1"/>
    <col min="2528" max="2528" width="10.42578125" style="63" bestFit="1" customWidth="1"/>
    <col min="2529" max="2529" width="14.140625" style="63" bestFit="1" customWidth="1"/>
    <col min="2530" max="2530" width="24.140625" style="63" bestFit="1" customWidth="1"/>
    <col min="2531" max="2531" width="18" style="63" customWidth="1"/>
    <col min="2532" max="2532" width="18.42578125" style="63" bestFit="1" customWidth="1"/>
    <col min="2533" max="2533" width="16.85546875" style="63" bestFit="1" customWidth="1"/>
    <col min="2534" max="2534" width="19.5703125" style="63" customWidth="1"/>
    <col min="2535" max="2535" width="17.7109375" style="63" bestFit="1" customWidth="1"/>
    <col min="2536" max="2536" width="9.28515625" style="63" customWidth="1"/>
    <col min="2537" max="2537" width="20.85546875" style="63" bestFit="1" customWidth="1"/>
    <col min="2538" max="2538" width="26.28515625" style="63" customWidth="1"/>
    <col min="2539" max="2539" width="11.85546875" style="63" bestFit="1" customWidth="1"/>
    <col min="2540" max="2540" width="6.140625" style="63" customWidth="1"/>
    <col min="2541" max="2541" width="8.42578125" style="63" customWidth="1"/>
    <col min="2542" max="2542" width="18.42578125" style="63" bestFit="1" customWidth="1"/>
    <col min="2543" max="2543" width="52.42578125" style="63"/>
    <col min="2544" max="2544" width="19.42578125" style="63" customWidth="1"/>
    <col min="2545" max="2546" width="23.85546875" style="63" customWidth="1"/>
    <col min="2547" max="2547" width="22" style="63" customWidth="1"/>
    <col min="2548" max="2548" width="12.42578125" style="63" customWidth="1"/>
    <col min="2549" max="2549" width="15.7109375" style="63" customWidth="1"/>
    <col min="2550" max="2550" width="13.140625" style="63" customWidth="1"/>
    <col min="2551" max="2551" width="52.42578125" style="63"/>
    <col min="2552" max="2552" width="15.7109375" style="63" customWidth="1"/>
    <col min="2553" max="2553" width="13.85546875" style="63" customWidth="1"/>
    <col min="2554" max="2557" width="52.42578125" style="63"/>
    <col min="2558" max="2558" width="14.28515625" style="63" customWidth="1"/>
    <col min="2559" max="2559" width="12.42578125" style="63" customWidth="1"/>
    <col min="2560" max="2560" width="19.7109375" style="63" customWidth="1"/>
    <col min="2561" max="2561" width="17.42578125" style="63" customWidth="1"/>
    <col min="2562" max="2562" width="11.85546875" style="63" customWidth="1"/>
    <col min="2563" max="2563" width="10.5703125" style="63" customWidth="1"/>
    <col min="2564" max="2564" width="11.28515625" style="63" customWidth="1"/>
    <col min="2565" max="2567" width="52.42578125" style="63"/>
    <col min="2568" max="2569" width="52.42578125" style="63" customWidth="1"/>
    <col min="2570" max="2570" width="32.85546875" style="63" customWidth="1"/>
    <col min="2571" max="2571" width="22.5703125" style="63" customWidth="1"/>
    <col min="2572" max="2764" width="52.42578125" style="63"/>
    <col min="2765" max="2765" width="25.5703125" style="63" customWidth="1"/>
    <col min="2766" max="2766" width="12.5703125" style="63" customWidth="1"/>
    <col min="2767" max="2768" width="15.140625" style="63" customWidth="1"/>
    <col min="2769" max="2769" width="28" style="63" bestFit="1" customWidth="1"/>
    <col min="2770" max="2770" width="21.42578125" style="63" bestFit="1" customWidth="1"/>
    <col min="2771" max="2771" width="35.5703125" style="63" bestFit="1" customWidth="1"/>
    <col min="2772" max="2772" width="35.28515625" style="63" customWidth="1"/>
    <col min="2773" max="2773" width="19.7109375" style="63" bestFit="1" customWidth="1"/>
    <col min="2774" max="2774" width="69.5703125" style="63" customWidth="1"/>
    <col min="2775" max="2775" width="14.85546875" style="63" bestFit="1" customWidth="1"/>
    <col min="2776" max="2776" width="23.140625" style="63" bestFit="1" customWidth="1"/>
    <col min="2777" max="2777" width="24.85546875" style="63" customWidth="1"/>
    <col min="2778" max="2778" width="19.5703125" style="63" bestFit="1" customWidth="1"/>
    <col min="2779" max="2779" width="47.7109375" style="63" bestFit="1" customWidth="1"/>
    <col min="2780" max="2780" width="8.85546875" style="63" bestFit="1" customWidth="1"/>
    <col min="2781" max="2781" width="14" style="63" bestFit="1" customWidth="1"/>
    <col min="2782" max="2782" width="35.5703125" style="63" bestFit="1" customWidth="1"/>
    <col min="2783" max="2783" width="17.42578125" style="63" bestFit="1" customWidth="1"/>
    <col min="2784" max="2784" width="10.42578125" style="63" bestFit="1" customWidth="1"/>
    <col min="2785" max="2785" width="14.140625" style="63" bestFit="1" customWidth="1"/>
    <col min="2786" max="2786" width="24.140625" style="63" bestFit="1" customWidth="1"/>
    <col min="2787" max="2787" width="18" style="63" customWidth="1"/>
    <col min="2788" max="2788" width="18.42578125" style="63" bestFit="1" customWidth="1"/>
    <col min="2789" max="2789" width="16.85546875" style="63" bestFit="1" customWidth="1"/>
    <col min="2790" max="2790" width="19.5703125" style="63" customWidth="1"/>
    <col min="2791" max="2791" width="17.7109375" style="63" bestFit="1" customWidth="1"/>
    <col min="2792" max="2792" width="9.28515625" style="63" customWidth="1"/>
    <col min="2793" max="2793" width="20.85546875" style="63" bestFit="1" customWidth="1"/>
    <col min="2794" max="2794" width="26.28515625" style="63" customWidth="1"/>
    <col min="2795" max="2795" width="11.85546875" style="63" bestFit="1" customWidth="1"/>
    <col min="2796" max="2796" width="6.140625" style="63" customWidth="1"/>
    <col min="2797" max="2797" width="8.42578125" style="63" customWidth="1"/>
    <col min="2798" max="2798" width="18.42578125" style="63" bestFit="1" customWidth="1"/>
    <col min="2799" max="2799" width="52.42578125" style="63"/>
    <col min="2800" max="2800" width="19.42578125" style="63" customWidth="1"/>
    <col min="2801" max="2802" width="23.85546875" style="63" customWidth="1"/>
    <col min="2803" max="2803" width="22" style="63" customWidth="1"/>
    <col min="2804" max="2804" width="12.42578125" style="63" customWidth="1"/>
    <col min="2805" max="2805" width="15.7109375" style="63" customWidth="1"/>
    <col min="2806" max="2806" width="13.140625" style="63" customWidth="1"/>
    <col min="2807" max="2807" width="52.42578125" style="63"/>
    <col min="2808" max="2808" width="15.7109375" style="63" customWidth="1"/>
    <col min="2809" max="2809" width="13.85546875" style="63" customWidth="1"/>
    <col min="2810" max="2813" width="52.42578125" style="63"/>
    <col min="2814" max="2814" width="14.28515625" style="63" customWidth="1"/>
    <col min="2815" max="2815" width="12.42578125" style="63" customWidth="1"/>
    <col min="2816" max="2816" width="19.7109375" style="63" customWidth="1"/>
    <col min="2817" max="2817" width="17.42578125" style="63" customWidth="1"/>
    <col min="2818" max="2818" width="11.85546875" style="63" customWidth="1"/>
    <col min="2819" max="2819" width="10.5703125" style="63" customWidth="1"/>
    <col min="2820" max="2820" width="11.28515625" style="63" customWidth="1"/>
    <col min="2821" max="2823" width="52.42578125" style="63"/>
    <col min="2824" max="2825" width="52.42578125" style="63" customWidth="1"/>
    <col min="2826" max="2826" width="32.85546875" style="63" customWidth="1"/>
    <col min="2827" max="2827" width="22.5703125" style="63" customWidth="1"/>
    <col min="2828" max="3020" width="52.42578125" style="63"/>
    <col min="3021" max="3021" width="25.5703125" style="63" customWidth="1"/>
    <col min="3022" max="3022" width="12.5703125" style="63" customWidth="1"/>
    <col min="3023" max="3024" width="15.140625" style="63" customWidth="1"/>
    <col min="3025" max="3025" width="28" style="63" bestFit="1" customWidth="1"/>
    <col min="3026" max="3026" width="21.42578125" style="63" bestFit="1" customWidth="1"/>
    <col min="3027" max="3027" width="35.5703125" style="63" bestFit="1" customWidth="1"/>
    <col min="3028" max="3028" width="35.28515625" style="63" customWidth="1"/>
    <col min="3029" max="3029" width="19.7109375" style="63" bestFit="1" customWidth="1"/>
    <col min="3030" max="3030" width="69.5703125" style="63" customWidth="1"/>
    <col min="3031" max="3031" width="14.85546875" style="63" bestFit="1" customWidth="1"/>
    <col min="3032" max="3032" width="23.140625" style="63" bestFit="1" customWidth="1"/>
    <col min="3033" max="3033" width="24.85546875" style="63" customWidth="1"/>
    <col min="3034" max="3034" width="19.5703125" style="63" bestFit="1" customWidth="1"/>
    <col min="3035" max="3035" width="47.7109375" style="63" bestFit="1" customWidth="1"/>
    <col min="3036" max="3036" width="8.85546875" style="63" bestFit="1" customWidth="1"/>
    <col min="3037" max="3037" width="14" style="63" bestFit="1" customWidth="1"/>
    <col min="3038" max="3038" width="35.5703125" style="63" bestFit="1" customWidth="1"/>
    <col min="3039" max="3039" width="17.42578125" style="63" bestFit="1" customWidth="1"/>
    <col min="3040" max="3040" width="10.42578125" style="63" bestFit="1" customWidth="1"/>
    <col min="3041" max="3041" width="14.140625" style="63" bestFit="1" customWidth="1"/>
    <col min="3042" max="3042" width="24.140625" style="63" bestFit="1" customWidth="1"/>
    <col min="3043" max="3043" width="18" style="63" customWidth="1"/>
    <col min="3044" max="3044" width="18.42578125" style="63" bestFit="1" customWidth="1"/>
    <col min="3045" max="3045" width="16.85546875" style="63" bestFit="1" customWidth="1"/>
    <col min="3046" max="3046" width="19.5703125" style="63" customWidth="1"/>
    <col min="3047" max="3047" width="17.7109375" style="63" bestFit="1" customWidth="1"/>
    <col min="3048" max="3048" width="9.28515625" style="63" customWidth="1"/>
    <col min="3049" max="3049" width="20.85546875" style="63" bestFit="1" customWidth="1"/>
    <col min="3050" max="3050" width="26.28515625" style="63" customWidth="1"/>
    <col min="3051" max="3051" width="11.85546875" style="63" bestFit="1" customWidth="1"/>
    <col min="3052" max="3052" width="6.140625" style="63" customWidth="1"/>
    <col min="3053" max="3053" width="8.42578125" style="63" customWidth="1"/>
    <col min="3054" max="3054" width="18.42578125" style="63" bestFit="1" customWidth="1"/>
    <col min="3055" max="3055" width="52.42578125" style="63"/>
    <col min="3056" max="3056" width="19.42578125" style="63" customWidth="1"/>
    <col min="3057" max="3058" width="23.85546875" style="63" customWidth="1"/>
    <col min="3059" max="3059" width="22" style="63" customWidth="1"/>
    <col min="3060" max="3060" width="12.42578125" style="63" customWidth="1"/>
    <col min="3061" max="3061" width="15.7109375" style="63" customWidth="1"/>
    <col min="3062" max="3062" width="13.140625" style="63" customWidth="1"/>
    <col min="3063" max="3063" width="52.42578125" style="63"/>
    <col min="3064" max="3064" width="15.7109375" style="63" customWidth="1"/>
    <col min="3065" max="3065" width="13.85546875" style="63" customWidth="1"/>
    <col min="3066" max="3069" width="52.42578125" style="63"/>
    <col min="3070" max="3070" width="14.28515625" style="63" customWidth="1"/>
    <col min="3071" max="3071" width="12.42578125" style="63" customWidth="1"/>
    <col min="3072" max="3072" width="19.7109375" style="63" customWidth="1"/>
    <col min="3073" max="3073" width="17.42578125" style="63" customWidth="1"/>
    <col min="3074" max="3074" width="11.85546875" style="63" customWidth="1"/>
    <col min="3075" max="3075" width="10.5703125" style="63" customWidth="1"/>
    <col min="3076" max="3076" width="11.28515625" style="63" customWidth="1"/>
    <col min="3077" max="3079" width="52.42578125" style="63"/>
    <col min="3080" max="3081" width="52.42578125" style="63" customWidth="1"/>
    <col min="3082" max="3082" width="32.85546875" style="63" customWidth="1"/>
    <col min="3083" max="3083" width="22.5703125" style="63" customWidth="1"/>
    <col min="3084" max="3276" width="52.42578125" style="63"/>
    <col min="3277" max="3277" width="25.5703125" style="63" customWidth="1"/>
    <col min="3278" max="3278" width="12.5703125" style="63" customWidth="1"/>
    <col min="3279" max="3280" width="15.140625" style="63" customWidth="1"/>
    <col min="3281" max="3281" width="28" style="63" bestFit="1" customWidth="1"/>
    <col min="3282" max="3282" width="21.42578125" style="63" bestFit="1" customWidth="1"/>
    <col min="3283" max="3283" width="35.5703125" style="63" bestFit="1" customWidth="1"/>
    <col min="3284" max="3284" width="35.28515625" style="63" customWidth="1"/>
    <col min="3285" max="3285" width="19.7109375" style="63" bestFit="1" customWidth="1"/>
    <col min="3286" max="3286" width="69.5703125" style="63" customWidth="1"/>
    <col min="3287" max="3287" width="14.85546875" style="63" bestFit="1" customWidth="1"/>
    <col min="3288" max="3288" width="23.140625" style="63" bestFit="1" customWidth="1"/>
    <col min="3289" max="3289" width="24.85546875" style="63" customWidth="1"/>
    <col min="3290" max="3290" width="19.5703125" style="63" bestFit="1" customWidth="1"/>
    <col min="3291" max="3291" width="47.7109375" style="63" bestFit="1" customWidth="1"/>
    <col min="3292" max="3292" width="8.85546875" style="63" bestFit="1" customWidth="1"/>
    <col min="3293" max="3293" width="14" style="63" bestFit="1" customWidth="1"/>
    <col min="3294" max="3294" width="35.5703125" style="63" bestFit="1" customWidth="1"/>
    <col min="3295" max="3295" width="17.42578125" style="63" bestFit="1" customWidth="1"/>
    <col min="3296" max="3296" width="10.42578125" style="63" bestFit="1" customWidth="1"/>
    <col min="3297" max="3297" width="14.140625" style="63" bestFit="1" customWidth="1"/>
    <col min="3298" max="3298" width="24.140625" style="63" bestFit="1" customWidth="1"/>
    <col min="3299" max="3299" width="18" style="63" customWidth="1"/>
    <col min="3300" max="3300" width="18.42578125" style="63" bestFit="1" customWidth="1"/>
    <col min="3301" max="3301" width="16.85546875" style="63" bestFit="1" customWidth="1"/>
    <col min="3302" max="3302" width="19.5703125" style="63" customWidth="1"/>
    <col min="3303" max="3303" width="17.7109375" style="63" bestFit="1" customWidth="1"/>
    <col min="3304" max="3304" width="9.28515625" style="63" customWidth="1"/>
    <col min="3305" max="3305" width="20.85546875" style="63" bestFit="1" customWidth="1"/>
    <col min="3306" max="3306" width="26.28515625" style="63" customWidth="1"/>
    <col min="3307" max="3307" width="11.85546875" style="63" bestFit="1" customWidth="1"/>
    <col min="3308" max="3308" width="6.140625" style="63" customWidth="1"/>
    <col min="3309" max="3309" width="8.42578125" style="63" customWidth="1"/>
    <col min="3310" max="3310" width="18.42578125" style="63" bestFit="1" customWidth="1"/>
    <col min="3311" max="3311" width="52.42578125" style="63"/>
    <col min="3312" max="3312" width="19.42578125" style="63" customWidth="1"/>
    <col min="3313" max="3314" width="23.85546875" style="63" customWidth="1"/>
    <col min="3315" max="3315" width="22" style="63" customWidth="1"/>
    <col min="3316" max="3316" width="12.42578125" style="63" customWidth="1"/>
    <col min="3317" max="3317" width="15.7109375" style="63" customWidth="1"/>
    <col min="3318" max="3318" width="13.140625" style="63" customWidth="1"/>
    <col min="3319" max="3319" width="52.42578125" style="63"/>
    <col min="3320" max="3320" width="15.7109375" style="63" customWidth="1"/>
    <col min="3321" max="3321" width="13.85546875" style="63" customWidth="1"/>
    <col min="3322" max="3325" width="52.42578125" style="63"/>
    <col min="3326" max="3326" width="14.28515625" style="63" customWidth="1"/>
    <col min="3327" max="3327" width="12.42578125" style="63" customWidth="1"/>
    <col min="3328" max="3328" width="19.7109375" style="63" customWidth="1"/>
    <col min="3329" max="3329" width="17.42578125" style="63" customWidth="1"/>
    <col min="3330" max="3330" width="11.85546875" style="63" customWidth="1"/>
    <col min="3331" max="3331" width="10.5703125" style="63" customWidth="1"/>
    <col min="3332" max="3332" width="11.28515625" style="63" customWidth="1"/>
    <col min="3333" max="3335" width="52.42578125" style="63"/>
    <col min="3336" max="3337" width="52.42578125" style="63" customWidth="1"/>
    <col min="3338" max="3338" width="32.85546875" style="63" customWidth="1"/>
    <col min="3339" max="3339" width="22.5703125" style="63" customWidth="1"/>
    <col min="3340" max="3532" width="52.42578125" style="63"/>
    <col min="3533" max="3533" width="25.5703125" style="63" customWidth="1"/>
    <col min="3534" max="3534" width="12.5703125" style="63" customWidth="1"/>
    <col min="3535" max="3536" width="15.140625" style="63" customWidth="1"/>
    <col min="3537" max="3537" width="28" style="63" bestFit="1" customWidth="1"/>
    <col min="3538" max="3538" width="21.42578125" style="63" bestFit="1" customWidth="1"/>
    <col min="3539" max="3539" width="35.5703125" style="63" bestFit="1" customWidth="1"/>
    <col min="3540" max="3540" width="35.28515625" style="63" customWidth="1"/>
    <col min="3541" max="3541" width="19.7109375" style="63" bestFit="1" customWidth="1"/>
    <col min="3542" max="3542" width="69.5703125" style="63" customWidth="1"/>
    <col min="3543" max="3543" width="14.85546875" style="63" bestFit="1" customWidth="1"/>
    <col min="3544" max="3544" width="23.140625" style="63" bestFit="1" customWidth="1"/>
    <col min="3545" max="3545" width="24.85546875" style="63" customWidth="1"/>
    <col min="3546" max="3546" width="19.5703125" style="63" bestFit="1" customWidth="1"/>
    <col min="3547" max="3547" width="47.7109375" style="63" bestFit="1" customWidth="1"/>
    <col min="3548" max="3548" width="8.85546875" style="63" bestFit="1" customWidth="1"/>
    <col min="3549" max="3549" width="14" style="63" bestFit="1" customWidth="1"/>
    <col min="3550" max="3550" width="35.5703125" style="63" bestFit="1" customWidth="1"/>
    <col min="3551" max="3551" width="17.42578125" style="63" bestFit="1" customWidth="1"/>
    <col min="3552" max="3552" width="10.42578125" style="63" bestFit="1" customWidth="1"/>
    <col min="3553" max="3553" width="14.140625" style="63" bestFit="1" customWidth="1"/>
    <col min="3554" max="3554" width="24.140625" style="63" bestFit="1" customWidth="1"/>
    <col min="3555" max="3555" width="18" style="63" customWidth="1"/>
    <col min="3556" max="3556" width="18.42578125" style="63" bestFit="1" customWidth="1"/>
    <col min="3557" max="3557" width="16.85546875" style="63" bestFit="1" customWidth="1"/>
    <col min="3558" max="3558" width="19.5703125" style="63" customWidth="1"/>
    <col min="3559" max="3559" width="17.7109375" style="63" bestFit="1" customWidth="1"/>
    <col min="3560" max="3560" width="9.28515625" style="63" customWidth="1"/>
    <col min="3561" max="3561" width="20.85546875" style="63" bestFit="1" customWidth="1"/>
    <col min="3562" max="3562" width="26.28515625" style="63" customWidth="1"/>
    <col min="3563" max="3563" width="11.85546875" style="63" bestFit="1" customWidth="1"/>
    <col min="3564" max="3564" width="6.140625" style="63" customWidth="1"/>
    <col min="3565" max="3565" width="8.42578125" style="63" customWidth="1"/>
    <col min="3566" max="3566" width="18.42578125" style="63" bestFit="1" customWidth="1"/>
    <col min="3567" max="3567" width="52.42578125" style="63"/>
    <col min="3568" max="3568" width="19.42578125" style="63" customWidth="1"/>
    <col min="3569" max="3570" width="23.85546875" style="63" customWidth="1"/>
    <col min="3571" max="3571" width="22" style="63" customWidth="1"/>
    <col min="3572" max="3572" width="12.42578125" style="63" customWidth="1"/>
    <col min="3573" max="3573" width="15.7109375" style="63" customWidth="1"/>
    <col min="3574" max="3574" width="13.140625" style="63" customWidth="1"/>
    <col min="3575" max="3575" width="52.42578125" style="63"/>
    <col min="3576" max="3576" width="15.7109375" style="63" customWidth="1"/>
    <col min="3577" max="3577" width="13.85546875" style="63" customWidth="1"/>
    <col min="3578" max="3581" width="52.42578125" style="63"/>
    <col min="3582" max="3582" width="14.28515625" style="63" customWidth="1"/>
    <col min="3583" max="3583" width="12.42578125" style="63" customWidth="1"/>
    <col min="3584" max="3584" width="19.7109375" style="63" customWidth="1"/>
    <col min="3585" max="3585" width="17.42578125" style="63" customWidth="1"/>
    <col min="3586" max="3586" width="11.85546875" style="63" customWidth="1"/>
    <col min="3587" max="3587" width="10.5703125" style="63" customWidth="1"/>
    <col min="3588" max="3588" width="11.28515625" style="63" customWidth="1"/>
    <col min="3589" max="3591" width="52.42578125" style="63"/>
    <col min="3592" max="3593" width="52.42578125" style="63" customWidth="1"/>
    <col min="3594" max="3594" width="32.85546875" style="63" customWidth="1"/>
    <col min="3595" max="3595" width="22.5703125" style="63" customWidth="1"/>
    <col min="3596" max="3788" width="52.42578125" style="63"/>
    <col min="3789" max="3789" width="25.5703125" style="63" customWidth="1"/>
    <col min="3790" max="3790" width="12.5703125" style="63" customWidth="1"/>
    <col min="3791" max="3792" width="15.140625" style="63" customWidth="1"/>
    <col min="3793" max="3793" width="28" style="63" bestFit="1" customWidth="1"/>
    <col min="3794" max="3794" width="21.42578125" style="63" bestFit="1" customWidth="1"/>
    <col min="3795" max="3795" width="35.5703125" style="63" bestFit="1" customWidth="1"/>
    <col min="3796" max="3796" width="35.28515625" style="63" customWidth="1"/>
    <col min="3797" max="3797" width="19.7109375" style="63" bestFit="1" customWidth="1"/>
    <col min="3798" max="3798" width="69.5703125" style="63" customWidth="1"/>
    <col min="3799" max="3799" width="14.85546875" style="63" bestFit="1" customWidth="1"/>
    <col min="3800" max="3800" width="23.140625" style="63" bestFit="1" customWidth="1"/>
    <col min="3801" max="3801" width="24.85546875" style="63" customWidth="1"/>
    <col min="3802" max="3802" width="19.5703125" style="63" bestFit="1" customWidth="1"/>
    <col min="3803" max="3803" width="47.7109375" style="63" bestFit="1" customWidth="1"/>
    <col min="3804" max="3804" width="8.85546875" style="63" bestFit="1" customWidth="1"/>
    <col min="3805" max="3805" width="14" style="63" bestFit="1" customWidth="1"/>
    <col min="3806" max="3806" width="35.5703125" style="63" bestFit="1" customWidth="1"/>
    <col min="3807" max="3807" width="17.42578125" style="63" bestFit="1" customWidth="1"/>
    <col min="3808" max="3808" width="10.42578125" style="63" bestFit="1" customWidth="1"/>
    <col min="3809" max="3809" width="14.140625" style="63" bestFit="1" customWidth="1"/>
    <col min="3810" max="3810" width="24.140625" style="63" bestFit="1" customWidth="1"/>
    <col min="3811" max="3811" width="18" style="63" customWidth="1"/>
    <col min="3812" max="3812" width="18.42578125" style="63" bestFit="1" customWidth="1"/>
    <col min="3813" max="3813" width="16.85546875" style="63" bestFit="1" customWidth="1"/>
    <col min="3814" max="3814" width="19.5703125" style="63" customWidth="1"/>
    <col min="3815" max="3815" width="17.7109375" style="63" bestFit="1" customWidth="1"/>
    <col min="3816" max="3816" width="9.28515625" style="63" customWidth="1"/>
    <col min="3817" max="3817" width="20.85546875" style="63" bestFit="1" customWidth="1"/>
    <col min="3818" max="3818" width="26.28515625" style="63" customWidth="1"/>
    <col min="3819" max="3819" width="11.85546875" style="63" bestFit="1" customWidth="1"/>
    <col min="3820" max="3820" width="6.140625" style="63" customWidth="1"/>
    <col min="3821" max="3821" width="8.42578125" style="63" customWidth="1"/>
    <col min="3822" max="3822" width="18.42578125" style="63" bestFit="1" customWidth="1"/>
    <col min="3823" max="3823" width="52.42578125" style="63"/>
    <col min="3824" max="3824" width="19.42578125" style="63" customWidth="1"/>
    <col min="3825" max="3826" width="23.85546875" style="63" customWidth="1"/>
    <col min="3827" max="3827" width="22" style="63" customWidth="1"/>
    <col min="3828" max="3828" width="12.42578125" style="63" customWidth="1"/>
    <col min="3829" max="3829" width="15.7109375" style="63" customWidth="1"/>
    <col min="3830" max="3830" width="13.140625" style="63" customWidth="1"/>
    <col min="3831" max="3831" width="52.42578125" style="63"/>
    <col min="3832" max="3832" width="15.7109375" style="63" customWidth="1"/>
    <col min="3833" max="3833" width="13.85546875" style="63" customWidth="1"/>
    <col min="3834" max="3837" width="52.42578125" style="63"/>
    <col min="3838" max="3838" width="14.28515625" style="63" customWidth="1"/>
    <col min="3839" max="3839" width="12.42578125" style="63" customWidth="1"/>
    <col min="3840" max="3840" width="19.7109375" style="63" customWidth="1"/>
    <col min="3841" max="3841" width="17.42578125" style="63" customWidth="1"/>
    <col min="3842" max="3842" width="11.85546875" style="63" customWidth="1"/>
    <col min="3843" max="3843" width="10.5703125" style="63" customWidth="1"/>
    <col min="3844" max="3844" width="11.28515625" style="63" customWidth="1"/>
    <col min="3845" max="3847" width="52.42578125" style="63"/>
    <col min="3848" max="3849" width="52.42578125" style="63" customWidth="1"/>
    <col min="3850" max="3850" width="32.85546875" style="63" customWidth="1"/>
    <col min="3851" max="3851" width="22.5703125" style="63" customWidth="1"/>
    <col min="3852" max="4044" width="52.42578125" style="63"/>
    <col min="4045" max="4045" width="25.5703125" style="63" customWidth="1"/>
    <col min="4046" max="4046" width="12.5703125" style="63" customWidth="1"/>
    <col min="4047" max="4048" width="15.140625" style="63" customWidth="1"/>
    <col min="4049" max="4049" width="28" style="63" bestFit="1" customWidth="1"/>
    <col min="4050" max="4050" width="21.42578125" style="63" bestFit="1" customWidth="1"/>
    <col min="4051" max="4051" width="35.5703125" style="63" bestFit="1" customWidth="1"/>
    <col min="4052" max="4052" width="35.28515625" style="63" customWidth="1"/>
    <col min="4053" max="4053" width="19.7109375" style="63" bestFit="1" customWidth="1"/>
    <col min="4054" max="4054" width="69.5703125" style="63" customWidth="1"/>
    <col min="4055" max="4055" width="14.85546875" style="63" bestFit="1" customWidth="1"/>
    <col min="4056" max="4056" width="23.140625" style="63" bestFit="1" customWidth="1"/>
    <col min="4057" max="4057" width="24.85546875" style="63" customWidth="1"/>
    <col min="4058" max="4058" width="19.5703125" style="63" bestFit="1" customWidth="1"/>
    <col min="4059" max="4059" width="47.7109375" style="63" bestFit="1" customWidth="1"/>
    <col min="4060" max="4060" width="8.85546875" style="63" bestFit="1" customWidth="1"/>
    <col min="4061" max="4061" width="14" style="63" bestFit="1" customWidth="1"/>
    <col min="4062" max="4062" width="35.5703125" style="63" bestFit="1" customWidth="1"/>
    <col min="4063" max="4063" width="17.42578125" style="63" bestFit="1" customWidth="1"/>
    <col min="4064" max="4064" width="10.42578125" style="63" bestFit="1" customWidth="1"/>
    <col min="4065" max="4065" width="14.140625" style="63" bestFit="1" customWidth="1"/>
    <col min="4066" max="4066" width="24.140625" style="63" bestFit="1" customWidth="1"/>
    <col min="4067" max="4067" width="18" style="63" customWidth="1"/>
    <col min="4068" max="4068" width="18.42578125" style="63" bestFit="1" customWidth="1"/>
    <col min="4069" max="4069" width="16.85546875" style="63" bestFit="1" customWidth="1"/>
    <col min="4070" max="4070" width="19.5703125" style="63" customWidth="1"/>
    <col min="4071" max="4071" width="17.7109375" style="63" bestFit="1" customWidth="1"/>
    <col min="4072" max="4072" width="9.28515625" style="63" customWidth="1"/>
    <col min="4073" max="4073" width="20.85546875" style="63" bestFit="1" customWidth="1"/>
    <col min="4074" max="4074" width="26.28515625" style="63" customWidth="1"/>
    <col min="4075" max="4075" width="11.85546875" style="63" bestFit="1" customWidth="1"/>
    <col min="4076" max="4076" width="6.140625" style="63" customWidth="1"/>
    <col min="4077" max="4077" width="8.42578125" style="63" customWidth="1"/>
    <col min="4078" max="4078" width="18.42578125" style="63" bestFit="1" customWidth="1"/>
    <col min="4079" max="4079" width="52.42578125" style="63"/>
    <col min="4080" max="4080" width="19.42578125" style="63" customWidth="1"/>
    <col min="4081" max="4082" width="23.85546875" style="63" customWidth="1"/>
    <col min="4083" max="4083" width="22" style="63" customWidth="1"/>
    <col min="4084" max="4084" width="12.42578125" style="63" customWidth="1"/>
    <col min="4085" max="4085" width="15.7109375" style="63" customWidth="1"/>
    <col min="4086" max="4086" width="13.140625" style="63" customWidth="1"/>
    <col min="4087" max="4087" width="52.42578125" style="63"/>
    <col min="4088" max="4088" width="15.7109375" style="63" customWidth="1"/>
    <col min="4089" max="4089" width="13.85546875" style="63" customWidth="1"/>
    <col min="4090" max="4093" width="52.42578125" style="63"/>
    <col min="4094" max="4094" width="14.28515625" style="63" customWidth="1"/>
    <col min="4095" max="4095" width="12.42578125" style="63" customWidth="1"/>
    <col min="4096" max="4096" width="19.7109375" style="63" customWidth="1"/>
    <col min="4097" max="4097" width="17.42578125" style="63" customWidth="1"/>
    <col min="4098" max="4098" width="11.85546875" style="63" customWidth="1"/>
    <col min="4099" max="4099" width="10.5703125" style="63" customWidth="1"/>
    <col min="4100" max="4100" width="11.28515625" style="63" customWidth="1"/>
    <col min="4101" max="4103" width="52.42578125" style="63"/>
    <col min="4104" max="4105" width="52.42578125" style="63" customWidth="1"/>
    <col min="4106" max="4106" width="32.85546875" style="63" customWidth="1"/>
    <col min="4107" max="4107" width="22.5703125" style="63" customWidth="1"/>
    <col min="4108" max="4300" width="52.42578125" style="63"/>
    <col min="4301" max="4301" width="25.5703125" style="63" customWidth="1"/>
    <col min="4302" max="4302" width="12.5703125" style="63" customWidth="1"/>
    <col min="4303" max="4304" width="15.140625" style="63" customWidth="1"/>
    <col min="4305" max="4305" width="28" style="63" bestFit="1" customWidth="1"/>
    <col min="4306" max="4306" width="21.42578125" style="63" bestFit="1" customWidth="1"/>
    <col min="4307" max="4307" width="35.5703125" style="63" bestFit="1" customWidth="1"/>
    <col min="4308" max="4308" width="35.28515625" style="63" customWidth="1"/>
    <col min="4309" max="4309" width="19.7109375" style="63" bestFit="1" customWidth="1"/>
    <col min="4310" max="4310" width="69.5703125" style="63" customWidth="1"/>
    <col min="4311" max="4311" width="14.85546875" style="63" bestFit="1" customWidth="1"/>
    <col min="4312" max="4312" width="23.140625" style="63" bestFit="1" customWidth="1"/>
    <col min="4313" max="4313" width="24.85546875" style="63" customWidth="1"/>
    <col min="4314" max="4314" width="19.5703125" style="63" bestFit="1" customWidth="1"/>
    <col min="4315" max="4315" width="47.7109375" style="63" bestFit="1" customWidth="1"/>
    <col min="4316" max="4316" width="8.85546875" style="63" bestFit="1" customWidth="1"/>
    <col min="4317" max="4317" width="14" style="63" bestFit="1" customWidth="1"/>
    <col min="4318" max="4318" width="35.5703125" style="63" bestFit="1" customWidth="1"/>
    <col min="4319" max="4319" width="17.42578125" style="63" bestFit="1" customWidth="1"/>
    <col min="4320" max="4320" width="10.42578125" style="63" bestFit="1" customWidth="1"/>
    <col min="4321" max="4321" width="14.140625" style="63" bestFit="1" customWidth="1"/>
    <col min="4322" max="4322" width="24.140625" style="63" bestFit="1" customWidth="1"/>
    <col min="4323" max="4323" width="18" style="63" customWidth="1"/>
    <col min="4324" max="4324" width="18.42578125" style="63" bestFit="1" customWidth="1"/>
    <col min="4325" max="4325" width="16.85546875" style="63" bestFit="1" customWidth="1"/>
    <col min="4326" max="4326" width="19.5703125" style="63" customWidth="1"/>
    <col min="4327" max="4327" width="17.7109375" style="63" bestFit="1" customWidth="1"/>
    <col min="4328" max="4328" width="9.28515625" style="63" customWidth="1"/>
    <col min="4329" max="4329" width="20.85546875" style="63" bestFit="1" customWidth="1"/>
    <col min="4330" max="4330" width="26.28515625" style="63" customWidth="1"/>
    <col min="4331" max="4331" width="11.85546875" style="63" bestFit="1" customWidth="1"/>
    <col min="4332" max="4332" width="6.140625" style="63" customWidth="1"/>
    <col min="4333" max="4333" width="8.42578125" style="63" customWidth="1"/>
    <col min="4334" max="4334" width="18.42578125" style="63" bestFit="1" customWidth="1"/>
    <col min="4335" max="4335" width="52.42578125" style="63"/>
    <col min="4336" max="4336" width="19.42578125" style="63" customWidth="1"/>
    <col min="4337" max="4338" width="23.85546875" style="63" customWidth="1"/>
    <col min="4339" max="4339" width="22" style="63" customWidth="1"/>
    <col min="4340" max="4340" width="12.42578125" style="63" customWidth="1"/>
    <col min="4341" max="4341" width="15.7109375" style="63" customWidth="1"/>
    <col min="4342" max="4342" width="13.140625" style="63" customWidth="1"/>
    <col min="4343" max="4343" width="52.42578125" style="63"/>
    <col min="4344" max="4344" width="15.7109375" style="63" customWidth="1"/>
    <col min="4345" max="4345" width="13.85546875" style="63" customWidth="1"/>
    <col min="4346" max="4349" width="52.42578125" style="63"/>
    <col min="4350" max="4350" width="14.28515625" style="63" customWidth="1"/>
    <col min="4351" max="4351" width="12.42578125" style="63" customWidth="1"/>
    <col min="4352" max="4352" width="19.7109375" style="63" customWidth="1"/>
    <col min="4353" max="4353" width="17.42578125" style="63" customWidth="1"/>
    <col min="4354" max="4354" width="11.85546875" style="63" customWidth="1"/>
    <col min="4355" max="4355" width="10.5703125" style="63" customWidth="1"/>
    <col min="4356" max="4356" width="11.28515625" style="63" customWidth="1"/>
    <col min="4357" max="4359" width="52.42578125" style="63"/>
    <col min="4360" max="4361" width="52.42578125" style="63" customWidth="1"/>
    <col min="4362" max="4362" width="32.85546875" style="63" customWidth="1"/>
    <col min="4363" max="4363" width="22.5703125" style="63" customWidth="1"/>
    <col min="4364" max="4556" width="52.42578125" style="63"/>
    <col min="4557" max="4557" width="25.5703125" style="63" customWidth="1"/>
    <col min="4558" max="4558" width="12.5703125" style="63" customWidth="1"/>
    <col min="4559" max="4560" width="15.140625" style="63" customWidth="1"/>
    <col min="4561" max="4561" width="28" style="63" bestFit="1" customWidth="1"/>
    <col min="4562" max="4562" width="21.42578125" style="63" bestFit="1" customWidth="1"/>
    <col min="4563" max="4563" width="35.5703125" style="63" bestFit="1" customWidth="1"/>
    <col min="4564" max="4564" width="35.28515625" style="63" customWidth="1"/>
    <col min="4565" max="4565" width="19.7109375" style="63" bestFit="1" customWidth="1"/>
    <col min="4566" max="4566" width="69.5703125" style="63" customWidth="1"/>
    <col min="4567" max="4567" width="14.85546875" style="63" bestFit="1" customWidth="1"/>
    <col min="4568" max="4568" width="23.140625" style="63" bestFit="1" customWidth="1"/>
    <col min="4569" max="4569" width="24.85546875" style="63" customWidth="1"/>
    <col min="4570" max="4570" width="19.5703125" style="63" bestFit="1" customWidth="1"/>
    <col min="4571" max="4571" width="47.7109375" style="63" bestFit="1" customWidth="1"/>
    <col min="4572" max="4572" width="8.85546875" style="63" bestFit="1" customWidth="1"/>
    <col min="4573" max="4573" width="14" style="63" bestFit="1" customWidth="1"/>
    <col min="4574" max="4574" width="35.5703125" style="63" bestFit="1" customWidth="1"/>
    <col min="4575" max="4575" width="17.42578125" style="63" bestFit="1" customWidth="1"/>
    <col min="4576" max="4576" width="10.42578125" style="63" bestFit="1" customWidth="1"/>
    <col min="4577" max="4577" width="14.140625" style="63" bestFit="1" customWidth="1"/>
    <col min="4578" max="4578" width="24.140625" style="63" bestFit="1" customWidth="1"/>
    <col min="4579" max="4579" width="18" style="63" customWidth="1"/>
    <col min="4580" max="4580" width="18.42578125" style="63" bestFit="1" customWidth="1"/>
    <col min="4581" max="4581" width="16.85546875" style="63" bestFit="1" customWidth="1"/>
    <col min="4582" max="4582" width="19.5703125" style="63" customWidth="1"/>
    <col min="4583" max="4583" width="17.7109375" style="63" bestFit="1" customWidth="1"/>
    <col min="4584" max="4584" width="9.28515625" style="63" customWidth="1"/>
    <col min="4585" max="4585" width="20.85546875" style="63" bestFit="1" customWidth="1"/>
    <col min="4586" max="4586" width="26.28515625" style="63" customWidth="1"/>
    <col min="4587" max="4587" width="11.85546875" style="63" bestFit="1" customWidth="1"/>
    <col min="4588" max="4588" width="6.140625" style="63" customWidth="1"/>
    <col min="4589" max="4589" width="8.42578125" style="63" customWidth="1"/>
    <col min="4590" max="4590" width="18.42578125" style="63" bestFit="1" customWidth="1"/>
    <col min="4591" max="4591" width="52.42578125" style="63"/>
    <col min="4592" max="4592" width="19.42578125" style="63" customWidth="1"/>
    <col min="4593" max="4594" width="23.85546875" style="63" customWidth="1"/>
    <col min="4595" max="4595" width="22" style="63" customWidth="1"/>
    <col min="4596" max="4596" width="12.42578125" style="63" customWidth="1"/>
    <col min="4597" max="4597" width="15.7109375" style="63" customWidth="1"/>
    <col min="4598" max="4598" width="13.140625" style="63" customWidth="1"/>
    <col min="4599" max="4599" width="52.42578125" style="63"/>
    <col min="4600" max="4600" width="15.7109375" style="63" customWidth="1"/>
    <col min="4601" max="4601" width="13.85546875" style="63" customWidth="1"/>
    <col min="4602" max="4605" width="52.42578125" style="63"/>
    <col min="4606" max="4606" width="14.28515625" style="63" customWidth="1"/>
    <col min="4607" max="4607" width="12.42578125" style="63" customWidth="1"/>
    <col min="4608" max="4608" width="19.7109375" style="63" customWidth="1"/>
    <col min="4609" max="4609" width="17.42578125" style="63" customWidth="1"/>
    <col min="4610" max="4610" width="11.85546875" style="63" customWidth="1"/>
    <col min="4611" max="4611" width="10.5703125" style="63" customWidth="1"/>
    <col min="4612" max="4612" width="11.28515625" style="63" customWidth="1"/>
    <col min="4613" max="4615" width="52.42578125" style="63"/>
    <col min="4616" max="4617" width="52.42578125" style="63" customWidth="1"/>
    <col min="4618" max="4618" width="32.85546875" style="63" customWidth="1"/>
    <col min="4619" max="4619" width="22.5703125" style="63" customWidth="1"/>
    <col min="4620" max="4812" width="52.42578125" style="63"/>
    <col min="4813" max="4813" width="25.5703125" style="63" customWidth="1"/>
    <col min="4814" max="4814" width="12.5703125" style="63" customWidth="1"/>
    <col min="4815" max="4816" width="15.140625" style="63" customWidth="1"/>
    <col min="4817" max="4817" width="28" style="63" bestFit="1" customWidth="1"/>
    <col min="4818" max="4818" width="21.42578125" style="63" bestFit="1" customWidth="1"/>
    <col min="4819" max="4819" width="35.5703125" style="63" bestFit="1" customWidth="1"/>
    <col min="4820" max="4820" width="35.28515625" style="63" customWidth="1"/>
    <col min="4821" max="4821" width="19.7109375" style="63" bestFit="1" customWidth="1"/>
    <col min="4822" max="4822" width="69.5703125" style="63" customWidth="1"/>
    <col min="4823" max="4823" width="14.85546875" style="63" bestFit="1" customWidth="1"/>
    <col min="4824" max="4824" width="23.140625" style="63" bestFit="1" customWidth="1"/>
    <col min="4825" max="4825" width="24.85546875" style="63" customWidth="1"/>
    <col min="4826" max="4826" width="19.5703125" style="63" bestFit="1" customWidth="1"/>
    <col min="4827" max="4827" width="47.7109375" style="63" bestFit="1" customWidth="1"/>
    <col min="4828" max="4828" width="8.85546875" style="63" bestFit="1" customWidth="1"/>
    <col min="4829" max="4829" width="14" style="63" bestFit="1" customWidth="1"/>
    <col min="4830" max="4830" width="35.5703125" style="63" bestFit="1" customWidth="1"/>
    <col min="4831" max="4831" width="17.42578125" style="63" bestFit="1" customWidth="1"/>
    <col min="4832" max="4832" width="10.42578125" style="63" bestFit="1" customWidth="1"/>
    <col min="4833" max="4833" width="14.140625" style="63" bestFit="1" customWidth="1"/>
    <col min="4834" max="4834" width="24.140625" style="63" bestFit="1" customWidth="1"/>
    <col min="4835" max="4835" width="18" style="63" customWidth="1"/>
    <col min="4836" max="4836" width="18.42578125" style="63" bestFit="1" customWidth="1"/>
    <col min="4837" max="4837" width="16.85546875" style="63" bestFit="1" customWidth="1"/>
    <col min="4838" max="4838" width="19.5703125" style="63" customWidth="1"/>
    <col min="4839" max="4839" width="17.7109375" style="63" bestFit="1" customWidth="1"/>
    <col min="4840" max="4840" width="9.28515625" style="63" customWidth="1"/>
    <col min="4841" max="4841" width="20.85546875" style="63" bestFit="1" customWidth="1"/>
    <col min="4842" max="4842" width="26.28515625" style="63" customWidth="1"/>
    <col min="4843" max="4843" width="11.85546875" style="63" bestFit="1" customWidth="1"/>
    <col min="4844" max="4844" width="6.140625" style="63" customWidth="1"/>
    <col min="4845" max="4845" width="8.42578125" style="63" customWidth="1"/>
    <col min="4846" max="4846" width="18.42578125" style="63" bestFit="1" customWidth="1"/>
    <col min="4847" max="4847" width="52.42578125" style="63"/>
    <col min="4848" max="4848" width="19.42578125" style="63" customWidth="1"/>
    <col min="4849" max="4850" width="23.85546875" style="63" customWidth="1"/>
    <col min="4851" max="4851" width="22" style="63" customWidth="1"/>
    <col min="4852" max="4852" width="12.42578125" style="63" customWidth="1"/>
    <col min="4853" max="4853" width="15.7109375" style="63" customWidth="1"/>
    <col min="4854" max="4854" width="13.140625" style="63" customWidth="1"/>
    <col min="4855" max="4855" width="52.42578125" style="63"/>
    <col min="4856" max="4856" width="15.7109375" style="63" customWidth="1"/>
    <col min="4857" max="4857" width="13.85546875" style="63" customWidth="1"/>
    <col min="4858" max="4861" width="52.42578125" style="63"/>
    <col min="4862" max="4862" width="14.28515625" style="63" customWidth="1"/>
    <col min="4863" max="4863" width="12.42578125" style="63" customWidth="1"/>
    <col min="4864" max="4864" width="19.7109375" style="63" customWidth="1"/>
    <col min="4865" max="4865" width="17.42578125" style="63" customWidth="1"/>
    <col min="4866" max="4866" width="11.85546875" style="63" customWidth="1"/>
    <col min="4867" max="4867" width="10.5703125" style="63" customWidth="1"/>
    <col min="4868" max="4868" width="11.28515625" style="63" customWidth="1"/>
    <col min="4869" max="4871" width="52.42578125" style="63"/>
    <col min="4872" max="4873" width="52.42578125" style="63" customWidth="1"/>
    <col min="4874" max="4874" width="32.85546875" style="63" customWidth="1"/>
    <col min="4875" max="4875" width="22.5703125" style="63" customWidth="1"/>
    <col min="4876" max="5068" width="52.42578125" style="63"/>
    <col min="5069" max="5069" width="25.5703125" style="63" customWidth="1"/>
    <col min="5070" max="5070" width="12.5703125" style="63" customWidth="1"/>
    <col min="5071" max="5072" width="15.140625" style="63" customWidth="1"/>
    <col min="5073" max="5073" width="28" style="63" bestFit="1" customWidth="1"/>
    <col min="5074" max="5074" width="21.42578125" style="63" bestFit="1" customWidth="1"/>
    <col min="5075" max="5075" width="35.5703125" style="63" bestFit="1" customWidth="1"/>
    <col min="5076" max="5076" width="35.28515625" style="63" customWidth="1"/>
    <col min="5077" max="5077" width="19.7109375" style="63" bestFit="1" customWidth="1"/>
    <col min="5078" max="5078" width="69.5703125" style="63" customWidth="1"/>
    <col min="5079" max="5079" width="14.85546875" style="63" bestFit="1" customWidth="1"/>
    <col min="5080" max="5080" width="23.140625" style="63" bestFit="1" customWidth="1"/>
    <col min="5081" max="5081" width="24.85546875" style="63" customWidth="1"/>
    <col min="5082" max="5082" width="19.5703125" style="63" bestFit="1" customWidth="1"/>
    <col min="5083" max="5083" width="47.7109375" style="63" bestFit="1" customWidth="1"/>
    <col min="5084" max="5084" width="8.85546875" style="63" bestFit="1" customWidth="1"/>
    <col min="5085" max="5085" width="14" style="63" bestFit="1" customWidth="1"/>
    <col min="5086" max="5086" width="35.5703125" style="63" bestFit="1" customWidth="1"/>
    <col min="5087" max="5087" width="17.42578125" style="63" bestFit="1" customWidth="1"/>
    <col min="5088" max="5088" width="10.42578125" style="63" bestFit="1" customWidth="1"/>
    <col min="5089" max="5089" width="14.140625" style="63" bestFit="1" customWidth="1"/>
    <col min="5090" max="5090" width="24.140625" style="63" bestFit="1" customWidth="1"/>
    <col min="5091" max="5091" width="18" style="63" customWidth="1"/>
    <col min="5092" max="5092" width="18.42578125" style="63" bestFit="1" customWidth="1"/>
    <col min="5093" max="5093" width="16.85546875" style="63" bestFit="1" customWidth="1"/>
    <col min="5094" max="5094" width="19.5703125" style="63" customWidth="1"/>
    <col min="5095" max="5095" width="17.7109375" style="63" bestFit="1" customWidth="1"/>
    <col min="5096" max="5096" width="9.28515625" style="63" customWidth="1"/>
    <col min="5097" max="5097" width="20.85546875" style="63" bestFit="1" customWidth="1"/>
    <col min="5098" max="5098" width="26.28515625" style="63" customWidth="1"/>
    <col min="5099" max="5099" width="11.85546875" style="63" bestFit="1" customWidth="1"/>
    <col min="5100" max="5100" width="6.140625" style="63" customWidth="1"/>
    <col min="5101" max="5101" width="8.42578125" style="63" customWidth="1"/>
    <col min="5102" max="5102" width="18.42578125" style="63" bestFit="1" customWidth="1"/>
    <col min="5103" max="5103" width="52.42578125" style="63"/>
    <col min="5104" max="5104" width="19.42578125" style="63" customWidth="1"/>
    <col min="5105" max="5106" width="23.85546875" style="63" customWidth="1"/>
    <col min="5107" max="5107" width="22" style="63" customWidth="1"/>
    <col min="5108" max="5108" width="12.42578125" style="63" customWidth="1"/>
    <col min="5109" max="5109" width="15.7109375" style="63" customWidth="1"/>
    <col min="5110" max="5110" width="13.140625" style="63" customWidth="1"/>
    <col min="5111" max="5111" width="52.42578125" style="63"/>
    <col min="5112" max="5112" width="15.7109375" style="63" customWidth="1"/>
    <col min="5113" max="5113" width="13.85546875" style="63" customWidth="1"/>
    <col min="5114" max="5117" width="52.42578125" style="63"/>
    <col min="5118" max="5118" width="14.28515625" style="63" customWidth="1"/>
    <col min="5119" max="5119" width="12.42578125" style="63" customWidth="1"/>
    <col min="5120" max="5120" width="19.7109375" style="63" customWidth="1"/>
    <col min="5121" max="5121" width="17.42578125" style="63" customWidth="1"/>
    <col min="5122" max="5122" width="11.85546875" style="63" customWidth="1"/>
    <col min="5123" max="5123" width="10.5703125" style="63" customWidth="1"/>
    <col min="5124" max="5124" width="11.28515625" style="63" customWidth="1"/>
    <col min="5125" max="5127" width="52.42578125" style="63"/>
    <col min="5128" max="5129" width="52.42578125" style="63" customWidth="1"/>
    <col min="5130" max="5130" width="32.85546875" style="63" customWidth="1"/>
    <col min="5131" max="5131" width="22.5703125" style="63" customWidth="1"/>
    <col min="5132" max="5324" width="52.42578125" style="63"/>
    <col min="5325" max="5325" width="25.5703125" style="63" customWidth="1"/>
    <col min="5326" max="5326" width="12.5703125" style="63" customWidth="1"/>
    <col min="5327" max="5328" width="15.140625" style="63" customWidth="1"/>
    <col min="5329" max="5329" width="28" style="63" bestFit="1" customWidth="1"/>
    <col min="5330" max="5330" width="21.42578125" style="63" bestFit="1" customWidth="1"/>
    <col min="5331" max="5331" width="35.5703125" style="63" bestFit="1" customWidth="1"/>
    <col min="5332" max="5332" width="35.28515625" style="63" customWidth="1"/>
    <col min="5333" max="5333" width="19.7109375" style="63" bestFit="1" customWidth="1"/>
    <col min="5334" max="5334" width="69.5703125" style="63" customWidth="1"/>
    <col min="5335" max="5335" width="14.85546875" style="63" bestFit="1" customWidth="1"/>
    <col min="5336" max="5336" width="23.140625" style="63" bestFit="1" customWidth="1"/>
    <col min="5337" max="5337" width="24.85546875" style="63" customWidth="1"/>
    <col min="5338" max="5338" width="19.5703125" style="63" bestFit="1" customWidth="1"/>
    <col min="5339" max="5339" width="47.7109375" style="63" bestFit="1" customWidth="1"/>
    <col min="5340" max="5340" width="8.85546875" style="63" bestFit="1" customWidth="1"/>
    <col min="5341" max="5341" width="14" style="63" bestFit="1" customWidth="1"/>
    <col min="5342" max="5342" width="35.5703125" style="63" bestFit="1" customWidth="1"/>
    <col min="5343" max="5343" width="17.42578125" style="63" bestFit="1" customWidth="1"/>
    <col min="5344" max="5344" width="10.42578125" style="63" bestFit="1" customWidth="1"/>
    <col min="5345" max="5345" width="14.140625" style="63" bestFit="1" customWidth="1"/>
    <col min="5346" max="5346" width="24.140625" style="63" bestFit="1" customWidth="1"/>
    <col min="5347" max="5347" width="18" style="63" customWidth="1"/>
    <col min="5348" max="5348" width="18.42578125" style="63" bestFit="1" customWidth="1"/>
    <col min="5349" max="5349" width="16.85546875" style="63" bestFit="1" customWidth="1"/>
    <col min="5350" max="5350" width="19.5703125" style="63" customWidth="1"/>
    <col min="5351" max="5351" width="17.7109375" style="63" bestFit="1" customWidth="1"/>
    <col min="5352" max="5352" width="9.28515625" style="63" customWidth="1"/>
    <col min="5353" max="5353" width="20.85546875" style="63" bestFit="1" customWidth="1"/>
    <col min="5354" max="5354" width="26.28515625" style="63" customWidth="1"/>
    <col min="5355" max="5355" width="11.85546875" style="63" bestFit="1" customWidth="1"/>
    <col min="5356" max="5356" width="6.140625" style="63" customWidth="1"/>
    <col min="5357" max="5357" width="8.42578125" style="63" customWidth="1"/>
    <col min="5358" max="5358" width="18.42578125" style="63" bestFit="1" customWidth="1"/>
    <col min="5359" max="5359" width="52.42578125" style="63"/>
    <col min="5360" max="5360" width="19.42578125" style="63" customWidth="1"/>
    <col min="5361" max="5362" width="23.85546875" style="63" customWidth="1"/>
    <col min="5363" max="5363" width="22" style="63" customWidth="1"/>
    <col min="5364" max="5364" width="12.42578125" style="63" customWidth="1"/>
    <col min="5365" max="5365" width="15.7109375" style="63" customWidth="1"/>
    <col min="5366" max="5366" width="13.140625" style="63" customWidth="1"/>
    <col min="5367" max="5367" width="52.42578125" style="63"/>
    <col min="5368" max="5368" width="15.7109375" style="63" customWidth="1"/>
    <col min="5369" max="5369" width="13.85546875" style="63" customWidth="1"/>
    <col min="5370" max="5373" width="52.42578125" style="63"/>
    <col min="5374" max="5374" width="14.28515625" style="63" customWidth="1"/>
    <col min="5375" max="5375" width="12.42578125" style="63" customWidth="1"/>
    <col min="5376" max="5376" width="19.7109375" style="63" customWidth="1"/>
    <col min="5377" max="5377" width="17.42578125" style="63" customWidth="1"/>
    <col min="5378" max="5378" width="11.85546875" style="63" customWidth="1"/>
    <col min="5379" max="5379" width="10.5703125" style="63" customWidth="1"/>
    <col min="5380" max="5380" width="11.28515625" style="63" customWidth="1"/>
    <col min="5381" max="5383" width="52.42578125" style="63"/>
    <col min="5384" max="5385" width="52.42578125" style="63" customWidth="1"/>
    <col min="5386" max="5386" width="32.85546875" style="63" customWidth="1"/>
    <col min="5387" max="5387" width="22.5703125" style="63" customWidth="1"/>
    <col min="5388" max="5580" width="52.42578125" style="63"/>
    <col min="5581" max="5581" width="25.5703125" style="63" customWidth="1"/>
    <col min="5582" max="5582" width="12.5703125" style="63" customWidth="1"/>
    <col min="5583" max="5584" width="15.140625" style="63" customWidth="1"/>
    <col min="5585" max="5585" width="28" style="63" bestFit="1" customWidth="1"/>
    <col min="5586" max="5586" width="21.42578125" style="63" bestFit="1" customWidth="1"/>
    <col min="5587" max="5587" width="35.5703125" style="63" bestFit="1" customWidth="1"/>
    <col min="5588" max="5588" width="35.28515625" style="63" customWidth="1"/>
    <col min="5589" max="5589" width="19.7109375" style="63" bestFit="1" customWidth="1"/>
    <col min="5590" max="5590" width="69.5703125" style="63" customWidth="1"/>
    <col min="5591" max="5591" width="14.85546875" style="63" bestFit="1" customWidth="1"/>
    <col min="5592" max="5592" width="23.140625" style="63" bestFit="1" customWidth="1"/>
    <col min="5593" max="5593" width="24.85546875" style="63" customWidth="1"/>
    <col min="5594" max="5594" width="19.5703125" style="63" bestFit="1" customWidth="1"/>
    <col min="5595" max="5595" width="47.7109375" style="63" bestFit="1" customWidth="1"/>
    <col min="5596" max="5596" width="8.85546875" style="63" bestFit="1" customWidth="1"/>
    <col min="5597" max="5597" width="14" style="63" bestFit="1" customWidth="1"/>
    <col min="5598" max="5598" width="35.5703125" style="63" bestFit="1" customWidth="1"/>
    <col min="5599" max="5599" width="17.42578125" style="63" bestFit="1" customWidth="1"/>
    <col min="5600" max="5600" width="10.42578125" style="63" bestFit="1" customWidth="1"/>
    <col min="5601" max="5601" width="14.140625" style="63" bestFit="1" customWidth="1"/>
    <col min="5602" max="5602" width="24.140625" style="63" bestFit="1" customWidth="1"/>
    <col min="5603" max="5603" width="18" style="63" customWidth="1"/>
    <col min="5604" max="5604" width="18.42578125" style="63" bestFit="1" customWidth="1"/>
    <col min="5605" max="5605" width="16.85546875" style="63" bestFit="1" customWidth="1"/>
    <col min="5606" max="5606" width="19.5703125" style="63" customWidth="1"/>
    <col min="5607" max="5607" width="17.7109375" style="63" bestFit="1" customWidth="1"/>
    <col min="5608" max="5608" width="9.28515625" style="63" customWidth="1"/>
    <col min="5609" max="5609" width="20.85546875" style="63" bestFit="1" customWidth="1"/>
    <col min="5610" max="5610" width="26.28515625" style="63" customWidth="1"/>
    <col min="5611" max="5611" width="11.85546875" style="63" bestFit="1" customWidth="1"/>
    <col min="5612" max="5612" width="6.140625" style="63" customWidth="1"/>
    <col min="5613" max="5613" width="8.42578125" style="63" customWidth="1"/>
    <col min="5614" max="5614" width="18.42578125" style="63" bestFit="1" customWidth="1"/>
    <col min="5615" max="5615" width="52.42578125" style="63"/>
    <col min="5616" max="5616" width="19.42578125" style="63" customWidth="1"/>
    <col min="5617" max="5618" width="23.85546875" style="63" customWidth="1"/>
    <col min="5619" max="5619" width="22" style="63" customWidth="1"/>
    <col min="5620" max="5620" width="12.42578125" style="63" customWidth="1"/>
    <col min="5621" max="5621" width="15.7109375" style="63" customWidth="1"/>
    <col min="5622" max="5622" width="13.140625" style="63" customWidth="1"/>
    <col min="5623" max="5623" width="52.42578125" style="63"/>
    <col min="5624" max="5624" width="15.7109375" style="63" customWidth="1"/>
    <col min="5625" max="5625" width="13.85546875" style="63" customWidth="1"/>
    <col min="5626" max="5629" width="52.42578125" style="63"/>
    <col min="5630" max="5630" width="14.28515625" style="63" customWidth="1"/>
    <col min="5631" max="5631" width="12.42578125" style="63" customWidth="1"/>
    <col min="5632" max="5632" width="19.7109375" style="63" customWidth="1"/>
    <col min="5633" max="5633" width="17.42578125" style="63" customWidth="1"/>
    <col min="5634" max="5634" width="11.85546875" style="63" customWidth="1"/>
    <col min="5635" max="5635" width="10.5703125" style="63" customWidth="1"/>
    <col min="5636" max="5636" width="11.28515625" style="63" customWidth="1"/>
    <col min="5637" max="5639" width="52.42578125" style="63"/>
    <col min="5640" max="5641" width="52.42578125" style="63" customWidth="1"/>
    <col min="5642" max="5642" width="32.85546875" style="63" customWidth="1"/>
    <col min="5643" max="5643" width="22.5703125" style="63" customWidth="1"/>
    <col min="5644" max="5836" width="52.42578125" style="63"/>
    <col min="5837" max="5837" width="25.5703125" style="63" customWidth="1"/>
    <col min="5838" max="5838" width="12.5703125" style="63" customWidth="1"/>
    <col min="5839" max="5840" width="15.140625" style="63" customWidth="1"/>
    <col min="5841" max="5841" width="28" style="63" bestFit="1" customWidth="1"/>
    <col min="5842" max="5842" width="21.42578125" style="63" bestFit="1" customWidth="1"/>
    <col min="5843" max="5843" width="35.5703125" style="63" bestFit="1" customWidth="1"/>
    <col min="5844" max="5844" width="35.28515625" style="63" customWidth="1"/>
    <col min="5845" max="5845" width="19.7109375" style="63" bestFit="1" customWidth="1"/>
    <col min="5846" max="5846" width="69.5703125" style="63" customWidth="1"/>
    <col min="5847" max="5847" width="14.85546875" style="63" bestFit="1" customWidth="1"/>
    <col min="5848" max="5848" width="23.140625" style="63" bestFit="1" customWidth="1"/>
    <col min="5849" max="5849" width="24.85546875" style="63" customWidth="1"/>
    <col min="5850" max="5850" width="19.5703125" style="63" bestFit="1" customWidth="1"/>
    <col min="5851" max="5851" width="47.7109375" style="63" bestFit="1" customWidth="1"/>
    <col min="5852" max="5852" width="8.85546875" style="63" bestFit="1" customWidth="1"/>
    <col min="5853" max="5853" width="14" style="63" bestFit="1" customWidth="1"/>
    <col min="5854" max="5854" width="35.5703125" style="63" bestFit="1" customWidth="1"/>
    <col min="5855" max="5855" width="17.42578125" style="63" bestFit="1" customWidth="1"/>
    <col min="5856" max="5856" width="10.42578125" style="63" bestFit="1" customWidth="1"/>
    <col min="5857" max="5857" width="14.140625" style="63" bestFit="1" customWidth="1"/>
    <col min="5858" max="5858" width="24.140625" style="63" bestFit="1" customWidth="1"/>
    <col min="5859" max="5859" width="18" style="63" customWidth="1"/>
    <col min="5860" max="5860" width="18.42578125" style="63" bestFit="1" customWidth="1"/>
    <col min="5861" max="5861" width="16.85546875" style="63" bestFit="1" customWidth="1"/>
    <col min="5862" max="5862" width="19.5703125" style="63" customWidth="1"/>
    <col min="5863" max="5863" width="17.7109375" style="63" bestFit="1" customWidth="1"/>
    <col min="5864" max="5864" width="9.28515625" style="63" customWidth="1"/>
    <col min="5865" max="5865" width="20.85546875" style="63" bestFit="1" customWidth="1"/>
    <col min="5866" max="5866" width="26.28515625" style="63" customWidth="1"/>
    <col min="5867" max="5867" width="11.85546875" style="63" bestFit="1" customWidth="1"/>
    <col min="5868" max="5868" width="6.140625" style="63" customWidth="1"/>
    <col min="5869" max="5869" width="8.42578125" style="63" customWidth="1"/>
    <col min="5870" max="5870" width="18.42578125" style="63" bestFit="1" customWidth="1"/>
    <col min="5871" max="5871" width="52.42578125" style="63"/>
    <col min="5872" max="5872" width="19.42578125" style="63" customWidth="1"/>
    <col min="5873" max="5874" width="23.85546875" style="63" customWidth="1"/>
    <col min="5875" max="5875" width="22" style="63" customWidth="1"/>
    <col min="5876" max="5876" width="12.42578125" style="63" customWidth="1"/>
    <col min="5877" max="5877" width="15.7109375" style="63" customWidth="1"/>
    <col min="5878" max="5878" width="13.140625" style="63" customWidth="1"/>
    <col min="5879" max="5879" width="52.42578125" style="63"/>
    <col min="5880" max="5880" width="15.7109375" style="63" customWidth="1"/>
    <col min="5881" max="5881" width="13.85546875" style="63" customWidth="1"/>
    <col min="5882" max="5885" width="52.42578125" style="63"/>
    <col min="5886" max="5886" width="14.28515625" style="63" customWidth="1"/>
    <col min="5887" max="5887" width="12.42578125" style="63" customWidth="1"/>
    <col min="5888" max="5888" width="19.7109375" style="63" customWidth="1"/>
    <col min="5889" max="5889" width="17.42578125" style="63" customWidth="1"/>
    <col min="5890" max="5890" width="11.85546875" style="63" customWidth="1"/>
    <col min="5891" max="5891" width="10.5703125" style="63" customWidth="1"/>
    <col min="5892" max="5892" width="11.28515625" style="63" customWidth="1"/>
    <col min="5893" max="5895" width="52.42578125" style="63"/>
    <col min="5896" max="5897" width="52.42578125" style="63" customWidth="1"/>
    <col min="5898" max="5898" width="32.85546875" style="63" customWidth="1"/>
    <col min="5899" max="5899" width="22.5703125" style="63" customWidth="1"/>
    <col min="5900" max="6092" width="52.42578125" style="63"/>
    <col min="6093" max="6093" width="25.5703125" style="63" customWidth="1"/>
    <col min="6094" max="6094" width="12.5703125" style="63" customWidth="1"/>
    <col min="6095" max="6096" width="15.140625" style="63" customWidth="1"/>
    <col min="6097" max="6097" width="28" style="63" bestFit="1" customWidth="1"/>
    <col min="6098" max="6098" width="21.42578125" style="63" bestFit="1" customWidth="1"/>
    <col min="6099" max="6099" width="35.5703125" style="63" bestFit="1" customWidth="1"/>
    <col min="6100" max="6100" width="35.28515625" style="63" customWidth="1"/>
    <col min="6101" max="6101" width="19.7109375" style="63" bestFit="1" customWidth="1"/>
    <col min="6102" max="6102" width="69.5703125" style="63" customWidth="1"/>
    <col min="6103" max="6103" width="14.85546875" style="63" bestFit="1" customWidth="1"/>
    <col min="6104" max="6104" width="23.140625" style="63" bestFit="1" customWidth="1"/>
    <col min="6105" max="6105" width="24.85546875" style="63" customWidth="1"/>
    <col min="6106" max="6106" width="19.5703125" style="63" bestFit="1" customWidth="1"/>
    <col min="6107" max="6107" width="47.7109375" style="63" bestFit="1" customWidth="1"/>
    <col min="6108" max="6108" width="8.85546875" style="63" bestFit="1" customWidth="1"/>
    <col min="6109" max="6109" width="14" style="63" bestFit="1" customWidth="1"/>
    <col min="6110" max="6110" width="35.5703125" style="63" bestFit="1" customWidth="1"/>
    <col min="6111" max="6111" width="17.42578125" style="63" bestFit="1" customWidth="1"/>
    <col min="6112" max="6112" width="10.42578125" style="63" bestFit="1" customWidth="1"/>
    <col min="6113" max="6113" width="14.140625" style="63" bestFit="1" customWidth="1"/>
    <col min="6114" max="6114" width="24.140625" style="63" bestFit="1" customWidth="1"/>
    <col min="6115" max="6115" width="18" style="63" customWidth="1"/>
    <col min="6116" max="6116" width="18.42578125" style="63" bestFit="1" customWidth="1"/>
    <col min="6117" max="6117" width="16.85546875" style="63" bestFit="1" customWidth="1"/>
    <col min="6118" max="6118" width="19.5703125" style="63" customWidth="1"/>
    <col min="6119" max="6119" width="17.7109375" style="63" bestFit="1" customWidth="1"/>
    <col min="6120" max="6120" width="9.28515625" style="63" customWidth="1"/>
    <col min="6121" max="6121" width="20.85546875" style="63" bestFit="1" customWidth="1"/>
    <col min="6122" max="6122" width="26.28515625" style="63" customWidth="1"/>
    <col min="6123" max="6123" width="11.85546875" style="63" bestFit="1" customWidth="1"/>
    <col min="6124" max="6124" width="6.140625" style="63" customWidth="1"/>
    <col min="6125" max="6125" width="8.42578125" style="63" customWidth="1"/>
    <col min="6126" max="6126" width="18.42578125" style="63" bestFit="1" customWidth="1"/>
    <col min="6127" max="6127" width="52.42578125" style="63"/>
    <col min="6128" max="6128" width="19.42578125" style="63" customWidth="1"/>
    <col min="6129" max="6130" width="23.85546875" style="63" customWidth="1"/>
    <col min="6131" max="6131" width="22" style="63" customWidth="1"/>
    <col min="6132" max="6132" width="12.42578125" style="63" customWidth="1"/>
    <col min="6133" max="6133" width="15.7109375" style="63" customWidth="1"/>
    <col min="6134" max="6134" width="13.140625" style="63" customWidth="1"/>
    <col min="6135" max="6135" width="52.42578125" style="63"/>
    <col min="6136" max="6136" width="15.7109375" style="63" customWidth="1"/>
    <col min="6137" max="6137" width="13.85546875" style="63" customWidth="1"/>
    <col min="6138" max="6141" width="52.42578125" style="63"/>
    <col min="6142" max="6142" width="14.28515625" style="63" customWidth="1"/>
    <col min="6143" max="6143" width="12.42578125" style="63" customWidth="1"/>
    <col min="6144" max="6144" width="19.7109375" style="63" customWidth="1"/>
    <col min="6145" max="6145" width="17.42578125" style="63" customWidth="1"/>
    <col min="6146" max="6146" width="11.85546875" style="63" customWidth="1"/>
    <col min="6147" max="6147" width="10.5703125" style="63" customWidth="1"/>
    <col min="6148" max="6148" width="11.28515625" style="63" customWidth="1"/>
    <col min="6149" max="6151" width="52.42578125" style="63"/>
    <col min="6152" max="6153" width="52.42578125" style="63" customWidth="1"/>
    <col min="6154" max="6154" width="32.85546875" style="63" customWidth="1"/>
    <col min="6155" max="6155" width="22.5703125" style="63" customWidth="1"/>
    <col min="6156" max="6348" width="52.42578125" style="63"/>
    <col min="6349" max="6349" width="25.5703125" style="63" customWidth="1"/>
    <col min="6350" max="6350" width="12.5703125" style="63" customWidth="1"/>
    <col min="6351" max="6352" width="15.140625" style="63" customWidth="1"/>
    <col min="6353" max="6353" width="28" style="63" bestFit="1" customWidth="1"/>
    <col min="6354" max="6354" width="21.42578125" style="63" bestFit="1" customWidth="1"/>
    <col min="6355" max="6355" width="35.5703125" style="63" bestFit="1" customWidth="1"/>
    <col min="6356" max="6356" width="35.28515625" style="63" customWidth="1"/>
    <col min="6357" max="6357" width="19.7109375" style="63" bestFit="1" customWidth="1"/>
    <col min="6358" max="6358" width="69.5703125" style="63" customWidth="1"/>
    <col min="6359" max="6359" width="14.85546875" style="63" bestFit="1" customWidth="1"/>
    <col min="6360" max="6360" width="23.140625" style="63" bestFit="1" customWidth="1"/>
    <col min="6361" max="6361" width="24.85546875" style="63" customWidth="1"/>
    <col min="6362" max="6362" width="19.5703125" style="63" bestFit="1" customWidth="1"/>
    <col min="6363" max="6363" width="47.7109375" style="63" bestFit="1" customWidth="1"/>
    <col min="6364" max="6364" width="8.85546875" style="63" bestFit="1" customWidth="1"/>
    <col min="6365" max="6365" width="14" style="63" bestFit="1" customWidth="1"/>
    <col min="6366" max="6366" width="35.5703125" style="63" bestFit="1" customWidth="1"/>
    <col min="6367" max="6367" width="17.42578125" style="63" bestFit="1" customWidth="1"/>
    <col min="6368" max="6368" width="10.42578125" style="63" bestFit="1" customWidth="1"/>
    <col min="6369" max="6369" width="14.140625" style="63" bestFit="1" customWidth="1"/>
    <col min="6370" max="6370" width="24.140625" style="63" bestFit="1" customWidth="1"/>
    <col min="6371" max="6371" width="18" style="63" customWidth="1"/>
    <col min="6372" max="6372" width="18.42578125" style="63" bestFit="1" customWidth="1"/>
    <col min="6373" max="6373" width="16.85546875" style="63" bestFit="1" customWidth="1"/>
    <col min="6374" max="6374" width="19.5703125" style="63" customWidth="1"/>
    <col min="6375" max="6375" width="17.7109375" style="63" bestFit="1" customWidth="1"/>
    <col min="6376" max="6376" width="9.28515625" style="63" customWidth="1"/>
    <col min="6377" max="6377" width="20.85546875" style="63" bestFit="1" customWidth="1"/>
    <col min="6378" max="6378" width="26.28515625" style="63" customWidth="1"/>
    <col min="6379" max="6379" width="11.85546875" style="63" bestFit="1" customWidth="1"/>
    <col min="6380" max="6380" width="6.140625" style="63" customWidth="1"/>
    <col min="6381" max="6381" width="8.42578125" style="63" customWidth="1"/>
    <col min="6382" max="6382" width="18.42578125" style="63" bestFit="1" customWidth="1"/>
    <col min="6383" max="6383" width="52.42578125" style="63"/>
    <col min="6384" max="6384" width="19.42578125" style="63" customWidth="1"/>
    <col min="6385" max="6386" width="23.85546875" style="63" customWidth="1"/>
    <col min="6387" max="6387" width="22" style="63" customWidth="1"/>
    <col min="6388" max="6388" width="12.42578125" style="63" customWidth="1"/>
    <col min="6389" max="6389" width="15.7109375" style="63" customWidth="1"/>
    <col min="6390" max="6390" width="13.140625" style="63" customWidth="1"/>
    <col min="6391" max="6391" width="52.42578125" style="63"/>
    <col min="6392" max="6392" width="15.7109375" style="63" customWidth="1"/>
    <col min="6393" max="6393" width="13.85546875" style="63" customWidth="1"/>
    <col min="6394" max="6397" width="52.42578125" style="63"/>
    <col min="6398" max="6398" width="14.28515625" style="63" customWidth="1"/>
    <col min="6399" max="6399" width="12.42578125" style="63" customWidth="1"/>
    <col min="6400" max="6400" width="19.7109375" style="63" customWidth="1"/>
    <col min="6401" max="6401" width="17.42578125" style="63" customWidth="1"/>
    <col min="6402" max="6402" width="11.85546875" style="63" customWidth="1"/>
    <col min="6403" max="6403" width="10.5703125" style="63" customWidth="1"/>
    <col min="6404" max="6404" width="11.28515625" style="63" customWidth="1"/>
    <col min="6405" max="6407" width="52.42578125" style="63"/>
    <col min="6408" max="6409" width="52.42578125" style="63" customWidth="1"/>
    <col min="6410" max="6410" width="32.85546875" style="63" customWidth="1"/>
    <col min="6411" max="6411" width="22.5703125" style="63" customWidth="1"/>
    <col min="6412" max="6604" width="52.42578125" style="63"/>
    <col min="6605" max="6605" width="25.5703125" style="63" customWidth="1"/>
    <col min="6606" max="6606" width="12.5703125" style="63" customWidth="1"/>
    <col min="6607" max="6608" width="15.140625" style="63" customWidth="1"/>
    <col min="6609" max="6609" width="28" style="63" bestFit="1" customWidth="1"/>
    <col min="6610" max="6610" width="21.42578125" style="63" bestFit="1" customWidth="1"/>
    <col min="6611" max="6611" width="35.5703125" style="63" bestFit="1" customWidth="1"/>
    <col min="6612" max="6612" width="35.28515625" style="63" customWidth="1"/>
    <col min="6613" max="6613" width="19.7109375" style="63" bestFit="1" customWidth="1"/>
    <col min="6614" max="6614" width="69.5703125" style="63" customWidth="1"/>
    <col min="6615" max="6615" width="14.85546875" style="63" bestFit="1" customWidth="1"/>
    <col min="6616" max="6616" width="23.140625" style="63" bestFit="1" customWidth="1"/>
    <col min="6617" max="6617" width="24.85546875" style="63" customWidth="1"/>
    <col min="6618" max="6618" width="19.5703125" style="63" bestFit="1" customWidth="1"/>
    <col min="6619" max="6619" width="47.7109375" style="63" bestFit="1" customWidth="1"/>
    <col min="6620" max="6620" width="8.85546875" style="63" bestFit="1" customWidth="1"/>
    <col min="6621" max="6621" width="14" style="63" bestFit="1" customWidth="1"/>
    <col min="6622" max="6622" width="35.5703125" style="63" bestFit="1" customWidth="1"/>
    <col min="6623" max="6623" width="17.42578125" style="63" bestFit="1" customWidth="1"/>
    <col min="6624" max="6624" width="10.42578125" style="63" bestFit="1" customWidth="1"/>
    <col min="6625" max="6625" width="14.140625" style="63" bestFit="1" customWidth="1"/>
    <col min="6626" max="6626" width="24.140625" style="63" bestFit="1" customWidth="1"/>
    <col min="6627" max="6627" width="18" style="63" customWidth="1"/>
    <col min="6628" max="6628" width="18.42578125" style="63" bestFit="1" customWidth="1"/>
    <col min="6629" max="6629" width="16.85546875" style="63" bestFit="1" customWidth="1"/>
    <col min="6630" max="6630" width="19.5703125" style="63" customWidth="1"/>
    <col min="6631" max="6631" width="17.7109375" style="63" bestFit="1" customWidth="1"/>
    <col min="6632" max="6632" width="9.28515625" style="63" customWidth="1"/>
    <col min="6633" max="6633" width="20.85546875" style="63" bestFit="1" customWidth="1"/>
    <col min="6634" max="6634" width="26.28515625" style="63" customWidth="1"/>
    <col min="6635" max="6635" width="11.85546875" style="63" bestFit="1" customWidth="1"/>
    <col min="6636" max="6636" width="6.140625" style="63" customWidth="1"/>
    <col min="6637" max="6637" width="8.42578125" style="63" customWidth="1"/>
    <col min="6638" max="6638" width="18.42578125" style="63" bestFit="1" customWidth="1"/>
    <col min="6639" max="6639" width="52.42578125" style="63"/>
    <col min="6640" max="6640" width="19.42578125" style="63" customWidth="1"/>
    <col min="6641" max="6642" width="23.85546875" style="63" customWidth="1"/>
    <col min="6643" max="6643" width="22" style="63" customWidth="1"/>
    <col min="6644" max="6644" width="12.42578125" style="63" customWidth="1"/>
    <col min="6645" max="6645" width="15.7109375" style="63" customWidth="1"/>
    <col min="6646" max="6646" width="13.140625" style="63" customWidth="1"/>
    <col min="6647" max="6647" width="52.42578125" style="63"/>
    <col min="6648" max="6648" width="15.7109375" style="63" customWidth="1"/>
    <col min="6649" max="6649" width="13.85546875" style="63" customWidth="1"/>
    <col min="6650" max="6653" width="52.42578125" style="63"/>
    <col min="6654" max="6654" width="14.28515625" style="63" customWidth="1"/>
    <col min="6655" max="6655" width="12.42578125" style="63" customWidth="1"/>
    <col min="6656" max="6656" width="19.7109375" style="63" customWidth="1"/>
    <col min="6657" max="6657" width="17.42578125" style="63" customWidth="1"/>
    <col min="6658" max="6658" width="11.85546875" style="63" customWidth="1"/>
    <col min="6659" max="6659" width="10.5703125" style="63" customWidth="1"/>
    <col min="6660" max="6660" width="11.28515625" style="63" customWidth="1"/>
    <col min="6661" max="6663" width="52.42578125" style="63"/>
    <col min="6664" max="6665" width="52.42578125" style="63" customWidth="1"/>
    <col min="6666" max="6666" width="32.85546875" style="63" customWidth="1"/>
    <col min="6667" max="6667" width="22.5703125" style="63" customWidth="1"/>
    <col min="6668" max="6860" width="52.42578125" style="63"/>
    <col min="6861" max="6861" width="25.5703125" style="63" customWidth="1"/>
    <col min="6862" max="6862" width="12.5703125" style="63" customWidth="1"/>
    <col min="6863" max="6864" width="15.140625" style="63" customWidth="1"/>
    <col min="6865" max="6865" width="28" style="63" bestFit="1" customWidth="1"/>
    <col min="6866" max="6866" width="21.42578125" style="63" bestFit="1" customWidth="1"/>
    <col min="6867" max="6867" width="35.5703125" style="63" bestFit="1" customWidth="1"/>
    <col min="6868" max="6868" width="35.28515625" style="63" customWidth="1"/>
    <col min="6869" max="6869" width="19.7109375" style="63" bestFit="1" customWidth="1"/>
    <col min="6870" max="6870" width="69.5703125" style="63" customWidth="1"/>
    <col min="6871" max="6871" width="14.85546875" style="63" bestFit="1" customWidth="1"/>
    <col min="6872" max="6872" width="23.140625" style="63" bestFit="1" customWidth="1"/>
    <col min="6873" max="6873" width="24.85546875" style="63" customWidth="1"/>
    <col min="6874" max="6874" width="19.5703125" style="63" bestFit="1" customWidth="1"/>
    <col min="6875" max="6875" width="47.7109375" style="63" bestFit="1" customWidth="1"/>
    <col min="6876" max="6876" width="8.85546875" style="63" bestFit="1" customWidth="1"/>
    <col min="6877" max="6877" width="14" style="63" bestFit="1" customWidth="1"/>
    <col min="6878" max="6878" width="35.5703125" style="63" bestFit="1" customWidth="1"/>
    <col min="6879" max="6879" width="17.42578125" style="63" bestFit="1" customWidth="1"/>
    <col min="6880" max="6880" width="10.42578125" style="63" bestFit="1" customWidth="1"/>
    <col min="6881" max="6881" width="14.140625" style="63" bestFit="1" customWidth="1"/>
    <col min="6882" max="6882" width="24.140625" style="63" bestFit="1" customWidth="1"/>
    <col min="6883" max="6883" width="18" style="63" customWidth="1"/>
    <col min="6884" max="6884" width="18.42578125" style="63" bestFit="1" customWidth="1"/>
    <col min="6885" max="6885" width="16.85546875" style="63" bestFit="1" customWidth="1"/>
    <col min="6886" max="6886" width="19.5703125" style="63" customWidth="1"/>
    <col min="6887" max="6887" width="17.7109375" style="63" bestFit="1" customWidth="1"/>
    <col min="6888" max="6888" width="9.28515625" style="63" customWidth="1"/>
    <col min="6889" max="6889" width="20.85546875" style="63" bestFit="1" customWidth="1"/>
    <col min="6890" max="6890" width="26.28515625" style="63" customWidth="1"/>
    <col min="6891" max="6891" width="11.85546875" style="63" bestFit="1" customWidth="1"/>
    <col min="6892" max="6892" width="6.140625" style="63" customWidth="1"/>
    <col min="6893" max="6893" width="8.42578125" style="63" customWidth="1"/>
    <col min="6894" max="6894" width="18.42578125" style="63" bestFit="1" customWidth="1"/>
    <col min="6895" max="6895" width="52.42578125" style="63"/>
    <col min="6896" max="6896" width="19.42578125" style="63" customWidth="1"/>
    <col min="6897" max="6898" width="23.85546875" style="63" customWidth="1"/>
    <col min="6899" max="6899" width="22" style="63" customWidth="1"/>
    <col min="6900" max="6900" width="12.42578125" style="63" customWidth="1"/>
    <col min="6901" max="6901" width="15.7109375" style="63" customWidth="1"/>
    <col min="6902" max="6902" width="13.140625" style="63" customWidth="1"/>
    <col min="6903" max="6903" width="52.42578125" style="63"/>
    <col min="6904" max="6904" width="15.7109375" style="63" customWidth="1"/>
    <col min="6905" max="6905" width="13.85546875" style="63" customWidth="1"/>
    <col min="6906" max="6909" width="52.42578125" style="63"/>
    <col min="6910" max="6910" width="14.28515625" style="63" customWidth="1"/>
    <col min="6911" max="6911" width="12.42578125" style="63" customWidth="1"/>
    <col min="6912" max="6912" width="19.7109375" style="63" customWidth="1"/>
    <col min="6913" max="6913" width="17.42578125" style="63" customWidth="1"/>
    <col min="6914" max="6914" width="11.85546875" style="63" customWidth="1"/>
    <col min="6915" max="6915" width="10.5703125" style="63" customWidth="1"/>
    <col min="6916" max="6916" width="11.28515625" style="63" customWidth="1"/>
    <col min="6917" max="6919" width="52.42578125" style="63"/>
    <col min="6920" max="6921" width="52.42578125" style="63" customWidth="1"/>
    <col min="6922" max="6922" width="32.85546875" style="63" customWidth="1"/>
    <col min="6923" max="6923" width="22.5703125" style="63" customWidth="1"/>
    <col min="6924" max="7116" width="52.42578125" style="63"/>
    <col min="7117" max="7117" width="25.5703125" style="63" customWidth="1"/>
    <col min="7118" max="7118" width="12.5703125" style="63" customWidth="1"/>
    <col min="7119" max="7120" width="15.140625" style="63" customWidth="1"/>
    <col min="7121" max="7121" width="28" style="63" bestFit="1" customWidth="1"/>
    <col min="7122" max="7122" width="21.42578125" style="63" bestFit="1" customWidth="1"/>
    <col min="7123" max="7123" width="35.5703125" style="63" bestFit="1" customWidth="1"/>
    <col min="7124" max="7124" width="35.28515625" style="63" customWidth="1"/>
    <col min="7125" max="7125" width="19.7109375" style="63" bestFit="1" customWidth="1"/>
    <col min="7126" max="7126" width="69.5703125" style="63" customWidth="1"/>
    <col min="7127" max="7127" width="14.85546875" style="63" bestFit="1" customWidth="1"/>
    <col min="7128" max="7128" width="23.140625" style="63" bestFit="1" customWidth="1"/>
    <col min="7129" max="7129" width="24.85546875" style="63" customWidth="1"/>
    <col min="7130" max="7130" width="19.5703125" style="63" bestFit="1" customWidth="1"/>
    <col min="7131" max="7131" width="47.7109375" style="63" bestFit="1" customWidth="1"/>
    <col min="7132" max="7132" width="8.85546875" style="63" bestFit="1" customWidth="1"/>
    <col min="7133" max="7133" width="14" style="63" bestFit="1" customWidth="1"/>
    <col min="7134" max="7134" width="35.5703125" style="63" bestFit="1" customWidth="1"/>
    <col min="7135" max="7135" width="17.42578125" style="63" bestFit="1" customWidth="1"/>
    <col min="7136" max="7136" width="10.42578125" style="63" bestFit="1" customWidth="1"/>
    <col min="7137" max="7137" width="14.140625" style="63" bestFit="1" customWidth="1"/>
    <col min="7138" max="7138" width="24.140625" style="63" bestFit="1" customWidth="1"/>
    <col min="7139" max="7139" width="18" style="63" customWidth="1"/>
    <col min="7140" max="7140" width="18.42578125" style="63" bestFit="1" customWidth="1"/>
    <col min="7141" max="7141" width="16.85546875" style="63" bestFit="1" customWidth="1"/>
    <col min="7142" max="7142" width="19.5703125" style="63" customWidth="1"/>
    <col min="7143" max="7143" width="17.7109375" style="63" bestFit="1" customWidth="1"/>
    <col min="7144" max="7144" width="9.28515625" style="63" customWidth="1"/>
    <col min="7145" max="7145" width="20.85546875" style="63" bestFit="1" customWidth="1"/>
    <col min="7146" max="7146" width="26.28515625" style="63" customWidth="1"/>
    <col min="7147" max="7147" width="11.85546875" style="63" bestFit="1" customWidth="1"/>
    <col min="7148" max="7148" width="6.140625" style="63" customWidth="1"/>
    <col min="7149" max="7149" width="8.42578125" style="63" customWidth="1"/>
    <col min="7150" max="7150" width="18.42578125" style="63" bestFit="1" customWidth="1"/>
    <col min="7151" max="7151" width="52.42578125" style="63"/>
    <col min="7152" max="7152" width="19.42578125" style="63" customWidth="1"/>
    <col min="7153" max="7154" width="23.85546875" style="63" customWidth="1"/>
    <col min="7155" max="7155" width="22" style="63" customWidth="1"/>
    <col min="7156" max="7156" width="12.42578125" style="63" customWidth="1"/>
    <col min="7157" max="7157" width="15.7109375" style="63" customWidth="1"/>
    <col min="7158" max="7158" width="13.140625" style="63" customWidth="1"/>
    <col min="7159" max="7159" width="52.42578125" style="63"/>
    <col min="7160" max="7160" width="15.7109375" style="63" customWidth="1"/>
    <col min="7161" max="7161" width="13.85546875" style="63" customWidth="1"/>
    <col min="7162" max="7165" width="52.42578125" style="63"/>
    <col min="7166" max="7166" width="14.28515625" style="63" customWidth="1"/>
    <col min="7167" max="7167" width="12.42578125" style="63" customWidth="1"/>
    <col min="7168" max="7168" width="19.7109375" style="63" customWidth="1"/>
    <col min="7169" max="7169" width="17.42578125" style="63" customWidth="1"/>
    <col min="7170" max="7170" width="11.85546875" style="63" customWidth="1"/>
    <col min="7171" max="7171" width="10.5703125" style="63" customWidth="1"/>
    <col min="7172" max="7172" width="11.28515625" style="63" customWidth="1"/>
    <col min="7173" max="7175" width="52.42578125" style="63"/>
    <col min="7176" max="7177" width="52.42578125" style="63" customWidth="1"/>
    <col min="7178" max="7178" width="32.85546875" style="63" customWidth="1"/>
    <col min="7179" max="7179" width="22.5703125" style="63" customWidth="1"/>
    <col min="7180" max="7372" width="52.42578125" style="63"/>
    <col min="7373" max="7373" width="25.5703125" style="63" customWidth="1"/>
    <col min="7374" max="7374" width="12.5703125" style="63" customWidth="1"/>
    <col min="7375" max="7376" width="15.140625" style="63" customWidth="1"/>
    <col min="7377" max="7377" width="28" style="63" bestFit="1" customWidth="1"/>
    <col min="7378" max="7378" width="21.42578125" style="63" bestFit="1" customWidth="1"/>
    <col min="7379" max="7379" width="35.5703125" style="63" bestFit="1" customWidth="1"/>
    <col min="7380" max="7380" width="35.28515625" style="63" customWidth="1"/>
    <col min="7381" max="7381" width="19.7109375" style="63" bestFit="1" customWidth="1"/>
    <col min="7382" max="7382" width="69.5703125" style="63" customWidth="1"/>
    <col min="7383" max="7383" width="14.85546875" style="63" bestFit="1" customWidth="1"/>
    <col min="7384" max="7384" width="23.140625" style="63" bestFit="1" customWidth="1"/>
    <col min="7385" max="7385" width="24.85546875" style="63" customWidth="1"/>
    <col min="7386" max="7386" width="19.5703125" style="63" bestFit="1" customWidth="1"/>
    <col min="7387" max="7387" width="47.7109375" style="63" bestFit="1" customWidth="1"/>
    <col min="7388" max="7388" width="8.85546875" style="63" bestFit="1" customWidth="1"/>
    <col min="7389" max="7389" width="14" style="63" bestFit="1" customWidth="1"/>
    <col min="7390" max="7390" width="35.5703125" style="63" bestFit="1" customWidth="1"/>
    <col min="7391" max="7391" width="17.42578125" style="63" bestFit="1" customWidth="1"/>
    <col min="7392" max="7392" width="10.42578125" style="63" bestFit="1" customWidth="1"/>
    <col min="7393" max="7393" width="14.140625" style="63" bestFit="1" customWidth="1"/>
    <col min="7394" max="7394" width="24.140625" style="63" bestFit="1" customWidth="1"/>
    <col min="7395" max="7395" width="18" style="63" customWidth="1"/>
    <col min="7396" max="7396" width="18.42578125" style="63" bestFit="1" customWidth="1"/>
    <col min="7397" max="7397" width="16.85546875" style="63" bestFit="1" customWidth="1"/>
    <col min="7398" max="7398" width="19.5703125" style="63" customWidth="1"/>
    <col min="7399" max="7399" width="17.7109375" style="63" bestFit="1" customWidth="1"/>
    <col min="7400" max="7400" width="9.28515625" style="63" customWidth="1"/>
    <col min="7401" max="7401" width="20.85546875" style="63" bestFit="1" customWidth="1"/>
    <col min="7402" max="7402" width="26.28515625" style="63" customWidth="1"/>
    <col min="7403" max="7403" width="11.85546875" style="63" bestFit="1" customWidth="1"/>
    <col min="7404" max="7404" width="6.140625" style="63" customWidth="1"/>
    <col min="7405" max="7405" width="8.42578125" style="63" customWidth="1"/>
    <col min="7406" max="7406" width="18.42578125" style="63" bestFit="1" customWidth="1"/>
    <col min="7407" max="7407" width="52.42578125" style="63"/>
    <col min="7408" max="7408" width="19.42578125" style="63" customWidth="1"/>
    <col min="7409" max="7410" width="23.85546875" style="63" customWidth="1"/>
    <col min="7411" max="7411" width="22" style="63" customWidth="1"/>
    <col min="7412" max="7412" width="12.42578125" style="63" customWidth="1"/>
    <col min="7413" max="7413" width="15.7109375" style="63" customWidth="1"/>
    <col min="7414" max="7414" width="13.140625" style="63" customWidth="1"/>
    <col min="7415" max="7415" width="52.42578125" style="63"/>
    <col min="7416" max="7416" width="15.7109375" style="63" customWidth="1"/>
    <col min="7417" max="7417" width="13.85546875" style="63" customWidth="1"/>
    <col min="7418" max="7421" width="52.42578125" style="63"/>
    <col min="7422" max="7422" width="14.28515625" style="63" customWidth="1"/>
    <col min="7423" max="7423" width="12.42578125" style="63" customWidth="1"/>
    <col min="7424" max="7424" width="19.7109375" style="63" customWidth="1"/>
    <col min="7425" max="7425" width="17.42578125" style="63" customWidth="1"/>
    <col min="7426" max="7426" width="11.85546875" style="63" customWidth="1"/>
    <col min="7427" max="7427" width="10.5703125" style="63" customWidth="1"/>
    <col min="7428" max="7428" width="11.28515625" style="63" customWidth="1"/>
    <col min="7429" max="7431" width="52.42578125" style="63"/>
    <col min="7432" max="7433" width="52.42578125" style="63" customWidth="1"/>
    <col min="7434" max="7434" width="32.85546875" style="63" customWidth="1"/>
    <col min="7435" max="7435" width="22.5703125" style="63" customWidth="1"/>
    <col min="7436" max="7628" width="52.42578125" style="63"/>
    <col min="7629" max="7629" width="25.5703125" style="63" customWidth="1"/>
    <col min="7630" max="7630" width="12.5703125" style="63" customWidth="1"/>
    <col min="7631" max="7632" width="15.140625" style="63" customWidth="1"/>
    <col min="7633" max="7633" width="28" style="63" bestFit="1" customWidth="1"/>
    <col min="7634" max="7634" width="21.42578125" style="63" bestFit="1" customWidth="1"/>
    <col min="7635" max="7635" width="35.5703125" style="63" bestFit="1" customWidth="1"/>
    <col min="7636" max="7636" width="35.28515625" style="63" customWidth="1"/>
    <col min="7637" max="7637" width="19.7109375" style="63" bestFit="1" customWidth="1"/>
    <col min="7638" max="7638" width="69.5703125" style="63" customWidth="1"/>
    <col min="7639" max="7639" width="14.85546875" style="63" bestFit="1" customWidth="1"/>
    <col min="7640" max="7640" width="23.140625" style="63" bestFit="1" customWidth="1"/>
    <col min="7641" max="7641" width="24.85546875" style="63" customWidth="1"/>
    <col min="7642" max="7642" width="19.5703125" style="63" bestFit="1" customWidth="1"/>
    <col min="7643" max="7643" width="47.7109375" style="63" bestFit="1" customWidth="1"/>
    <col min="7644" max="7644" width="8.85546875" style="63" bestFit="1" customWidth="1"/>
    <col min="7645" max="7645" width="14" style="63" bestFit="1" customWidth="1"/>
    <col min="7646" max="7646" width="35.5703125" style="63" bestFit="1" customWidth="1"/>
    <col min="7647" max="7647" width="17.42578125" style="63" bestFit="1" customWidth="1"/>
    <col min="7648" max="7648" width="10.42578125" style="63" bestFit="1" customWidth="1"/>
    <col min="7649" max="7649" width="14.140625" style="63" bestFit="1" customWidth="1"/>
    <col min="7650" max="7650" width="24.140625" style="63" bestFit="1" customWidth="1"/>
    <col min="7651" max="7651" width="18" style="63" customWidth="1"/>
    <col min="7652" max="7652" width="18.42578125" style="63" bestFit="1" customWidth="1"/>
    <col min="7653" max="7653" width="16.85546875" style="63" bestFit="1" customWidth="1"/>
    <col min="7654" max="7654" width="19.5703125" style="63" customWidth="1"/>
    <col min="7655" max="7655" width="17.7109375" style="63" bestFit="1" customWidth="1"/>
    <col min="7656" max="7656" width="9.28515625" style="63" customWidth="1"/>
    <col min="7657" max="7657" width="20.85546875" style="63" bestFit="1" customWidth="1"/>
    <col min="7658" max="7658" width="26.28515625" style="63" customWidth="1"/>
    <col min="7659" max="7659" width="11.85546875" style="63" bestFit="1" customWidth="1"/>
    <col min="7660" max="7660" width="6.140625" style="63" customWidth="1"/>
    <col min="7661" max="7661" width="8.42578125" style="63" customWidth="1"/>
    <col min="7662" max="7662" width="18.42578125" style="63" bestFit="1" customWidth="1"/>
    <col min="7663" max="7663" width="52.42578125" style="63"/>
    <col min="7664" max="7664" width="19.42578125" style="63" customWidth="1"/>
    <col min="7665" max="7666" width="23.85546875" style="63" customWidth="1"/>
    <col min="7667" max="7667" width="22" style="63" customWidth="1"/>
    <col min="7668" max="7668" width="12.42578125" style="63" customWidth="1"/>
    <col min="7669" max="7669" width="15.7109375" style="63" customWidth="1"/>
    <col min="7670" max="7670" width="13.140625" style="63" customWidth="1"/>
    <col min="7671" max="7671" width="52.42578125" style="63"/>
    <col min="7672" max="7672" width="15.7109375" style="63" customWidth="1"/>
    <col min="7673" max="7673" width="13.85546875" style="63" customWidth="1"/>
    <col min="7674" max="7677" width="52.42578125" style="63"/>
    <col min="7678" max="7678" width="14.28515625" style="63" customWidth="1"/>
    <col min="7679" max="7679" width="12.42578125" style="63" customWidth="1"/>
    <col min="7680" max="7680" width="19.7109375" style="63" customWidth="1"/>
    <col min="7681" max="7681" width="17.42578125" style="63" customWidth="1"/>
    <col min="7682" max="7682" width="11.85546875" style="63" customWidth="1"/>
    <col min="7683" max="7683" width="10.5703125" style="63" customWidth="1"/>
    <col min="7684" max="7684" width="11.28515625" style="63" customWidth="1"/>
    <col min="7685" max="7687" width="52.42578125" style="63"/>
    <col min="7688" max="7689" width="52.42578125" style="63" customWidth="1"/>
    <col min="7690" max="7690" width="32.85546875" style="63" customWidth="1"/>
    <col min="7691" max="7691" width="22.5703125" style="63" customWidth="1"/>
    <col min="7692" max="7884" width="52.42578125" style="63"/>
    <col min="7885" max="7885" width="25.5703125" style="63" customWidth="1"/>
    <col min="7886" max="7886" width="12.5703125" style="63" customWidth="1"/>
    <col min="7887" max="7888" width="15.140625" style="63" customWidth="1"/>
    <col min="7889" max="7889" width="28" style="63" bestFit="1" customWidth="1"/>
    <col min="7890" max="7890" width="21.42578125" style="63" bestFit="1" customWidth="1"/>
    <col min="7891" max="7891" width="35.5703125" style="63" bestFit="1" customWidth="1"/>
    <col min="7892" max="7892" width="35.28515625" style="63" customWidth="1"/>
    <col min="7893" max="7893" width="19.7109375" style="63" bestFit="1" customWidth="1"/>
    <col min="7894" max="7894" width="69.5703125" style="63" customWidth="1"/>
    <col min="7895" max="7895" width="14.85546875" style="63" bestFit="1" customWidth="1"/>
    <col min="7896" max="7896" width="23.140625" style="63" bestFit="1" customWidth="1"/>
    <col min="7897" max="7897" width="24.85546875" style="63" customWidth="1"/>
    <col min="7898" max="7898" width="19.5703125" style="63" bestFit="1" customWidth="1"/>
    <col min="7899" max="7899" width="47.7109375" style="63" bestFit="1" customWidth="1"/>
    <col min="7900" max="7900" width="8.85546875" style="63" bestFit="1" customWidth="1"/>
    <col min="7901" max="7901" width="14" style="63" bestFit="1" customWidth="1"/>
    <col min="7902" max="7902" width="35.5703125" style="63" bestFit="1" customWidth="1"/>
    <col min="7903" max="7903" width="17.42578125" style="63" bestFit="1" customWidth="1"/>
    <col min="7904" max="7904" width="10.42578125" style="63" bestFit="1" customWidth="1"/>
    <col min="7905" max="7905" width="14.140625" style="63" bestFit="1" customWidth="1"/>
    <col min="7906" max="7906" width="24.140625" style="63" bestFit="1" customWidth="1"/>
    <col min="7907" max="7907" width="18" style="63" customWidth="1"/>
    <col min="7908" max="7908" width="18.42578125" style="63" bestFit="1" customWidth="1"/>
    <col min="7909" max="7909" width="16.85546875" style="63" bestFit="1" customWidth="1"/>
    <col min="7910" max="7910" width="19.5703125" style="63" customWidth="1"/>
    <col min="7911" max="7911" width="17.7109375" style="63" bestFit="1" customWidth="1"/>
    <col min="7912" max="7912" width="9.28515625" style="63" customWidth="1"/>
    <col min="7913" max="7913" width="20.85546875" style="63" bestFit="1" customWidth="1"/>
    <col min="7914" max="7914" width="26.28515625" style="63" customWidth="1"/>
    <col min="7915" max="7915" width="11.85546875" style="63" bestFit="1" customWidth="1"/>
    <col min="7916" max="7916" width="6.140625" style="63" customWidth="1"/>
    <col min="7917" max="7917" width="8.42578125" style="63" customWidth="1"/>
    <col min="7918" max="7918" width="18.42578125" style="63" bestFit="1" customWidth="1"/>
    <col min="7919" max="7919" width="52.42578125" style="63"/>
    <col min="7920" max="7920" width="19.42578125" style="63" customWidth="1"/>
    <col min="7921" max="7922" width="23.85546875" style="63" customWidth="1"/>
    <col min="7923" max="7923" width="22" style="63" customWidth="1"/>
    <col min="7924" max="7924" width="12.42578125" style="63" customWidth="1"/>
    <col min="7925" max="7925" width="15.7109375" style="63" customWidth="1"/>
    <col min="7926" max="7926" width="13.140625" style="63" customWidth="1"/>
    <col min="7927" max="7927" width="52.42578125" style="63"/>
    <col min="7928" max="7928" width="15.7109375" style="63" customWidth="1"/>
    <col min="7929" max="7929" width="13.85546875" style="63" customWidth="1"/>
    <col min="7930" max="7933" width="52.42578125" style="63"/>
    <col min="7934" max="7934" width="14.28515625" style="63" customWidth="1"/>
    <col min="7935" max="7935" width="12.42578125" style="63" customWidth="1"/>
    <col min="7936" max="7936" width="19.7109375" style="63" customWidth="1"/>
    <col min="7937" max="7937" width="17.42578125" style="63" customWidth="1"/>
    <col min="7938" max="7938" width="11.85546875" style="63" customWidth="1"/>
    <col min="7939" max="7939" width="10.5703125" style="63" customWidth="1"/>
    <col min="7940" max="7940" width="11.28515625" style="63" customWidth="1"/>
    <col min="7941" max="7943" width="52.42578125" style="63"/>
    <col min="7944" max="7945" width="52.42578125" style="63" customWidth="1"/>
    <col min="7946" max="7946" width="32.85546875" style="63" customWidth="1"/>
    <col min="7947" max="7947" width="22.5703125" style="63" customWidth="1"/>
    <col min="7948" max="8140" width="52.42578125" style="63"/>
    <col min="8141" max="8141" width="25.5703125" style="63" customWidth="1"/>
    <col min="8142" max="8142" width="12.5703125" style="63" customWidth="1"/>
    <col min="8143" max="8144" width="15.140625" style="63" customWidth="1"/>
    <col min="8145" max="8145" width="28" style="63" bestFit="1" customWidth="1"/>
    <col min="8146" max="8146" width="21.42578125" style="63" bestFit="1" customWidth="1"/>
    <col min="8147" max="8147" width="35.5703125" style="63" bestFit="1" customWidth="1"/>
    <col min="8148" max="8148" width="35.28515625" style="63" customWidth="1"/>
    <col min="8149" max="8149" width="19.7109375" style="63" bestFit="1" customWidth="1"/>
    <col min="8150" max="8150" width="69.5703125" style="63" customWidth="1"/>
    <col min="8151" max="8151" width="14.85546875" style="63" bestFit="1" customWidth="1"/>
    <col min="8152" max="8152" width="23.140625" style="63" bestFit="1" customWidth="1"/>
    <col min="8153" max="8153" width="24.85546875" style="63" customWidth="1"/>
    <col min="8154" max="8154" width="19.5703125" style="63" bestFit="1" customWidth="1"/>
    <col min="8155" max="8155" width="47.7109375" style="63" bestFit="1" customWidth="1"/>
    <col min="8156" max="8156" width="8.85546875" style="63" bestFit="1" customWidth="1"/>
    <col min="8157" max="8157" width="14" style="63" bestFit="1" customWidth="1"/>
    <col min="8158" max="8158" width="35.5703125" style="63" bestFit="1" customWidth="1"/>
    <col min="8159" max="8159" width="17.42578125" style="63" bestFit="1" customWidth="1"/>
    <col min="8160" max="8160" width="10.42578125" style="63" bestFit="1" customWidth="1"/>
    <col min="8161" max="8161" width="14.140625" style="63" bestFit="1" customWidth="1"/>
    <col min="8162" max="8162" width="24.140625" style="63" bestFit="1" customWidth="1"/>
    <col min="8163" max="8163" width="18" style="63" customWidth="1"/>
    <col min="8164" max="8164" width="18.42578125" style="63" bestFit="1" customWidth="1"/>
    <col min="8165" max="8165" width="16.85546875" style="63" bestFit="1" customWidth="1"/>
    <col min="8166" max="8166" width="19.5703125" style="63" customWidth="1"/>
    <col min="8167" max="8167" width="17.7109375" style="63" bestFit="1" customWidth="1"/>
    <col min="8168" max="8168" width="9.28515625" style="63" customWidth="1"/>
    <col min="8169" max="8169" width="20.85546875" style="63" bestFit="1" customWidth="1"/>
    <col min="8170" max="8170" width="26.28515625" style="63" customWidth="1"/>
    <col min="8171" max="8171" width="11.85546875" style="63" bestFit="1" customWidth="1"/>
    <col min="8172" max="8172" width="6.140625" style="63" customWidth="1"/>
    <col min="8173" max="8173" width="8.42578125" style="63" customWidth="1"/>
    <col min="8174" max="8174" width="18.42578125" style="63" bestFit="1" customWidth="1"/>
    <col min="8175" max="8175" width="52.42578125" style="63"/>
    <col min="8176" max="8176" width="19.42578125" style="63" customWidth="1"/>
    <col min="8177" max="8178" width="23.85546875" style="63" customWidth="1"/>
    <col min="8179" max="8179" width="22" style="63" customWidth="1"/>
    <col min="8180" max="8180" width="12.42578125" style="63" customWidth="1"/>
    <col min="8181" max="8181" width="15.7109375" style="63" customWidth="1"/>
    <col min="8182" max="8182" width="13.140625" style="63" customWidth="1"/>
    <col min="8183" max="8183" width="52.42578125" style="63"/>
    <col min="8184" max="8184" width="15.7109375" style="63" customWidth="1"/>
    <col min="8185" max="8185" width="13.85546875" style="63" customWidth="1"/>
    <col min="8186" max="8189" width="52.42578125" style="63"/>
    <col min="8190" max="8190" width="14.28515625" style="63" customWidth="1"/>
    <col min="8191" max="8191" width="12.42578125" style="63" customWidth="1"/>
    <col min="8192" max="8192" width="19.7109375" style="63" customWidth="1"/>
    <col min="8193" max="8193" width="17.42578125" style="63" customWidth="1"/>
    <col min="8194" max="8194" width="11.85546875" style="63" customWidth="1"/>
    <col min="8195" max="8195" width="10.5703125" style="63" customWidth="1"/>
    <col min="8196" max="8196" width="11.28515625" style="63" customWidth="1"/>
    <col min="8197" max="8199" width="52.42578125" style="63"/>
    <col min="8200" max="8201" width="52.42578125" style="63" customWidth="1"/>
    <col min="8202" max="8202" width="32.85546875" style="63" customWidth="1"/>
    <col min="8203" max="8203" width="22.5703125" style="63" customWidth="1"/>
    <col min="8204" max="8396" width="52.42578125" style="63"/>
    <col min="8397" max="8397" width="25.5703125" style="63" customWidth="1"/>
    <col min="8398" max="8398" width="12.5703125" style="63" customWidth="1"/>
    <col min="8399" max="8400" width="15.140625" style="63" customWidth="1"/>
    <col min="8401" max="8401" width="28" style="63" bestFit="1" customWidth="1"/>
    <col min="8402" max="8402" width="21.42578125" style="63" bestFit="1" customWidth="1"/>
    <col min="8403" max="8403" width="35.5703125" style="63" bestFit="1" customWidth="1"/>
    <col min="8404" max="8404" width="35.28515625" style="63" customWidth="1"/>
    <col min="8405" max="8405" width="19.7109375" style="63" bestFit="1" customWidth="1"/>
    <col min="8406" max="8406" width="69.5703125" style="63" customWidth="1"/>
    <col min="8407" max="8407" width="14.85546875" style="63" bestFit="1" customWidth="1"/>
    <col min="8408" max="8408" width="23.140625" style="63" bestFit="1" customWidth="1"/>
    <col min="8409" max="8409" width="24.85546875" style="63" customWidth="1"/>
    <col min="8410" max="8410" width="19.5703125" style="63" bestFit="1" customWidth="1"/>
    <col min="8411" max="8411" width="47.7109375" style="63" bestFit="1" customWidth="1"/>
    <col min="8412" max="8412" width="8.85546875" style="63" bestFit="1" customWidth="1"/>
    <col min="8413" max="8413" width="14" style="63" bestFit="1" customWidth="1"/>
    <col min="8414" max="8414" width="35.5703125" style="63" bestFit="1" customWidth="1"/>
    <col min="8415" max="8415" width="17.42578125" style="63" bestFit="1" customWidth="1"/>
    <col min="8416" max="8416" width="10.42578125" style="63" bestFit="1" customWidth="1"/>
    <col min="8417" max="8417" width="14.140625" style="63" bestFit="1" customWidth="1"/>
    <col min="8418" max="8418" width="24.140625" style="63" bestFit="1" customWidth="1"/>
    <col min="8419" max="8419" width="18" style="63" customWidth="1"/>
    <col min="8420" max="8420" width="18.42578125" style="63" bestFit="1" customWidth="1"/>
    <col min="8421" max="8421" width="16.85546875" style="63" bestFit="1" customWidth="1"/>
    <col min="8422" max="8422" width="19.5703125" style="63" customWidth="1"/>
    <col min="8423" max="8423" width="17.7109375" style="63" bestFit="1" customWidth="1"/>
    <col min="8424" max="8424" width="9.28515625" style="63" customWidth="1"/>
    <col min="8425" max="8425" width="20.85546875" style="63" bestFit="1" customWidth="1"/>
    <col min="8426" max="8426" width="26.28515625" style="63" customWidth="1"/>
    <col min="8427" max="8427" width="11.85546875" style="63" bestFit="1" customWidth="1"/>
    <col min="8428" max="8428" width="6.140625" style="63" customWidth="1"/>
    <col min="8429" max="8429" width="8.42578125" style="63" customWidth="1"/>
    <col min="8430" max="8430" width="18.42578125" style="63" bestFit="1" customWidth="1"/>
    <col min="8431" max="8431" width="52.42578125" style="63"/>
    <col min="8432" max="8432" width="19.42578125" style="63" customWidth="1"/>
    <col min="8433" max="8434" width="23.85546875" style="63" customWidth="1"/>
    <col min="8435" max="8435" width="22" style="63" customWidth="1"/>
    <col min="8436" max="8436" width="12.42578125" style="63" customWidth="1"/>
    <col min="8437" max="8437" width="15.7109375" style="63" customWidth="1"/>
    <col min="8438" max="8438" width="13.140625" style="63" customWidth="1"/>
    <col min="8439" max="8439" width="52.42578125" style="63"/>
    <col min="8440" max="8440" width="15.7109375" style="63" customWidth="1"/>
    <col min="8441" max="8441" width="13.85546875" style="63" customWidth="1"/>
    <col min="8442" max="8445" width="52.42578125" style="63"/>
    <col min="8446" max="8446" width="14.28515625" style="63" customWidth="1"/>
    <col min="8447" max="8447" width="12.42578125" style="63" customWidth="1"/>
    <col min="8448" max="8448" width="19.7109375" style="63" customWidth="1"/>
    <col min="8449" max="8449" width="17.42578125" style="63" customWidth="1"/>
    <col min="8450" max="8450" width="11.85546875" style="63" customWidth="1"/>
    <col min="8451" max="8451" width="10.5703125" style="63" customWidth="1"/>
    <col min="8452" max="8452" width="11.28515625" style="63" customWidth="1"/>
    <col min="8453" max="8455" width="52.42578125" style="63"/>
    <col min="8456" max="8457" width="52.42578125" style="63" customWidth="1"/>
    <col min="8458" max="8458" width="32.85546875" style="63" customWidth="1"/>
    <col min="8459" max="8459" width="22.5703125" style="63" customWidth="1"/>
    <col min="8460" max="8652" width="52.42578125" style="63"/>
    <col min="8653" max="8653" width="25.5703125" style="63" customWidth="1"/>
    <col min="8654" max="8654" width="12.5703125" style="63" customWidth="1"/>
    <col min="8655" max="8656" width="15.140625" style="63" customWidth="1"/>
    <col min="8657" max="8657" width="28" style="63" bestFit="1" customWidth="1"/>
    <col min="8658" max="8658" width="21.42578125" style="63" bestFit="1" customWidth="1"/>
    <col min="8659" max="8659" width="35.5703125" style="63" bestFit="1" customWidth="1"/>
    <col min="8660" max="8660" width="35.28515625" style="63" customWidth="1"/>
    <col min="8661" max="8661" width="19.7109375" style="63" bestFit="1" customWidth="1"/>
    <col min="8662" max="8662" width="69.5703125" style="63" customWidth="1"/>
    <col min="8663" max="8663" width="14.85546875" style="63" bestFit="1" customWidth="1"/>
    <col min="8664" max="8664" width="23.140625" style="63" bestFit="1" customWidth="1"/>
    <col min="8665" max="8665" width="24.85546875" style="63" customWidth="1"/>
    <col min="8666" max="8666" width="19.5703125" style="63" bestFit="1" customWidth="1"/>
    <col min="8667" max="8667" width="47.7109375" style="63" bestFit="1" customWidth="1"/>
    <col min="8668" max="8668" width="8.85546875" style="63" bestFit="1" customWidth="1"/>
    <col min="8669" max="8669" width="14" style="63" bestFit="1" customWidth="1"/>
    <col min="8670" max="8670" width="35.5703125" style="63" bestFit="1" customWidth="1"/>
    <col min="8671" max="8671" width="17.42578125" style="63" bestFit="1" customWidth="1"/>
    <col min="8672" max="8672" width="10.42578125" style="63" bestFit="1" customWidth="1"/>
    <col min="8673" max="8673" width="14.140625" style="63" bestFit="1" customWidth="1"/>
    <col min="8674" max="8674" width="24.140625" style="63" bestFit="1" customWidth="1"/>
    <col min="8675" max="8675" width="18" style="63" customWidth="1"/>
    <col min="8676" max="8676" width="18.42578125" style="63" bestFit="1" customWidth="1"/>
    <col min="8677" max="8677" width="16.85546875" style="63" bestFit="1" customWidth="1"/>
    <col min="8678" max="8678" width="19.5703125" style="63" customWidth="1"/>
    <col min="8679" max="8679" width="17.7109375" style="63" bestFit="1" customWidth="1"/>
    <col min="8680" max="8680" width="9.28515625" style="63" customWidth="1"/>
    <col min="8681" max="8681" width="20.85546875" style="63" bestFit="1" customWidth="1"/>
    <col min="8682" max="8682" width="26.28515625" style="63" customWidth="1"/>
    <col min="8683" max="8683" width="11.85546875" style="63" bestFit="1" customWidth="1"/>
    <col min="8684" max="8684" width="6.140625" style="63" customWidth="1"/>
    <col min="8685" max="8685" width="8.42578125" style="63" customWidth="1"/>
    <col min="8686" max="8686" width="18.42578125" style="63" bestFit="1" customWidth="1"/>
    <col min="8687" max="8687" width="52.42578125" style="63"/>
    <col min="8688" max="8688" width="19.42578125" style="63" customWidth="1"/>
    <col min="8689" max="8690" width="23.85546875" style="63" customWidth="1"/>
    <col min="8691" max="8691" width="22" style="63" customWidth="1"/>
    <col min="8692" max="8692" width="12.42578125" style="63" customWidth="1"/>
    <col min="8693" max="8693" width="15.7109375" style="63" customWidth="1"/>
    <col min="8694" max="8694" width="13.140625" style="63" customWidth="1"/>
    <col min="8695" max="8695" width="52.42578125" style="63"/>
    <col min="8696" max="8696" width="15.7109375" style="63" customWidth="1"/>
    <col min="8697" max="8697" width="13.85546875" style="63" customWidth="1"/>
    <col min="8698" max="8701" width="52.42578125" style="63"/>
    <col min="8702" max="8702" width="14.28515625" style="63" customWidth="1"/>
    <col min="8703" max="8703" width="12.42578125" style="63" customWidth="1"/>
    <col min="8704" max="8704" width="19.7109375" style="63" customWidth="1"/>
    <col min="8705" max="8705" width="17.42578125" style="63" customWidth="1"/>
    <col min="8706" max="8706" width="11.85546875" style="63" customWidth="1"/>
    <col min="8707" max="8707" width="10.5703125" style="63" customWidth="1"/>
    <col min="8708" max="8708" width="11.28515625" style="63" customWidth="1"/>
    <col min="8709" max="8711" width="52.42578125" style="63"/>
    <col min="8712" max="8713" width="52.42578125" style="63" customWidth="1"/>
    <col min="8714" max="8714" width="32.85546875" style="63" customWidth="1"/>
    <col min="8715" max="8715" width="22.5703125" style="63" customWidth="1"/>
    <col min="8716" max="8908" width="52.42578125" style="63"/>
    <col min="8909" max="8909" width="25.5703125" style="63" customWidth="1"/>
    <col min="8910" max="8910" width="12.5703125" style="63" customWidth="1"/>
    <col min="8911" max="8912" width="15.140625" style="63" customWidth="1"/>
    <col min="8913" max="8913" width="28" style="63" bestFit="1" customWidth="1"/>
    <col min="8914" max="8914" width="21.42578125" style="63" bestFit="1" customWidth="1"/>
    <col min="8915" max="8915" width="35.5703125" style="63" bestFit="1" customWidth="1"/>
    <col min="8916" max="8916" width="35.28515625" style="63" customWidth="1"/>
    <col min="8917" max="8917" width="19.7109375" style="63" bestFit="1" customWidth="1"/>
    <col min="8918" max="8918" width="69.5703125" style="63" customWidth="1"/>
    <col min="8919" max="8919" width="14.85546875" style="63" bestFit="1" customWidth="1"/>
    <col min="8920" max="8920" width="23.140625" style="63" bestFit="1" customWidth="1"/>
    <col min="8921" max="8921" width="24.85546875" style="63" customWidth="1"/>
    <col min="8922" max="8922" width="19.5703125" style="63" bestFit="1" customWidth="1"/>
    <col min="8923" max="8923" width="47.7109375" style="63" bestFit="1" customWidth="1"/>
    <col min="8924" max="8924" width="8.85546875" style="63" bestFit="1" customWidth="1"/>
    <col min="8925" max="8925" width="14" style="63" bestFit="1" customWidth="1"/>
    <col min="8926" max="8926" width="35.5703125" style="63" bestFit="1" customWidth="1"/>
    <col min="8927" max="8927" width="17.42578125" style="63" bestFit="1" customWidth="1"/>
    <col min="8928" max="8928" width="10.42578125" style="63" bestFit="1" customWidth="1"/>
    <col min="8929" max="8929" width="14.140625" style="63" bestFit="1" customWidth="1"/>
    <col min="8930" max="8930" width="24.140625" style="63" bestFit="1" customWidth="1"/>
    <col min="8931" max="8931" width="18" style="63" customWidth="1"/>
    <col min="8932" max="8932" width="18.42578125" style="63" bestFit="1" customWidth="1"/>
    <col min="8933" max="8933" width="16.85546875" style="63" bestFit="1" customWidth="1"/>
    <col min="8934" max="8934" width="19.5703125" style="63" customWidth="1"/>
    <col min="8935" max="8935" width="17.7109375" style="63" bestFit="1" customWidth="1"/>
    <col min="8936" max="8936" width="9.28515625" style="63" customWidth="1"/>
    <col min="8937" max="8937" width="20.85546875" style="63" bestFit="1" customWidth="1"/>
    <col min="8938" max="8938" width="26.28515625" style="63" customWidth="1"/>
    <col min="8939" max="8939" width="11.85546875" style="63" bestFit="1" customWidth="1"/>
    <col min="8940" max="8940" width="6.140625" style="63" customWidth="1"/>
    <col min="8941" max="8941" width="8.42578125" style="63" customWidth="1"/>
    <col min="8942" max="8942" width="18.42578125" style="63" bestFit="1" customWidth="1"/>
    <col min="8943" max="8943" width="52.42578125" style="63"/>
    <col min="8944" max="8944" width="19.42578125" style="63" customWidth="1"/>
    <col min="8945" max="8946" width="23.85546875" style="63" customWidth="1"/>
    <col min="8947" max="8947" width="22" style="63" customWidth="1"/>
    <col min="8948" max="8948" width="12.42578125" style="63" customWidth="1"/>
    <col min="8949" max="8949" width="15.7109375" style="63" customWidth="1"/>
    <col min="8950" max="8950" width="13.140625" style="63" customWidth="1"/>
    <col min="8951" max="8951" width="52.42578125" style="63"/>
    <col min="8952" max="8952" width="15.7109375" style="63" customWidth="1"/>
    <col min="8953" max="8953" width="13.85546875" style="63" customWidth="1"/>
    <col min="8954" max="8957" width="52.42578125" style="63"/>
    <col min="8958" max="8958" width="14.28515625" style="63" customWidth="1"/>
    <col min="8959" max="8959" width="12.42578125" style="63" customWidth="1"/>
    <col min="8960" max="8960" width="19.7109375" style="63" customWidth="1"/>
    <col min="8961" max="8961" width="17.42578125" style="63" customWidth="1"/>
    <col min="8962" max="8962" width="11.85546875" style="63" customWidth="1"/>
    <col min="8963" max="8963" width="10.5703125" style="63" customWidth="1"/>
    <col min="8964" max="8964" width="11.28515625" style="63" customWidth="1"/>
    <col min="8965" max="8967" width="52.42578125" style="63"/>
    <col min="8968" max="8969" width="52.42578125" style="63" customWidth="1"/>
    <col min="8970" max="8970" width="32.85546875" style="63" customWidth="1"/>
    <col min="8971" max="8971" width="22.5703125" style="63" customWidth="1"/>
    <col min="8972" max="9164" width="52.42578125" style="63"/>
    <col min="9165" max="9165" width="25.5703125" style="63" customWidth="1"/>
    <col min="9166" max="9166" width="12.5703125" style="63" customWidth="1"/>
    <col min="9167" max="9168" width="15.140625" style="63" customWidth="1"/>
    <col min="9169" max="9169" width="28" style="63" bestFit="1" customWidth="1"/>
    <col min="9170" max="9170" width="21.42578125" style="63" bestFit="1" customWidth="1"/>
    <col min="9171" max="9171" width="35.5703125" style="63" bestFit="1" customWidth="1"/>
    <col min="9172" max="9172" width="35.28515625" style="63" customWidth="1"/>
    <col min="9173" max="9173" width="19.7109375" style="63" bestFit="1" customWidth="1"/>
    <col min="9174" max="9174" width="69.5703125" style="63" customWidth="1"/>
    <col min="9175" max="9175" width="14.85546875" style="63" bestFit="1" customWidth="1"/>
    <col min="9176" max="9176" width="23.140625" style="63" bestFit="1" customWidth="1"/>
    <col min="9177" max="9177" width="24.85546875" style="63" customWidth="1"/>
    <col min="9178" max="9178" width="19.5703125" style="63" bestFit="1" customWidth="1"/>
    <col min="9179" max="9179" width="47.7109375" style="63" bestFit="1" customWidth="1"/>
    <col min="9180" max="9180" width="8.85546875" style="63" bestFit="1" customWidth="1"/>
    <col min="9181" max="9181" width="14" style="63" bestFit="1" customWidth="1"/>
    <col min="9182" max="9182" width="35.5703125" style="63" bestFit="1" customWidth="1"/>
    <col min="9183" max="9183" width="17.42578125" style="63" bestFit="1" customWidth="1"/>
    <col min="9184" max="9184" width="10.42578125" style="63" bestFit="1" customWidth="1"/>
    <col min="9185" max="9185" width="14.140625" style="63" bestFit="1" customWidth="1"/>
    <col min="9186" max="9186" width="24.140625" style="63" bestFit="1" customWidth="1"/>
    <col min="9187" max="9187" width="18" style="63" customWidth="1"/>
    <col min="9188" max="9188" width="18.42578125" style="63" bestFit="1" customWidth="1"/>
    <col min="9189" max="9189" width="16.85546875" style="63" bestFit="1" customWidth="1"/>
    <col min="9190" max="9190" width="19.5703125" style="63" customWidth="1"/>
    <col min="9191" max="9191" width="17.7109375" style="63" bestFit="1" customWidth="1"/>
    <col min="9192" max="9192" width="9.28515625" style="63" customWidth="1"/>
    <col min="9193" max="9193" width="20.85546875" style="63" bestFit="1" customWidth="1"/>
    <col min="9194" max="9194" width="26.28515625" style="63" customWidth="1"/>
    <col min="9195" max="9195" width="11.85546875" style="63" bestFit="1" customWidth="1"/>
    <col min="9196" max="9196" width="6.140625" style="63" customWidth="1"/>
    <col min="9197" max="9197" width="8.42578125" style="63" customWidth="1"/>
    <col min="9198" max="9198" width="18.42578125" style="63" bestFit="1" customWidth="1"/>
    <col min="9199" max="9199" width="52.42578125" style="63"/>
    <col min="9200" max="9200" width="19.42578125" style="63" customWidth="1"/>
    <col min="9201" max="9202" width="23.85546875" style="63" customWidth="1"/>
    <col min="9203" max="9203" width="22" style="63" customWidth="1"/>
    <col min="9204" max="9204" width="12.42578125" style="63" customWidth="1"/>
    <col min="9205" max="9205" width="15.7109375" style="63" customWidth="1"/>
    <col min="9206" max="9206" width="13.140625" style="63" customWidth="1"/>
    <col min="9207" max="9207" width="52.42578125" style="63"/>
    <col min="9208" max="9208" width="15.7109375" style="63" customWidth="1"/>
    <col min="9209" max="9209" width="13.85546875" style="63" customWidth="1"/>
    <col min="9210" max="9213" width="52.42578125" style="63"/>
    <col min="9214" max="9214" width="14.28515625" style="63" customWidth="1"/>
    <col min="9215" max="9215" width="12.42578125" style="63" customWidth="1"/>
    <col min="9216" max="9216" width="19.7109375" style="63" customWidth="1"/>
    <col min="9217" max="9217" width="17.42578125" style="63" customWidth="1"/>
    <col min="9218" max="9218" width="11.85546875" style="63" customWidth="1"/>
    <col min="9219" max="9219" width="10.5703125" style="63" customWidth="1"/>
    <col min="9220" max="9220" width="11.28515625" style="63" customWidth="1"/>
    <col min="9221" max="9223" width="52.42578125" style="63"/>
    <col min="9224" max="9225" width="52.42578125" style="63" customWidth="1"/>
    <col min="9226" max="9226" width="32.85546875" style="63" customWidth="1"/>
    <col min="9227" max="9227" width="22.5703125" style="63" customWidth="1"/>
    <col min="9228" max="9420" width="52.42578125" style="63"/>
    <col min="9421" max="9421" width="25.5703125" style="63" customWidth="1"/>
    <col min="9422" max="9422" width="12.5703125" style="63" customWidth="1"/>
    <col min="9423" max="9424" width="15.140625" style="63" customWidth="1"/>
    <col min="9425" max="9425" width="28" style="63" bestFit="1" customWidth="1"/>
    <col min="9426" max="9426" width="21.42578125" style="63" bestFit="1" customWidth="1"/>
    <col min="9427" max="9427" width="35.5703125" style="63" bestFit="1" customWidth="1"/>
    <col min="9428" max="9428" width="35.28515625" style="63" customWidth="1"/>
    <col min="9429" max="9429" width="19.7109375" style="63" bestFit="1" customWidth="1"/>
    <col min="9430" max="9430" width="69.5703125" style="63" customWidth="1"/>
    <col min="9431" max="9431" width="14.85546875" style="63" bestFit="1" customWidth="1"/>
    <col min="9432" max="9432" width="23.140625" style="63" bestFit="1" customWidth="1"/>
    <col min="9433" max="9433" width="24.85546875" style="63" customWidth="1"/>
    <col min="9434" max="9434" width="19.5703125" style="63" bestFit="1" customWidth="1"/>
    <col min="9435" max="9435" width="47.7109375" style="63" bestFit="1" customWidth="1"/>
    <col min="9436" max="9436" width="8.85546875" style="63" bestFit="1" customWidth="1"/>
    <col min="9437" max="9437" width="14" style="63" bestFit="1" customWidth="1"/>
    <col min="9438" max="9438" width="35.5703125" style="63" bestFit="1" customWidth="1"/>
    <col min="9439" max="9439" width="17.42578125" style="63" bestFit="1" customWidth="1"/>
    <col min="9440" max="9440" width="10.42578125" style="63" bestFit="1" customWidth="1"/>
    <col min="9441" max="9441" width="14.140625" style="63" bestFit="1" customWidth="1"/>
    <col min="9442" max="9442" width="24.140625" style="63" bestFit="1" customWidth="1"/>
    <col min="9443" max="9443" width="18" style="63" customWidth="1"/>
    <col min="9444" max="9444" width="18.42578125" style="63" bestFit="1" customWidth="1"/>
    <col min="9445" max="9445" width="16.85546875" style="63" bestFit="1" customWidth="1"/>
    <col min="9446" max="9446" width="19.5703125" style="63" customWidth="1"/>
    <col min="9447" max="9447" width="17.7109375" style="63" bestFit="1" customWidth="1"/>
    <col min="9448" max="9448" width="9.28515625" style="63" customWidth="1"/>
    <col min="9449" max="9449" width="20.85546875" style="63" bestFit="1" customWidth="1"/>
    <col min="9450" max="9450" width="26.28515625" style="63" customWidth="1"/>
    <col min="9451" max="9451" width="11.85546875" style="63" bestFit="1" customWidth="1"/>
    <col min="9452" max="9452" width="6.140625" style="63" customWidth="1"/>
    <col min="9453" max="9453" width="8.42578125" style="63" customWidth="1"/>
    <col min="9454" max="9454" width="18.42578125" style="63" bestFit="1" customWidth="1"/>
    <col min="9455" max="9455" width="52.42578125" style="63"/>
    <col min="9456" max="9456" width="19.42578125" style="63" customWidth="1"/>
    <col min="9457" max="9458" width="23.85546875" style="63" customWidth="1"/>
    <col min="9459" max="9459" width="22" style="63" customWidth="1"/>
    <col min="9460" max="9460" width="12.42578125" style="63" customWidth="1"/>
    <col min="9461" max="9461" width="15.7109375" style="63" customWidth="1"/>
    <col min="9462" max="9462" width="13.140625" style="63" customWidth="1"/>
    <col min="9463" max="9463" width="52.42578125" style="63"/>
    <col min="9464" max="9464" width="15.7109375" style="63" customWidth="1"/>
    <col min="9465" max="9465" width="13.85546875" style="63" customWidth="1"/>
    <col min="9466" max="9469" width="52.42578125" style="63"/>
    <col min="9470" max="9470" width="14.28515625" style="63" customWidth="1"/>
    <col min="9471" max="9471" width="12.42578125" style="63" customWidth="1"/>
    <col min="9472" max="9472" width="19.7109375" style="63" customWidth="1"/>
    <col min="9473" max="9473" width="17.42578125" style="63" customWidth="1"/>
    <col min="9474" max="9474" width="11.85546875" style="63" customWidth="1"/>
    <col min="9475" max="9475" width="10.5703125" style="63" customWidth="1"/>
    <col min="9476" max="9476" width="11.28515625" style="63" customWidth="1"/>
    <col min="9477" max="9479" width="52.42578125" style="63"/>
    <col min="9480" max="9481" width="52.42578125" style="63" customWidth="1"/>
    <col min="9482" max="9482" width="32.85546875" style="63" customWidth="1"/>
    <col min="9483" max="9483" width="22.5703125" style="63" customWidth="1"/>
    <col min="9484" max="9676" width="52.42578125" style="63"/>
    <col min="9677" max="9677" width="25.5703125" style="63" customWidth="1"/>
    <col min="9678" max="9678" width="12.5703125" style="63" customWidth="1"/>
    <col min="9679" max="9680" width="15.140625" style="63" customWidth="1"/>
    <col min="9681" max="9681" width="28" style="63" bestFit="1" customWidth="1"/>
    <col min="9682" max="9682" width="21.42578125" style="63" bestFit="1" customWidth="1"/>
    <col min="9683" max="9683" width="35.5703125" style="63" bestFit="1" customWidth="1"/>
    <col min="9684" max="9684" width="35.28515625" style="63" customWidth="1"/>
    <col min="9685" max="9685" width="19.7109375" style="63" bestFit="1" customWidth="1"/>
    <col min="9686" max="9686" width="69.5703125" style="63" customWidth="1"/>
    <col min="9687" max="9687" width="14.85546875" style="63" bestFit="1" customWidth="1"/>
    <col min="9688" max="9688" width="23.140625" style="63" bestFit="1" customWidth="1"/>
    <col min="9689" max="9689" width="24.85546875" style="63" customWidth="1"/>
    <col min="9690" max="9690" width="19.5703125" style="63" bestFit="1" customWidth="1"/>
    <col min="9691" max="9691" width="47.7109375" style="63" bestFit="1" customWidth="1"/>
    <col min="9692" max="9692" width="8.85546875" style="63" bestFit="1" customWidth="1"/>
    <col min="9693" max="9693" width="14" style="63" bestFit="1" customWidth="1"/>
    <col min="9694" max="9694" width="35.5703125" style="63" bestFit="1" customWidth="1"/>
    <col min="9695" max="9695" width="17.42578125" style="63" bestFit="1" customWidth="1"/>
    <col min="9696" max="9696" width="10.42578125" style="63" bestFit="1" customWidth="1"/>
    <col min="9697" max="9697" width="14.140625" style="63" bestFit="1" customWidth="1"/>
    <col min="9698" max="9698" width="24.140625" style="63" bestFit="1" customWidth="1"/>
    <col min="9699" max="9699" width="18" style="63" customWidth="1"/>
    <col min="9700" max="9700" width="18.42578125" style="63" bestFit="1" customWidth="1"/>
    <col min="9701" max="9701" width="16.85546875" style="63" bestFit="1" customWidth="1"/>
    <col min="9702" max="9702" width="19.5703125" style="63" customWidth="1"/>
    <col min="9703" max="9703" width="17.7109375" style="63" bestFit="1" customWidth="1"/>
    <col min="9704" max="9704" width="9.28515625" style="63" customWidth="1"/>
    <col min="9705" max="9705" width="20.85546875" style="63" bestFit="1" customWidth="1"/>
    <col min="9706" max="9706" width="26.28515625" style="63" customWidth="1"/>
    <col min="9707" max="9707" width="11.85546875" style="63" bestFit="1" customWidth="1"/>
    <col min="9708" max="9708" width="6.140625" style="63" customWidth="1"/>
    <col min="9709" max="9709" width="8.42578125" style="63" customWidth="1"/>
    <col min="9710" max="9710" width="18.42578125" style="63" bestFit="1" customWidth="1"/>
    <col min="9711" max="9711" width="52.42578125" style="63"/>
    <col min="9712" max="9712" width="19.42578125" style="63" customWidth="1"/>
    <col min="9713" max="9714" width="23.85546875" style="63" customWidth="1"/>
    <col min="9715" max="9715" width="22" style="63" customWidth="1"/>
    <col min="9716" max="9716" width="12.42578125" style="63" customWidth="1"/>
    <col min="9717" max="9717" width="15.7109375" style="63" customWidth="1"/>
    <col min="9718" max="9718" width="13.140625" style="63" customWidth="1"/>
    <col min="9719" max="9719" width="52.42578125" style="63"/>
    <col min="9720" max="9720" width="15.7109375" style="63" customWidth="1"/>
    <col min="9721" max="9721" width="13.85546875" style="63" customWidth="1"/>
    <col min="9722" max="9725" width="52.42578125" style="63"/>
    <col min="9726" max="9726" width="14.28515625" style="63" customWidth="1"/>
    <col min="9727" max="9727" width="12.42578125" style="63" customWidth="1"/>
    <col min="9728" max="9728" width="19.7109375" style="63" customWidth="1"/>
    <col min="9729" max="9729" width="17.42578125" style="63" customWidth="1"/>
    <col min="9730" max="9730" width="11.85546875" style="63" customWidth="1"/>
    <col min="9731" max="9731" width="10.5703125" style="63" customWidth="1"/>
    <col min="9732" max="9732" width="11.28515625" style="63" customWidth="1"/>
    <col min="9733" max="9735" width="52.42578125" style="63"/>
    <col min="9736" max="9737" width="52.42578125" style="63" customWidth="1"/>
    <col min="9738" max="9738" width="32.85546875" style="63" customWidth="1"/>
    <col min="9739" max="9739" width="22.5703125" style="63" customWidth="1"/>
    <col min="9740" max="9932" width="52.42578125" style="63"/>
    <col min="9933" max="9933" width="25.5703125" style="63" customWidth="1"/>
    <col min="9934" max="9934" width="12.5703125" style="63" customWidth="1"/>
    <col min="9935" max="9936" width="15.140625" style="63" customWidth="1"/>
    <col min="9937" max="9937" width="28" style="63" bestFit="1" customWidth="1"/>
    <col min="9938" max="9938" width="21.42578125" style="63" bestFit="1" customWidth="1"/>
    <col min="9939" max="9939" width="35.5703125" style="63" bestFit="1" customWidth="1"/>
    <col min="9940" max="9940" width="35.28515625" style="63" customWidth="1"/>
    <col min="9941" max="9941" width="19.7109375" style="63" bestFit="1" customWidth="1"/>
    <col min="9942" max="9942" width="69.5703125" style="63" customWidth="1"/>
    <col min="9943" max="9943" width="14.85546875" style="63" bestFit="1" customWidth="1"/>
    <col min="9944" max="9944" width="23.140625" style="63" bestFit="1" customWidth="1"/>
    <col min="9945" max="9945" width="24.85546875" style="63" customWidth="1"/>
    <col min="9946" max="9946" width="19.5703125" style="63" bestFit="1" customWidth="1"/>
    <col min="9947" max="9947" width="47.7109375" style="63" bestFit="1" customWidth="1"/>
    <col min="9948" max="9948" width="8.85546875" style="63" bestFit="1" customWidth="1"/>
    <col min="9949" max="9949" width="14" style="63" bestFit="1" customWidth="1"/>
    <col min="9950" max="9950" width="35.5703125" style="63" bestFit="1" customWidth="1"/>
    <col min="9951" max="9951" width="17.42578125" style="63" bestFit="1" customWidth="1"/>
    <col min="9952" max="9952" width="10.42578125" style="63" bestFit="1" customWidth="1"/>
    <col min="9953" max="9953" width="14.140625" style="63" bestFit="1" customWidth="1"/>
    <col min="9954" max="9954" width="24.140625" style="63" bestFit="1" customWidth="1"/>
    <col min="9955" max="9955" width="18" style="63" customWidth="1"/>
    <col min="9956" max="9956" width="18.42578125" style="63" bestFit="1" customWidth="1"/>
    <col min="9957" max="9957" width="16.85546875" style="63" bestFit="1" customWidth="1"/>
    <col min="9958" max="9958" width="19.5703125" style="63" customWidth="1"/>
    <col min="9959" max="9959" width="17.7109375" style="63" bestFit="1" customWidth="1"/>
    <col min="9960" max="9960" width="9.28515625" style="63" customWidth="1"/>
    <col min="9961" max="9961" width="20.85546875" style="63" bestFit="1" customWidth="1"/>
    <col min="9962" max="9962" width="26.28515625" style="63" customWidth="1"/>
    <col min="9963" max="9963" width="11.85546875" style="63" bestFit="1" customWidth="1"/>
    <col min="9964" max="9964" width="6.140625" style="63" customWidth="1"/>
    <col min="9965" max="9965" width="8.42578125" style="63" customWidth="1"/>
    <col min="9966" max="9966" width="18.42578125" style="63" bestFit="1" customWidth="1"/>
    <col min="9967" max="9967" width="52.42578125" style="63"/>
    <col min="9968" max="9968" width="19.42578125" style="63" customWidth="1"/>
    <col min="9969" max="9970" width="23.85546875" style="63" customWidth="1"/>
    <col min="9971" max="9971" width="22" style="63" customWidth="1"/>
    <col min="9972" max="9972" width="12.42578125" style="63" customWidth="1"/>
    <col min="9973" max="9973" width="15.7109375" style="63" customWidth="1"/>
    <col min="9974" max="9974" width="13.140625" style="63" customWidth="1"/>
    <col min="9975" max="9975" width="52.42578125" style="63"/>
    <col min="9976" max="9976" width="15.7109375" style="63" customWidth="1"/>
    <col min="9977" max="9977" width="13.85546875" style="63" customWidth="1"/>
    <col min="9978" max="9981" width="52.42578125" style="63"/>
    <col min="9982" max="9982" width="14.28515625" style="63" customWidth="1"/>
    <col min="9983" max="9983" width="12.42578125" style="63" customWidth="1"/>
    <col min="9984" max="9984" width="19.7109375" style="63" customWidth="1"/>
    <col min="9985" max="9985" width="17.42578125" style="63" customWidth="1"/>
    <col min="9986" max="9986" width="11.85546875" style="63" customWidth="1"/>
    <col min="9987" max="9987" width="10.5703125" style="63" customWidth="1"/>
    <col min="9988" max="9988" width="11.28515625" style="63" customWidth="1"/>
    <col min="9989" max="9991" width="52.42578125" style="63"/>
    <col min="9992" max="9993" width="52.42578125" style="63" customWidth="1"/>
    <col min="9994" max="9994" width="32.85546875" style="63" customWidth="1"/>
    <col min="9995" max="9995" width="22.5703125" style="63" customWidth="1"/>
    <col min="9996" max="10188" width="52.42578125" style="63"/>
    <col min="10189" max="10189" width="25.5703125" style="63" customWidth="1"/>
    <col min="10190" max="10190" width="12.5703125" style="63" customWidth="1"/>
    <col min="10191" max="10192" width="15.140625" style="63" customWidth="1"/>
    <col min="10193" max="10193" width="28" style="63" bestFit="1" customWidth="1"/>
    <col min="10194" max="10194" width="21.42578125" style="63" bestFit="1" customWidth="1"/>
    <col min="10195" max="10195" width="35.5703125" style="63" bestFit="1" customWidth="1"/>
    <col min="10196" max="10196" width="35.28515625" style="63" customWidth="1"/>
    <col min="10197" max="10197" width="19.7109375" style="63" bestFit="1" customWidth="1"/>
    <col min="10198" max="10198" width="69.5703125" style="63" customWidth="1"/>
    <col min="10199" max="10199" width="14.85546875" style="63" bestFit="1" customWidth="1"/>
    <col min="10200" max="10200" width="23.140625" style="63" bestFit="1" customWidth="1"/>
    <col min="10201" max="10201" width="24.85546875" style="63" customWidth="1"/>
    <col min="10202" max="10202" width="19.5703125" style="63" bestFit="1" customWidth="1"/>
    <col min="10203" max="10203" width="47.7109375" style="63" bestFit="1" customWidth="1"/>
    <col min="10204" max="10204" width="8.85546875" style="63" bestFit="1" customWidth="1"/>
    <col min="10205" max="10205" width="14" style="63" bestFit="1" customWidth="1"/>
    <col min="10206" max="10206" width="35.5703125" style="63" bestFit="1" customWidth="1"/>
    <col min="10207" max="10207" width="17.42578125" style="63" bestFit="1" customWidth="1"/>
    <col min="10208" max="10208" width="10.42578125" style="63" bestFit="1" customWidth="1"/>
    <col min="10209" max="10209" width="14.140625" style="63" bestFit="1" customWidth="1"/>
    <col min="10210" max="10210" width="24.140625" style="63" bestFit="1" customWidth="1"/>
    <col min="10211" max="10211" width="18" style="63" customWidth="1"/>
    <col min="10212" max="10212" width="18.42578125" style="63" bestFit="1" customWidth="1"/>
    <col min="10213" max="10213" width="16.85546875" style="63" bestFit="1" customWidth="1"/>
    <col min="10214" max="10214" width="19.5703125" style="63" customWidth="1"/>
    <col min="10215" max="10215" width="17.7109375" style="63" bestFit="1" customWidth="1"/>
    <col min="10216" max="10216" width="9.28515625" style="63" customWidth="1"/>
    <col min="10217" max="10217" width="20.85546875" style="63" bestFit="1" customWidth="1"/>
    <col min="10218" max="10218" width="26.28515625" style="63" customWidth="1"/>
    <col min="10219" max="10219" width="11.85546875" style="63" bestFit="1" customWidth="1"/>
    <col min="10220" max="10220" width="6.140625" style="63" customWidth="1"/>
    <col min="10221" max="10221" width="8.42578125" style="63" customWidth="1"/>
    <col min="10222" max="10222" width="18.42578125" style="63" bestFit="1" customWidth="1"/>
    <col min="10223" max="10223" width="52.42578125" style="63"/>
    <col min="10224" max="10224" width="19.42578125" style="63" customWidth="1"/>
    <col min="10225" max="10226" width="23.85546875" style="63" customWidth="1"/>
    <col min="10227" max="10227" width="22" style="63" customWidth="1"/>
    <col min="10228" max="10228" width="12.42578125" style="63" customWidth="1"/>
    <col min="10229" max="10229" width="15.7109375" style="63" customWidth="1"/>
    <col min="10230" max="10230" width="13.140625" style="63" customWidth="1"/>
    <col min="10231" max="10231" width="52.42578125" style="63"/>
    <col min="10232" max="10232" width="15.7109375" style="63" customWidth="1"/>
    <col min="10233" max="10233" width="13.85546875" style="63" customWidth="1"/>
    <col min="10234" max="10237" width="52.42578125" style="63"/>
    <col min="10238" max="10238" width="14.28515625" style="63" customWidth="1"/>
    <col min="10239" max="10239" width="12.42578125" style="63" customWidth="1"/>
    <col min="10240" max="10240" width="19.7109375" style="63" customWidth="1"/>
    <col min="10241" max="10241" width="17.42578125" style="63" customWidth="1"/>
    <col min="10242" max="10242" width="11.85546875" style="63" customWidth="1"/>
    <col min="10243" max="10243" width="10.5703125" style="63" customWidth="1"/>
    <col min="10244" max="10244" width="11.28515625" style="63" customWidth="1"/>
    <col min="10245" max="10247" width="52.42578125" style="63"/>
    <col min="10248" max="10249" width="52.42578125" style="63" customWidth="1"/>
    <col min="10250" max="10250" width="32.85546875" style="63" customWidth="1"/>
    <col min="10251" max="10251" width="22.5703125" style="63" customWidth="1"/>
    <col min="10252" max="10444" width="52.42578125" style="63"/>
    <col min="10445" max="10445" width="25.5703125" style="63" customWidth="1"/>
    <col min="10446" max="10446" width="12.5703125" style="63" customWidth="1"/>
    <col min="10447" max="10448" width="15.140625" style="63" customWidth="1"/>
    <col min="10449" max="10449" width="28" style="63" bestFit="1" customWidth="1"/>
    <col min="10450" max="10450" width="21.42578125" style="63" bestFit="1" customWidth="1"/>
    <col min="10451" max="10451" width="35.5703125" style="63" bestFit="1" customWidth="1"/>
    <col min="10452" max="10452" width="35.28515625" style="63" customWidth="1"/>
    <col min="10453" max="10453" width="19.7109375" style="63" bestFit="1" customWidth="1"/>
    <col min="10454" max="10454" width="69.5703125" style="63" customWidth="1"/>
    <col min="10455" max="10455" width="14.85546875" style="63" bestFit="1" customWidth="1"/>
    <col min="10456" max="10456" width="23.140625" style="63" bestFit="1" customWidth="1"/>
    <col min="10457" max="10457" width="24.85546875" style="63" customWidth="1"/>
    <col min="10458" max="10458" width="19.5703125" style="63" bestFit="1" customWidth="1"/>
    <col min="10459" max="10459" width="47.7109375" style="63" bestFit="1" customWidth="1"/>
    <col min="10460" max="10460" width="8.85546875" style="63" bestFit="1" customWidth="1"/>
    <col min="10461" max="10461" width="14" style="63" bestFit="1" customWidth="1"/>
    <col min="10462" max="10462" width="35.5703125" style="63" bestFit="1" customWidth="1"/>
    <col min="10463" max="10463" width="17.42578125" style="63" bestFit="1" customWidth="1"/>
    <col min="10464" max="10464" width="10.42578125" style="63" bestFit="1" customWidth="1"/>
    <col min="10465" max="10465" width="14.140625" style="63" bestFit="1" customWidth="1"/>
    <col min="10466" max="10466" width="24.140625" style="63" bestFit="1" customWidth="1"/>
    <col min="10467" max="10467" width="18" style="63" customWidth="1"/>
    <col min="10468" max="10468" width="18.42578125" style="63" bestFit="1" customWidth="1"/>
    <col min="10469" max="10469" width="16.85546875" style="63" bestFit="1" customWidth="1"/>
    <col min="10470" max="10470" width="19.5703125" style="63" customWidth="1"/>
    <col min="10471" max="10471" width="17.7109375" style="63" bestFit="1" customWidth="1"/>
    <col min="10472" max="10472" width="9.28515625" style="63" customWidth="1"/>
    <col min="10473" max="10473" width="20.85546875" style="63" bestFit="1" customWidth="1"/>
    <col min="10474" max="10474" width="26.28515625" style="63" customWidth="1"/>
    <col min="10475" max="10475" width="11.85546875" style="63" bestFit="1" customWidth="1"/>
    <col min="10476" max="10476" width="6.140625" style="63" customWidth="1"/>
    <col min="10477" max="10477" width="8.42578125" style="63" customWidth="1"/>
    <col min="10478" max="10478" width="18.42578125" style="63" bestFit="1" customWidth="1"/>
    <col min="10479" max="10479" width="52.42578125" style="63"/>
    <col min="10480" max="10480" width="19.42578125" style="63" customWidth="1"/>
    <col min="10481" max="10482" width="23.85546875" style="63" customWidth="1"/>
    <col min="10483" max="10483" width="22" style="63" customWidth="1"/>
    <col min="10484" max="10484" width="12.42578125" style="63" customWidth="1"/>
    <col min="10485" max="10485" width="15.7109375" style="63" customWidth="1"/>
    <col min="10486" max="10486" width="13.140625" style="63" customWidth="1"/>
    <col min="10487" max="10487" width="52.42578125" style="63"/>
    <col min="10488" max="10488" width="15.7109375" style="63" customWidth="1"/>
    <col min="10489" max="10489" width="13.85546875" style="63" customWidth="1"/>
    <col min="10490" max="10493" width="52.42578125" style="63"/>
    <col min="10494" max="10494" width="14.28515625" style="63" customWidth="1"/>
    <col min="10495" max="10495" width="12.42578125" style="63" customWidth="1"/>
    <col min="10496" max="10496" width="19.7109375" style="63" customWidth="1"/>
    <col min="10497" max="10497" width="17.42578125" style="63" customWidth="1"/>
    <col min="10498" max="10498" width="11.85546875" style="63" customWidth="1"/>
    <col min="10499" max="10499" width="10.5703125" style="63" customWidth="1"/>
    <col min="10500" max="10500" width="11.28515625" style="63" customWidth="1"/>
    <col min="10501" max="10503" width="52.42578125" style="63"/>
    <col min="10504" max="10505" width="52.42578125" style="63" customWidth="1"/>
    <col min="10506" max="10506" width="32.85546875" style="63" customWidth="1"/>
    <col min="10507" max="10507" width="22.5703125" style="63" customWidth="1"/>
    <col min="10508" max="10700" width="52.42578125" style="63"/>
    <col min="10701" max="10701" width="25.5703125" style="63" customWidth="1"/>
    <col min="10702" max="10702" width="12.5703125" style="63" customWidth="1"/>
    <col min="10703" max="10704" width="15.140625" style="63" customWidth="1"/>
    <col min="10705" max="10705" width="28" style="63" bestFit="1" customWidth="1"/>
    <col min="10706" max="10706" width="21.42578125" style="63" bestFit="1" customWidth="1"/>
    <col min="10707" max="10707" width="35.5703125" style="63" bestFit="1" customWidth="1"/>
    <col min="10708" max="10708" width="35.28515625" style="63" customWidth="1"/>
    <col min="10709" max="10709" width="19.7109375" style="63" bestFit="1" customWidth="1"/>
    <col min="10710" max="10710" width="69.5703125" style="63" customWidth="1"/>
    <col min="10711" max="10711" width="14.85546875" style="63" bestFit="1" customWidth="1"/>
    <col min="10712" max="10712" width="23.140625" style="63" bestFit="1" customWidth="1"/>
    <col min="10713" max="10713" width="24.85546875" style="63" customWidth="1"/>
    <col min="10714" max="10714" width="19.5703125" style="63" bestFit="1" customWidth="1"/>
    <col min="10715" max="10715" width="47.7109375" style="63" bestFit="1" customWidth="1"/>
    <col min="10716" max="10716" width="8.85546875" style="63" bestFit="1" customWidth="1"/>
    <col min="10717" max="10717" width="14" style="63" bestFit="1" customWidth="1"/>
    <col min="10718" max="10718" width="35.5703125" style="63" bestFit="1" customWidth="1"/>
    <col min="10719" max="10719" width="17.42578125" style="63" bestFit="1" customWidth="1"/>
    <col min="10720" max="10720" width="10.42578125" style="63" bestFit="1" customWidth="1"/>
    <col min="10721" max="10721" width="14.140625" style="63" bestFit="1" customWidth="1"/>
    <col min="10722" max="10722" width="24.140625" style="63" bestFit="1" customWidth="1"/>
    <col min="10723" max="10723" width="18" style="63" customWidth="1"/>
    <col min="10724" max="10724" width="18.42578125" style="63" bestFit="1" customWidth="1"/>
    <col min="10725" max="10725" width="16.85546875" style="63" bestFit="1" customWidth="1"/>
    <col min="10726" max="10726" width="19.5703125" style="63" customWidth="1"/>
    <col min="10727" max="10727" width="17.7109375" style="63" bestFit="1" customWidth="1"/>
    <col min="10728" max="10728" width="9.28515625" style="63" customWidth="1"/>
    <col min="10729" max="10729" width="20.85546875" style="63" bestFit="1" customWidth="1"/>
    <col min="10730" max="10730" width="26.28515625" style="63" customWidth="1"/>
    <col min="10731" max="10731" width="11.85546875" style="63" bestFit="1" customWidth="1"/>
    <col min="10732" max="10732" width="6.140625" style="63" customWidth="1"/>
    <col min="10733" max="10733" width="8.42578125" style="63" customWidth="1"/>
    <col min="10734" max="10734" width="18.42578125" style="63" bestFit="1" customWidth="1"/>
    <col min="10735" max="10735" width="52.42578125" style="63"/>
    <col min="10736" max="10736" width="19.42578125" style="63" customWidth="1"/>
    <col min="10737" max="10738" width="23.85546875" style="63" customWidth="1"/>
    <col min="10739" max="10739" width="22" style="63" customWidth="1"/>
    <col min="10740" max="10740" width="12.42578125" style="63" customWidth="1"/>
    <col min="10741" max="10741" width="15.7109375" style="63" customWidth="1"/>
    <col min="10742" max="10742" width="13.140625" style="63" customWidth="1"/>
    <col min="10743" max="10743" width="52.42578125" style="63"/>
    <col min="10744" max="10744" width="15.7109375" style="63" customWidth="1"/>
    <col min="10745" max="10745" width="13.85546875" style="63" customWidth="1"/>
    <col min="10746" max="10749" width="52.42578125" style="63"/>
    <col min="10750" max="10750" width="14.28515625" style="63" customWidth="1"/>
    <col min="10751" max="10751" width="12.42578125" style="63" customWidth="1"/>
    <col min="10752" max="10752" width="19.7109375" style="63" customWidth="1"/>
    <col min="10753" max="10753" width="17.42578125" style="63" customWidth="1"/>
    <col min="10754" max="10754" width="11.85546875" style="63" customWidth="1"/>
    <col min="10755" max="10755" width="10.5703125" style="63" customWidth="1"/>
    <col min="10756" max="10756" width="11.28515625" style="63" customWidth="1"/>
    <col min="10757" max="10759" width="52.42578125" style="63"/>
    <col min="10760" max="10761" width="52.42578125" style="63" customWidth="1"/>
    <col min="10762" max="10762" width="32.85546875" style="63" customWidth="1"/>
    <col min="10763" max="10763" width="22.5703125" style="63" customWidth="1"/>
    <col min="10764" max="10956" width="52.42578125" style="63"/>
    <col min="10957" max="10957" width="25.5703125" style="63" customWidth="1"/>
    <col min="10958" max="10958" width="12.5703125" style="63" customWidth="1"/>
    <col min="10959" max="10960" width="15.140625" style="63" customWidth="1"/>
    <col min="10961" max="10961" width="28" style="63" bestFit="1" customWidth="1"/>
    <col min="10962" max="10962" width="21.42578125" style="63" bestFit="1" customWidth="1"/>
    <col min="10963" max="10963" width="35.5703125" style="63" bestFit="1" customWidth="1"/>
    <col min="10964" max="10964" width="35.28515625" style="63" customWidth="1"/>
    <col min="10965" max="10965" width="19.7109375" style="63" bestFit="1" customWidth="1"/>
    <col min="10966" max="10966" width="69.5703125" style="63" customWidth="1"/>
    <col min="10967" max="10967" width="14.85546875" style="63" bestFit="1" customWidth="1"/>
    <col min="10968" max="10968" width="23.140625" style="63" bestFit="1" customWidth="1"/>
    <col min="10969" max="10969" width="24.85546875" style="63" customWidth="1"/>
    <col min="10970" max="10970" width="19.5703125" style="63" bestFit="1" customWidth="1"/>
    <col min="10971" max="10971" width="47.7109375" style="63" bestFit="1" customWidth="1"/>
    <col min="10972" max="10972" width="8.85546875" style="63" bestFit="1" customWidth="1"/>
    <col min="10973" max="10973" width="14" style="63" bestFit="1" customWidth="1"/>
    <col min="10974" max="10974" width="35.5703125" style="63" bestFit="1" customWidth="1"/>
    <col min="10975" max="10975" width="17.42578125" style="63" bestFit="1" customWidth="1"/>
    <col min="10976" max="10976" width="10.42578125" style="63" bestFit="1" customWidth="1"/>
    <col min="10977" max="10977" width="14.140625" style="63" bestFit="1" customWidth="1"/>
    <col min="10978" max="10978" width="24.140625" style="63" bestFit="1" customWidth="1"/>
    <col min="10979" max="10979" width="18" style="63" customWidth="1"/>
    <col min="10980" max="10980" width="18.42578125" style="63" bestFit="1" customWidth="1"/>
    <col min="10981" max="10981" width="16.85546875" style="63" bestFit="1" customWidth="1"/>
    <col min="10982" max="10982" width="19.5703125" style="63" customWidth="1"/>
    <col min="10983" max="10983" width="17.7109375" style="63" bestFit="1" customWidth="1"/>
    <col min="10984" max="10984" width="9.28515625" style="63" customWidth="1"/>
    <col min="10985" max="10985" width="20.85546875" style="63" bestFit="1" customWidth="1"/>
    <col min="10986" max="10986" width="26.28515625" style="63" customWidth="1"/>
    <col min="10987" max="10987" width="11.85546875" style="63" bestFit="1" customWidth="1"/>
    <col min="10988" max="10988" width="6.140625" style="63" customWidth="1"/>
    <col min="10989" max="10989" width="8.42578125" style="63" customWidth="1"/>
    <col min="10990" max="10990" width="18.42578125" style="63" bestFit="1" customWidth="1"/>
    <col min="10991" max="10991" width="52.42578125" style="63"/>
    <col min="10992" max="10992" width="19.42578125" style="63" customWidth="1"/>
    <col min="10993" max="10994" width="23.85546875" style="63" customWidth="1"/>
    <col min="10995" max="10995" width="22" style="63" customWidth="1"/>
    <col min="10996" max="10996" width="12.42578125" style="63" customWidth="1"/>
    <col min="10997" max="10997" width="15.7109375" style="63" customWidth="1"/>
    <col min="10998" max="10998" width="13.140625" style="63" customWidth="1"/>
    <col min="10999" max="10999" width="52.42578125" style="63"/>
    <col min="11000" max="11000" width="15.7109375" style="63" customWidth="1"/>
    <col min="11001" max="11001" width="13.85546875" style="63" customWidth="1"/>
    <col min="11002" max="11005" width="52.42578125" style="63"/>
    <col min="11006" max="11006" width="14.28515625" style="63" customWidth="1"/>
    <col min="11007" max="11007" width="12.42578125" style="63" customWidth="1"/>
    <col min="11008" max="11008" width="19.7109375" style="63" customWidth="1"/>
    <col min="11009" max="11009" width="17.42578125" style="63" customWidth="1"/>
    <col min="11010" max="11010" width="11.85546875" style="63" customWidth="1"/>
    <col min="11011" max="11011" width="10.5703125" style="63" customWidth="1"/>
    <col min="11012" max="11012" width="11.28515625" style="63" customWidth="1"/>
    <col min="11013" max="11015" width="52.42578125" style="63"/>
    <col min="11016" max="11017" width="52.42578125" style="63" customWidth="1"/>
    <col min="11018" max="11018" width="32.85546875" style="63" customWidth="1"/>
    <col min="11019" max="11019" width="22.5703125" style="63" customWidth="1"/>
    <col min="11020" max="11212" width="52.42578125" style="63"/>
    <col min="11213" max="11213" width="25.5703125" style="63" customWidth="1"/>
    <col min="11214" max="11214" width="12.5703125" style="63" customWidth="1"/>
    <col min="11215" max="11216" width="15.140625" style="63" customWidth="1"/>
    <col min="11217" max="11217" width="28" style="63" bestFit="1" customWidth="1"/>
    <col min="11218" max="11218" width="21.42578125" style="63" bestFit="1" customWidth="1"/>
    <col min="11219" max="11219" width="35.5703125" style="63" bestFit="1" customWidth="1"/>
    <col min="11220" max="11220" width="35.28515625" style="63" customWidth="1"/>
    <col min="11221" max="11221" width="19.7109375" style="63" bestFit="1" customWidth="1"/>
    <col min="11222" max="11222" width="69.5703125" style="63" customWidth="1"/>
    <col min="11223" max="11223" width="14.85546875" style="63" bestFit="1" customWidth="1"/>
    <col min="11224" max="11224" width="23.140625" style="63" bestFit="1" customWidth="1"/>
    <col min="11225" max="11225" width="24.85546875" style="63" customWidth="1"/>
    <col min="11226" max="11226" width="19.5703125" style="63" bestFit="1" customWidth="1"/>
    <col min="11227" max="11227" width="47.7109375" style="63" bestFit="1" customWidth="1"/>
    <col min="11228" max="11228" width="8.85546875" style="63" bestFit="1" customWidth="1"/>
    <col min="11229" max="11229" width="14" style="63" bestFit="1" customWidth="1"/>
    <col min="11230" max="11230" width="35.5703125" style="63" bestFit="1" customWidth="1"/>
    <col min="11231" max="11231" width="17.42578125" style="63" bestFit="1" customWidth="1"/>
    <col min="11232" max="11232" width="10.42578125" style="63" bestFit="1" customWidth="1"/>
    <col min="11233" max="11233" width="14.140625" style="63" bestFit="1" customWidth="1"/>
    <col min="11234" max="11234" width="24.140625" style="63" bestFit="1" customWidth="1"/>
    <col min="11235" max="11235" width="18" style="63" customWidth="1"/>
    <col min="11236" max="11236" width="18.42578125" style="63" bestFit="1" customWidth="1"/>
    <col min="11237" max="11237" width="16.85546875" style="63" bestFit="1" customWidth="1"/>
    <col min="11238" max="11238" width="19.5703125" style="63" customWidth="1"/>
    <col min="11239" max="11239" width="17.7109375" style="63" bestFit="1" customWidth="1"/>
    <col min="11240" max="11240" width="9.28515625" style="63" customWidth="1"/>
    <col min="11241" max="11241" width="20.85546875" style="63" bestFit="1" customWidth="1"/>
    <col min="11242" max="11242" width="26.28515625" style="63" customWidth="1"/>
    <col min="11243" max="11243" width="11.85546875" style="63" bestFit="1" customWidth="1"/>
    <col min="11244" max="11244" width="6.140625" style="63" customWidth="1"/>
    <col min="11245" max="11245" width="8.42578125" style="63" customWidth="1"/>
    <col min="11246" max="11246" width="18.42578125" style="63" bestFit="1" customWidth="1"/>
    <col min="11247" max="11247" width="52.42578125" style="63"/>
    <col min="11248" max="11248" width="19.42578125" style="63" customWidth="1"/>
    <col min="11249" max="11250" width="23.85546875" style="63" customWidth="1"/>
    <col min="11251" max="11251" width="22" style="63" customWidth="1"/>
    <col min="11252" max="11252" width="12.42578125" style="63" customWidth="1"/>
    <col min="11253" max="11253" width="15.7109375" style="63" customWidth="1"/>
    <col min="11254" max="11254" width="13.140625" style="63" customWidth="1"/>
    <col min="11255" max="11255" width="52.42578125" style="63"/>
    <col min="11256" max="11256" width="15.7109375" style="63" customWidth="1"/>
    <col min="11257" max="11257" width="13.85546875" style="63" customWidth="1"/>
    <col min="11258" max="11261" width="52.42578125" style="63"/>
    <col min="11262" max="11262" width="14.28515625" style="63" customWidth="1"/>
    <col min="11263" max="11263" width="12.42578125" style="63" customWidth="1"/>
    <col min="11264" max="11264" width="19.7109375" style="63" customWidth="1"/>
    <col min="11265" max="11265" width="17.42578125" style="63" customWidth="1"/>
    <col min="11266" max="11266" width="11.85546875" style="63" customWidth="1"/>
    <col min="11267" max="11267" width="10.5703125" style="63" customWidth="1"/>
    <col min="11268" max="11268" width="11.28515625" style="63" customWidth="1"/>
    <col min="11269" max="11271" width="52.42578125" style="63"/>
    <col min="11272" max="11273" width="52.42578125" style="63" customWidth="1"/>
    <col min="11274" max="11274" width="32.85546875" style="63" customWidth="1"/>
    <col min="11275" max="11275" width="22.5703125" style="63" customWidth="1"/>
    <col min="11276" max="11468" width="52.42578125" style="63"/>
    <col min="11469" max="11469" width="25.5703125" style="63" customWidth="1"/>
    <col min="11470" max="11470" width="12.5703125" style="63" customWidth="1"/>
    <col min="11471" max="11472" width="15.140625" style="63" customWidth="1"/>
    <col min="11473" max="11473" width="28" style="63" bestFit="1" customWidth="1"/>
    <col min="11474" max="11474" width="21.42578125" style="63" bestFit="1" customWidth="1"/>
    <col min="11475" max="11475" width="35.5703125" style="63" bestFit="1" customWidth="1"/>
    <col min="11476" max="11476" width="35.28515625" style="63" customWidth="1"/>
    <col min="11477" max="11477" width="19.7109375" style="63" bestFit="1" customWidth="1"/>
    <col min="11478" max="11478" width="69.5703125" style="63" customWidth="1"/>
    <col min="11479" max="11479" width="14.85546875" style="63" bestFit="1" customWidth="1"/>
    <col min="11480" max="11480" width="23.140625" style="63" bestFit="1" customWidth="1"/>
    <col min="11481" max="11481" width="24.85546875" style="63" customWidth="1"/>
    <col min="11482" max="11482" width="19.5703125" style="63" bestFit="1" customWidth="1"/>
    <col min="11483" max="11483" width="47.7109375" style="63" bestFit="1" customWidth="1"/>
    <col min="11484" max="11484" width="8.85546875" style="63" bestFit="1" customWidth="1"/>
    <col min="11485" max="11485" width="14" style="63" bestFit="1" customWidth="1"/>
    <col min="11486" max="11486" width="35.5703125" style="63" bestFit="1" customWidth="1"/>
    <col min="11487" max="11487" width="17.42578125" style="63" bestFit="1" customWidth="1"/>
    <col min="11488" max="11488" width="10.42578125" style="63" bestFit="1" customWidth="1"/>
    <col min="11489" max="11489" width="14.140625" style="63" bestFit="1" customWidth="1"/>
    <col min="11490" max="11490" width="24.140625" style="63" bestFit="1" customWidth="1"/>
    <col min="11491" max="11491" width="18" style="63" customWidth="1"/>
    <col min="11492" max="11492" width="18.42578125" style="63" bestFit="1" customWidth="1"/>
    <col min="11493" max="11493" width="16.85546875" style="63" bestFit="1" customWidth="1"/>
    <col min="11494" max="11494" width="19.5703125" style="63" customWidth="1"/>
    <col min="11495" max="11495" width="17.7109375" style="63" bestFit="1" customWidth="1"/>
    <col min="11496" max="11496" width="9.28515625" style="63" customWidth="1"/>
    <col min="11497" max="11497" width="20.85546875" style="63" bestFit="1" customWidth="1"/>
    <col min="11498" max="11498" width="26.28515625" style="63" customWidth="1"/>
    <col min="11499" max="11499" width="11.85546875" style="63" bestFit="1" customWidth="1"/>
    <col min="11500" max="11500" width="6.140625" style="63" customWidth="1"/>
    <col min="11501" max="11501" width="8.42578125" style="63" customWidth="1"/>
    <col min="11502" max="11502" width="18.42578125" style="63" bestFit="1" customWidth="1"/>
    <col min="11503" max="11503" width="52.42578125" style="63"/>
    <col min="11504" max="11504" width="19.42578125" style="63" customWidth="1"/>
    <col min="11505" max="11506" width="23.85546875" style="63" customWidth="1"/>
    <col min="11507" max="11507" width="22" style="63" customWidth="1"/>
    <col min="11508" max="11508" width="12.42578125" style="63" customWidth="1"/>
    <col min="11509" max="11509" width="15.7109375" style="63" customWidth="1"/>
    <col min="11510" max="11510" width="13.140625" style="63" customWidth="1"/>
    <col min="11511" max="11511" width="52.42578125" style="63"/>
    <col min="11512" max="11512" width="15.7109375" style="63" customWidth="1"/>
    <col min="11513" max="11513" width="13.85546875" style="63" customWidth="1"/>
    <col min="11514" max="11517" width="52.42578125" style="63"/>
    <col min="11518" max="11518" width="14.28515625" style="63" customWidth="1"/>
    <col min="11519" max="11519" width="12.42578125" style="63" customWidth="1"/>
    <col min="11520" max="11520" width="19.7109375" style="63" customWidth="1"/>
    <col min="11521" max="11521" width="17.42578125" style="63" customWidth="1"/>
    <col min="11522" max="11522" width="11.85546875" style="63" customWidth="1"/>
    <col min="11523" max="11523" width="10.5703125" style="63" customWidth="1"/>
    <col min="11524" max="11524" width="11.28515625" style="63" customWidth="1"/>
    <col min="11525" max="11527" width="52.42578125" style="63"/>
    <col min="11528" max="11529" width="52.42578125" style="63" customWidth="1"/>
    <col min="11530" max="11530" width="32.85546875" style="63" customWidth="1"/>
    <col min="11531" max="11531" width="22.5703125" style="63" customWidth="1"/>
    <col min="11532" max="11724" width="52.42578125" style="63"/>
    <col min="11725" max="11725" width="25.5703125" style="63" customWidth="1"/>
    <col min="11726" max="11726" width="12.5703125" style="63" customWidth="1"/>
    <col min="11727" max="11728" width="15.140625" style="63" customWidth="1"/>
    <col min="11729" max="11729" width="28" style="63" bestFit="1" customWidth="1"/>
    <col min="11730" max="11730" width="21.42578125" style="63" bestFit="1" customWidth="1"/>
    <col min="11731" max="11731" width="35.5703125" style="63" bestFit="1" customWidth="1"/>
    <col min="11732" max="11732" width="35.28515625" style="63" customWidth="1"/>
    <col min="11733" max="11733" width="19.7109375" style="63" bestFit="1" customWidth="1"/>
    <col min="11734" max="11734" width="69.5703125" style="63" customWidth="1"/>
    <col min="11735" max="11735" width="14.85546875" style="63" bestFit="1" customWidth="1"/>
    <col min="11736" max="11736" width="23.140625" style="63" bestFit="1" customWidth="1"/>
    <col min="11737" max="11737" width="24.85546875" style="63" customWidth="1"/>
    <col min="11738" max="11738" width="19.5703125" style="63" bestFit="1" customWidth="1"/>
    <col min="11739" max="11739" width="47.7109375" style="63" bestFit="1" customWidth="1"/>
    <col min="11740" max="11740" width="8.85546875" style="63" bestFit="1" customWidth="1"/>
    <col min="11741" max="11741" width="14" style="63" bestFit="1" customWidth="1"/>
    <col min="11742" max="11742" width="35.5703125" style="63" bestFit="1" customWidth="1"/>
    <col min="11743" max="11743" width="17.42578125" style="63" bestFit="1" customWidth="1"/>
    <col min="11744" max="11744" width="10.42578125" style="63" bestFit="1" customWidth="1"/>
    <col min="11745" max="11745" width="14.140625" style="63" bestFit="1" customWidth="1"/>
    <col min="11746" max="11746" width="24.140625" style="63" bestFit="1" customWidth="1"/>
    <col min="11747" max="11747" width="18" style="63" customWidth="1"/>
    <col min="11748" max="11748" width="18.42578125" style="63" bestFit="1" customWidth="1"/>
    <col min="11749" max="11749" width="16.85546875" style="63" bestFit="1" customWidth="1"/>
    <col min="11750" max="11750" width="19.5703125" style="63" customWidth="1"/>
    <col min="11751" max="11751" width="17.7109375" style="63" bestFit="1" customWidth="1"/>
    <col min="11752" max="11752" width="9.28515625" style="63" customWidth="1"/>
    <col min="11753" max="11753" width="20.85546875" style="63" bestFit="1" customWidth="1"/>
    <col min="11754" max="11754" width="26.28515625" style="63" customWidth="1"/>
    <col min="11755" max="11755" width="11.85546875" style="63" bestFit="1" customWidth="1"/>
    <col min="11756" max="11756" width="6.140625" style="63" customWidth="1"/>
    <col min="11757" max="11757" width="8.42578125" style="63" customWidth="1"/>
    <col min="11758" max="11758" width="18.42578125" style="63" bestFit="1" customWidth="1"/>
    <col min="11759" max="11759" width="52.42578125" style="63"/>
    <col min="11760" max="11760" width="19.42578125" style="63" customWidth="1"/>
    <col min="11761" max="11762" width="23.85546875" style="63" customWidth="1"/>
    <col min="11763" max="11763" width="22" style="63" customWidth="1"/>
    <col min="11764" max="11764" width="12.42578125" style="63" customWidth="1"/>
    <col min="11765" max="11765" width="15.7109375" style="63" customWidth="1"/>
    <col min="11766" max="11766" width="13.140625" style="63" customWidth="1"/>
    <col min="11767" max="11767" width="52.42578125" style="63"/>
    <col min="11768" max="11768" width="15.7109375" style="63" customWidth="1"/>
    <col min="11769" max="11769" width="13.85546875" style="63" customWidth="1"/>
    <col min="11770" max="11773" width="52.42578125" style="63"/>
    <col min="11774" max="11774" width="14.28515625" style="63" customWidth="1"/>
    <col min="11775" max="11775" width="12.42578125" style="63" customWidth="1"/>
    <col min="11776" max="11776" width="19.7109375" style="63" customWidth="1"/>
    <col min="11777" max="11777" width="17.42578125" style="63" customWidth="1"/>
    <col min="11778" max="11778" width="11.85546875" style="63" customWidth="1"/>
    <col min="11779" max="11779" width="10.5703125" style="63" customWidth="1"/>
    <col min="11780" max="11780" width="11.28515625" style="63" customWidth="1"/>
    <col min="11781" max="11783" width="52.42578125" style="63"/>
    <col min="11784" max="11785" width="52.42578125" style="63" customWidth="1"/>
    <col min="11786" max="11786" width="32.85546875" style="63" customWidth="1"/>
    <col min="11787" max="11787" width="22.5703125" style="63" customWidth="1"/>
    <col min="11788" max="11980" width="52.42578125" style="63"/>
    <col min="11981" max="11981" width="25.5703125" style="63" customWidth="1"/>
    <col min="11982" max="11982" width="12.5703125" style="63" customWidth="1"/>
    <col min="11983" max="11984" width="15.140625" style="63" customWidth="1"/>
    <col min="11985" max="11985" width="28" style="63" bestFit="1" customWidth="1"/>
    <col min="11986" max="11986" width="21.42578125" style="63" bestFit="1" customWidth="1"/>
    <col min="11987" max="11987" width="35.5703125" style="63" bestFit="1" customWidth="1"/>
    <col min="11988" max="11988" width="35.28515625" style="63" customWidth="1"/>
    <col min="11989" max="11989" width="19.7109375" style="63" bestFit="1" customWidth="1"/>
    <col min="11990" max="11990" width="69.5703125" style="63" customWidth="1"/>
    <col min="11991" max="11991" width="14.85546875" style="63" bestFit="1" customWidth="1"/>
    <col min="11992" max="11992" width="23.140625" style="63" bestFit="1" customWidth="1"/>
    <col min="11993" max="11993" width="24.85546875" style="63" customWidth="1"/>
    <col min="11994" max="11994" width="19.5703125" style="63" bestFit="1" customWidth="1"/>
    <col min="11995" max="11995" width="47.7109375" style="63" bestFit="1" customWidth="1"/>
    <col min="11996" max="11996" width="8.85546875" style="63" bestFit="1" customWidth="1"/>
    <col min="11997" max="11997" width="14" style="63" bestFit="1" customWidth="1"/>
    <col min="11998" max="11998" width="35.5703125" style="63" bestFit="1" customWidth="1"/>
    <col min="11999" max="11999" width="17.42578125" style="63" bestFit="1" customWidth="1"/>
    <col min="12000" max="12000" width="10.42578125" style="63" bestFit="1" customWidth="1"/>
    <col min="12001" max="12001" width="14.140625" style="63" bestFit="1" customWidth="1"/>
    <col min="12002" max="12002" width="24.140625" style="63" bestFit="1" customWidth="1"/>
    <col min="12003" max="12003" width="18" style="63" customWidth="1"/>
    <col min="12004" max="12004" width="18.42578125" style="63" bestFit="1" customWidth="1"/>
    <col min="12005" max="12005" width="16.85546875" style="63" bestFit="1" customWidth="1"/>
    <col min="12006" max="12006" width="19.5703125" style="63" customWidth="1"/>
    <col min="12007" max="12007" width="17.7109375" style="63" bestFit="1" customWidth="1"/>
    <col min="12008" max="12008" width="9.28515625" style="63" customWidth="1"/>
    <col min="12009" max="12009" width="20.85546875" style="63" bestFit="1" customWidth="1"/>
    <col min="12010" max="12010" width="26.28515625" style="63" customWidth="1"/>
    <col min="12011" max="12011" width="11.85546875" style="63" bestFit="1" customWidth="1"/>
    <col min="12012" max="12012" width="6.140625" style="63" customWidth="1"/>
    <col min="12013" max="12013" width="8.42578125" style="63" customWidth="1"/>
    <col min="12014" max="12014" width="18.42578125" style="63" bestFit="1" customWidth="1"/>
    <col min="12015" max="12015" width="52.42578125" style="63"/>
    <col min="12016" max="12016" width="19.42578125" style="63" customWidth="1"/>
    <col min="12017" max="12018" width="23.85546875" style="63" customWidth="1"/>
    <col min="12019" max="12019" width="22" style="63" customWidth="1"/>
    <col min="12020" max="12020" width="12.42578125" style="63" customWidth="1"/>
    <col min="12021" max="12021" width="15.7109375" style="63" customWidth="1"/>
    <col min="12022" max="12022" width="13.140625" style="63" customWidth="1"/>
    <col min="12023" max="12023" width="52.42578125" style="63"/>
    <col min="12024" max="12024" width="15.7109375" style="63" customWidth="1"/>
    <col min="12025" max="12025" width="13.85546875" style="63" customWidth="1"/>
    <col min="12026" max="12029" width="52.42578125" style="63"/>
    <col min="12030" max="12030" width="14.28515625" style="63" customWidth="1"/>
    <col min="12031" max="12031" width="12.42578125" style="63" customWidth="1"/>
    <col min="12032" max="12032" width="19.7109375" style="63" customWidth="1"/>
    <col min="12033" max="12033" width="17.42578125" style="63" customWidth="1"/>
    <col min="12034" max="12034" width="11.85546875" style="63" customWidth="1"/>
    <col min="12035" max="12035" width="10.5703125" style="63" customWidth="1"/>
    <col min="12036" max="12036" width="11.28515625" style="63" customWidth="1"/>
    <col min="12037" max="12039" width="52.42578125" style="63"/>
    <col min="12040" max="12041" width="52.42578125" style="63" customWidth="1"/>
    <col min="12042" max="12042" width="32.85546875" style="63" customWidth="1"/>
    <col min="12043" max="12043" width="22.5703125" style="63" customWidth="1"/>
    <col min="12044" max="12236" width="52.42578125" style="63"/>
    <col min="12237" max="12237" width="25.5703125" style="63" customWidth="1"/>
    <col min="12238" max="12238" width="12.5703125" style="63" customWidth="1"/>
    <col min="12239" max="12240" width="15.140625" style="63" customWidth="1"/>
    <col min="12241" max="12241" width="28" style="63" bestFit="1" customWidth="1"/>
    <col min="12242" max="12242" width="21.42578125" style="63" bestFit="1" customWidth="1"/>
    <col min="12243" max="12243" width="35.5703125" style="63" bestFit="1" customWidth="1"/>
    <col min="12244" max="12244" width="35.28515625" style="63" customWidth="1"/>
    <col min="12245" max="12245" width="19.7109375" style="63" bestFit="1" customWidth="1"/>
    <col min="12246" max="12246" width="69.5703125" style="63" customWidth="1"/>
    <col min="12247" max="12247" width="14.85546875" style="63" bestFit="1" customWidth="1"/>
    <col min="12248" max="12248" width="23.140625" style="63" bestFit="1" customWidth="1"/>
    <col min="12249" max="12249" width="24.85546875" style="63" customWidth="1"/>
    <col min="12250" max="12250" width="19.5703125" style="63" bestFit="1" customWidth="1"/>
    <col min="12251" max="12251" width="47.7109375" style="63" bestFit="1" customWidth="1"/>
    <col min="12252" max="12252" width="8.85546875" style="63" bestFit="1" customWidth="1"/>
    <col min="12253" max="12253" width="14" style="63" bestFit="1" customWidth="1"/>
    <col min="12254" max="12254" width="35.5703125" style="63" bestFit="1" customWidth="1"/>
    <col min="12255" max="12255" width="17.42578125" style="63" bestFit="1" customWidth="1"/>
    <col min="12256" max="12256" width="10.42578125" style="63" bestFit="1" customWidth="1"/>
    <col min="12257" max="12257" width="14.140625" style="63" bestFit="1" customWidth="1"/>
    <col min="12258" max="12258" width="24.140625" style="63" bestFit="1" customWidth="1"/>
    <col min="12259" max="12259" width="18" style="63" customWidth="1"/>
    <col min="12260" max="12260" width="18.42578125" style="63" bestFit="1" customWidth="1"/>
    <col min="12261" max="12261" width="16.85546875" style="63" bestFit="1" customWidth="1"/>
    <col min="12262" max="12262" width="19.5703125" style="63" customWidth="1"/>
    <col min="12263" max="12263" width="17.7109375" style="63" bestFit="1" customWidth="1"/>
    <col min="12264" max="12264" width="9.28515625" style="63" customWidth="1"/>
    <col min="12265" max="12265" width="20.85546875" style="63" bestFit="1" customWidth="1"/>
    <col min="12266" max="12266" width="26.28515625" style="63" customWidth="1"/>
    <col min="12267" max="12267" width="11.85546875" style="63" bestFit="1" customWidth="1"/>
    <col min="12268" max="12268" width="6.140625" style="63" customWidth="1"/>
    <col min="12269" max="12269" width="8.42578125" style="63" customWidth="1"/>
    <col min="12270" max="12270" width="18.42578125" style="63" bestFit="1" customWidth="1"/>
    <col min="12271" max="12271" width="52.42578125" style="63"/>
    <col min="12272" max="12272" width="19.42578125" style="63" customWidth="1"/>
    <col min="12273" max="12274" width="23.85546875" style="63" customWidth="1"/>
    <col min="12275" max="12275" width="22" style="63" customWidth="1"/>
    <col min="12276" max="12276" width="12.42578125" style="63" customWidth="1"/>
    <col min="12277" max="12277" width="15.7109375" style="63" customWidth="1"/>
    <col min="12278" max="12278" width="13.140625" style="63" customWidth="1"/>
    <col min="12279" max="12279" width="52.42578125" style="63"/>
    <col min="12280" max="12280" width="15.7109375" style="63" customWidth="1"/>
    <col min="12281" max="12281" width="13.85546875" style="63" customWidth="1"/>
    <col min="12282" max="12285" width="52.42578125" style="63"/>
    <col min="12286" max="12286" width="14.28515625" style="63" customWidth="1"/>
    <col min="12287" max="12287" width="12.42578125" style="63" customWidth="1"/>
    <col min="12288" max="12288" width="19.7109375" style="63" customWidth="1"/>
    <col min="12289" max="12289" width="17.42578125" style="63" customWidth="1"/>
    <col min="12290" max="12290" width="11.85546875" style="63" customWidth="1"/>
    <col min="12291" max="12291" width="10.5703125" style="63" customWidth="1"/>
    <col min="12292" max="12292" width="11.28515625" style="63" customWidth="1"/>
    <col min="12293" max="12295" width="52.42578125" style="63"/>
    <col min="12296" max="12297" width="52.42578125" style="63" customWidth="1"/>
    <col min="12298" max="12298" width="32.85546875" style="63" customWidth="1"/>
    <col min="12299" max="12299" width="22.5703125" style="63" customWidth="1"/>
    <col min="12300" max="12492" width="52.42578125" style="63"/>
    <col min="12493" max="12493" width="25.5703125" style="63" customWidth="1"/>
    <col min="12494" max="12494" width="12.5703125" style="63" customWidth="1"/>
    <col min="12495" max="12496" width="15.140625" style="63" customWidth="1"/>
    <col min="12497" max="12497" width="28" style="63" bestFit="1" customWidth="1"/>
    <col min="12498" max="12498" width="21.42578125" style="63" bestFit="1" customWidth="1"/>
    <col min="12499" max="12499" width="35.5703125" style="63" bestFit="1" customWidth="1"/>
    <col min="12500" max="12500" width="35.28515625" style="63" customWidth="1"/>
    <col min="12501" max="12501" width="19.7109375" style="63" bestFit="1" customWidth="1"/>
    <col min="12502" max="12502" width="69.5703125" style="63" customWidth="1"/>
    <col min="12503" max="12503" width="14.85546875" style="63" bestFit="1" customWidth="1"/>
    <col min="12504" max="12504" width="23.140625" style="63" bestFit="1" customWidth="1"/>
    <col min="12505" max="12505" width="24.85546875" style="63" customWidth="1"/>
    <col min="12506" max="12506" width="19.5703125" style="63" bestFit="1" customWidth="1"/>
    <col min="12507" max="12507" width="47.7109375" style="63" bestFit="1" customWidth="1"/>
    <col min="12508" max="12508" width="8.85546875" style="63" bestFit="1" customWidth="1"/>
    <col min="12509" max="12509" width="14" style="63" bestFit="1" customWidth="1"/>
    <col min="12510" max="12510" width="35.5703125" style="63" bestFit="1" customWidth="1"/>
    <col min="12511" max="12511" width="17.42578125" style="63" bestFit="1" customWidth="1"/>
    <col min="12512" max="12512" width="10.42578125" style="63" bestFit="1" customWidth="1"/>
    <col min="12513" max="12513" width="14.140625" style="63" bestFit="1" customWidth="1"/>
    <col min="12514" max="12514" width="24.140625" style="63" bestFit="1" customWidth="1"/>
    <col min="12515" max="12515" width="18" style="63" customWidth="1"/>
    <col min="12516" max="12516" width="18.42578125" style="63" bestFit="1" customWidth="1"/>
    <col min="12517" max="12517" width="16.85546875" style="63" bestFit="1" customWidth="1"/>
    <col min="12518" max="12518" width="19.5703125" style="63" customWidth="1"/>
    <col min="12519" max="12519" width="17.7109375" style="63" bestFit="1" customWidth="1"/>
    <col min="12520" max="12520" width="9.28515625" style="63" customWidth="1"/>
    <col min="12521" max="12521" width="20.85546875" style="63" bestFit="1" customWidth="1"/>
    <col min="12522" max="12522" width="26.28515625" style="63" customWidth="1"/>
    <col min="12523" max="12523" width="11.85546875" style="63" bestFit="1" customWidth="1"/>
    <col min="12524" max="12524" width="6.140625" style="63" customWidth="1"/>
    <col min="12525" max="12525" width="8.42578125" style="63" customWidth="1"/>
    <col min="12526" max="12526" width="18.42578125" style="63" bestFit="1" customWidth="1"/>
    <col min="12527" max="12527" width="52.42578125" style="63"/>
    <col min="12528" max="12528" width="19.42578125" style="63" customWidth="1"/>
    <col min="12529" max="12530" width="23.85546875" style="63" customWidth="1"/>
    <col min="12531" max="12531" width="22" style="63" customWidth="1"/>
    <col min="12532" max="12532" width="12.42578125" style="63" customWidth="1"/>
    <col min="12533" max="12533" width="15.7109375" style="63" customWidth="1"/>
    <col min="12534" max="12534" width="13.140625" style="63" customWidth="1"/>
    <col min="12535" max="12535" width="52.42578125" style="63"/>
    <col min="12536" max="12536" width="15.7109375" style="63" customWidth="1"/>
    <col min="12537" max="12537" width="13.85546875" style="63" customWidth="1"/>
    <col min="12538" max="12541" width="52.42578125" style="63"/>
    <col min="12542" max="12542" width="14.28515625" style="63" customWidth="1"/>
    <col min="12543" max="12543" width="12.42578125" style="63" customWidth="1"/>
    <col min="12544" max="12544" width="19.7109375" style="63" customWidth="1"/>
    <col min="12545" max="12545" width="17.42578125" style="63" customWidth="1"/>
    <col min="12546" max="12546" width="11.85546875" style="63" customWidth="1"/>
    <col min="12547" max="12547" width="10.5703125" style="63" customWidth="1"/>
    <col min="12548" max="12548" width="11.28515625" style="63" customWidth="1"/>
    <col min="12549" max="12551" width="52.42578125" style="63"/>
    <col min="12552" max="12553" width="52.42578125" style="63" customWidth="1"/>
    <col min="12554" max="12554" width="32.85546875" style="63" customWidth="1"/>
    <col min="12555" max="12555" width="22.5703125" style="63" customWidth="1"/>
    <col min="12556" max="12748" width="52.42578125" style="63"/>
    <col min="12749" max="12749" width="25.5703125" style="63" customWidth="1"/>
    <col min="12750" max="12750" width="12.5703125" style="63" customWidth="1"/>
    <col min="12751" max="12752" width="15.140625" style="63" customWidth="1"/>
    <col min="12753" max="12753" width="28" style="63" bestFit="1" customWidth="1"/>
    <col min="12754" max="12754" width="21.42578125" style="63" bestFit="1" customWidth="1"/>
    <col min="12755" max="12755" width="35.5703125" style="63" bestFit="1" customWidth="1"/>
    <col min="12756" max="12756" width="35.28515625" style="63" customWidth="1"/>
    <col min="12757" max="12757" width="19.7109375" style="63" bestFit="1" customWidth="1"/>
    <col min="12758" max="12758" width="69.5703125" style="63" customWidth="1"/>
    <col min="12759" max="12759" width="14.85546875" style="63" bestFit="1" customWidth="1"/>
    <col min="12760" max="12760" width="23.140625" style="63" bestFit="1" customWidth="1"/>
    <col min="12761" max="12761" width="24.85546875" style="63" customWidth="1"/>
    <col min="12762" max="12762" width="19.5703125" style="63" bestFit="1" customWidth="1"/>
    <col min="12763" max="12763" width="47.7109375" style="63" bestFit="1" customWidth="1"/>
    <col min="12764" max="12764" width="8.85546875" style="63" bestFit="1" customWidth="1"/>
    <col min="12765" max="12765" width="14" style="63" bestFit="1" customWidth="1"/>
    <col min="12766" max="12766" width="35.5703125" style="63" bestFit="1" customWidth="1"/>
    <col min="12767" max="12767" width="17.42578125" style="63" bestFit="1" customWidth="1"/>
    <col min="12768" max="12768" width="10.42578125" style="63" bestFit="1" customWidth="1"/>
    <col min="12769" max="12769" width="14.140625" style="63" bestFit="1" customWidth="1"/>
    <col min="12770" max="12770" width="24.140625" style="63" bestFit="1" customWidth="1"/>
    <col min="12771" max="12771" width="18" style="63" customWidth="1"/>
    <col min="12772" max="12772" width="18.42578125" style="63" bestFit="1" customWidth="1"/>
    <col min="12773" max="12773" width="16.85546875" style="63" bestFit="1" customWidth="1"/>
    <col min="12774" max="12774" width="19.5703125" style="63" customWidth="1"/>
    <col min="12775" max="12775" width="17.7109375" style="63" bestFit="1" customWidth="1"/>
    <col min="12776" max="12776" width="9.28515625" style="63" customWidth="1"/>
    <col min="12777" max="12777" width="20.85546875" style="63" bestFit="1" customWidth="1"/>
    <col min="12778" max="12778" width="26.28515625" style="63" customWidth="1"/>
    <col min="12779" max="12779" width="11.85546875" style="63" bestFit="1" customWidth="1"/>
    <col min="12780" max="12780" width="6.140625" style="63" customWidth="1"/>
    <col min="12781" max="12781" width="8.42578125" style="63" customWidth="1"/>
    <col min="12782" max="12782" width="18.42578125" style="63" bestFit="1" customWidth="1"/>
    <col min="12783" max="12783" width="52.42578125" style="63"/>
    <col min="12784" max="12784" width="19.42578125" style="63" customWidth="1"/>
    <col min="12785" max="12786" width="23.85546875" style="63" customWidth="1"/>
    <col min="12787" max="12787" width="22" style="63" customWidth="1"/>
    <col min="12788" max="12788" width="12.42578125" style="63" customWidth="1"/>
    <col min="12789" max="12789" width="15.7109375" style="63" customWidth="1"/>
    <col min="12790" max="12790" width="13.140625" style="63" customWidth="1"/>
    <col min="12791" max="12791" width="52.42578125" style="63"/>
    <col min="12792" max="12792" width="15.7109375" style="63" customWidth="1"/>
    <col min="12793" max="12793" width="13.85546875" style="63" customWidth="1"/>
    <col min="12794" max="12797" width="52.42578125" style="63"/>
    <col min="12798" max="12798" width="14.28515625" style="63" customWidth="1"/>
    <col min="12799" max="12799" width="12.42578125" style="63" customWidth="1"/>
    <col min="12800" max="12800" width="19.7109375" style="63" customWidth="1"/>
    <col min="12801" max="12801" width="17.42578125" style="63" customWidth="1"/>
    <col min="12802" max="12802" width="11.85546875" style="63" customWidth="1"/>
    <col min="12803" max="12803" width="10.5703125" style="63" customWidth="1"/>
    <col min="12804" max="12804" width="11.28515625" style="63" customWidth="1"/>
    <col min="12805" max="12807" width="52.42578125" style="63"/>
    <col min="12808" max="12809" width="52.42578125" style="63" customWidth="1"/>
    <col min="12810" max="12810" width="32.85546875" style="63" customWidth="1"/>
    <col min="12811" max="12811" width="22.5703125" style="63" customWidth="1"/>
    <col min="12812" max="13004" width="52.42578125" style="63"/>
    <col min="13005" max="13005" width="25.5703125" style="63" customWidth="1"/>
    <col min="13006" max="13006" width="12.5703125" style="63" customWidth="1"/>
    <col min="13007" max="13008" width="15.140625" style="63" customWidth="1"/>
    <col min="13009" max="13009" width="28" style="63" bestFit="1" customWidth="1"/>
    <col min="13010" max="13010" width="21.42578125" style="63" bestFit="1" customWidth="1"/>
    <col min="13011" max="13011" width="35.5703125" style="63" bestFit="1" customWidth="1"/>
    <col min="13012" max="13012" width="35.28515625" style="63" customWidth="1"/>
    <col min="13013" max="13013" width="19.7109375" style="63" bestFit="1" customWidth="1"/>
    <col min="13014" max="13014" width="69.5703125" style="63" customWidth="1"/>
    <col min="13015" max="13015" width="14.85546875" style="63" bestFit="1" customWidth="1"/>
    <col min="13016" max="13016" width="23.140625" style="63" bestFit="1" customWidth="1"/>
    <col min="13017" max="13017" width="24.85546875" style="63" customWidth="1"/>
    <col min="13018" max="13018" width="19.5703125" style="63" bestFit="1" customWidth="1"/>
    <col min="13019" max="13019" width="47.7109375" style="63" bestFit="1" customWidth="1"/>
    <col min="13020" max="13020" width="8.85546875" style="63" bestFit="1" customWidth="1"/>
    <col min="13021" max="13021" width="14" style="63" bestFit="1" customWidth="1"/>
    <col min="13022" max="13022" width="35.5703125" style="63" bestFit="1" customWidth="1"/>
    <col min="13023" max="13023" width="17.42578125" style="63" bestFit="1" customWidth="1"/>
    <col min="13024" max="13024" width="10.42578125" style="63" bestFit="1" customWidth="1"/>
    <col min="13025" max="13025" width="14.140625" style="63" bestFit="1" customWidth="1"/>
    <col min="13026" max="13026" width="24.140625" style="63" bestFit="1" customWidth="1"/>
    <col min="13027" max="13027" width="18" style="63" customWidth="1"/>
    <col min="13028" max="13028" width="18.42578125" style="63" bestFit="1" customWidth="1"/>
    <col min="13029" max="13029" width="16.85546875" style="63" bestFit="1" customWidth="1"/>
    <col min="13030" max="13030" width="19.5703125" style="63" customWidth="1"/>
    <col min="13031" max="13031" width="17.7109375" style="63" bestFit="1" customWidth="1"/>
    <col min="13032" max="13032" width="9.28515625" style="63" customWidth="1"/>
    <col min="13033" max="13033" width="20.85546875" style="63" bestFit="1" customWidth="1"/>
    <col min="13034" max="13034" width="26.28515625" style="63" customWidth="1"/>
    <col min="13035" max="13035" width="11.85546875" style="63" bestFit="1" customWidth="1"/>
    <col min="13036" max="13036" width="6.140625" style="63" customWidth="1"/>
    <col min="13037" max="13037" width="8.42578125" style="63" customWidth="1"/>
    <col min="13038" max="13038" width="18.42578125" style="63" bestFit="1" customWidth="1"/>
    <col min="13039" max="13039" width="52.42578125" style="63"/>
    <col min="13040" max="13040" width="19.42578125" style="63" customWidth="1"/>
    <col min="13041" max="13042" width="23.85546875" style="63" customWidth="1"/>
    <col min="13043" max="13043" width="22" style="63" customWidth="1"/>
    <col min="13044" max="13044" width="12.42578125" style="63" customWidth="1"/>
    <col min="13045" max="13045" width="15.7109375" style="63" customWidth="1"/>
    <col min="13046" max="13046" width="13.140625" style="63" customWidth="1"/>
    <col min="13047" max="13047" width="52.42578125" style="63"/>
    <col min="13048" max="13048" width="15.7109375" style="63" customWidth="1"/>
    <col min="13049" max="13049" width="13.85546875" style="63" customWidth="1"/>
    <col min="13050" max="13053" width="52.42578125" style="63"/>
    <col min="13054" max="13054" width="14.28515625" style="63" customWidth="1"/>
    <col min="13055" max="13055" width="12.42578125" style="63" customWidth="1"/>
    <col min="13056" max="13056" width="19.7109375" style="63" customWidth="1"/>
    <col min="13057" max="13057" width="17.42578125" style="63" customWidth="1"/>
    <col min="13058" max="13058" width="11.85546875" style="63" customWidth="1"/>
    <col min="13059" max="13059" width="10.5703125" style="63" customWidth="1"/>
    <col min="13060" max="13060" width="11.28515625" style="63" customWidth="1"/>
    <col min="13061" max="13063" width="52.42578125" style="63"/>
    <col min="13064" max="13065" width="52.42578125" style="63" customWidth="1"/>
    <col min="13066" max="13066" width="32.85546875" style="63" customWidth="1"/>
    <col min="13067" max="13067" width="22.5703125" style="63" customWidth="1"/>
    <col min="13068" max="13260" width="52.42578125" style="63"/>
    <col min="13261" max="13261" width="25.5703125" style="63" customWidth="1"/>
    <col min="13262" max="13262" width="12.5703125" style="63" customWidth="1"/>
    <col min="13263" max="13264" width="15.140625" style="63" customWidth="1"/>
    <col min="13265" max="13265" width="28" style="63" bestFit="1" customWidth="1"/>
    <col min="13266" max="13266" width="21.42578125" style="63" bestFit="1" customWidth="1"/>
    <col min="13267" max="13267" width="35.5703125" style="63" bestFit="1" customWidth="1"/>
    <col min="13268" max="13268" width="35.28515625" style="63" customWidth="1"/>
    <col min="13269" max="13269" width="19.7109375" style="63" bestFit="1" customWidth="1"/>
    <col min="13270" max="13270" width="69.5703125" style="63" customWidth="1"/>
    <col min="13271" max="13271" width="14.85546875" style="63" bestFit="1" customWidth="1"/>
    <col min="13272" max="13272" width="23.140625" style="63" bestFit="1" customWidth="1"/>
    <col min="13273" max="13273" width="24.85546875" style="63" customWidth="1"/>
    <col min="13274" max="13274" width="19.5703125" style="63" bestFit="1" customWidth="1"/>
    <col min="13275" max="13275" width="47.7109375" style="63" bestFit="1" customWidth="1"/>
    <col min="13276" max="13276" width="8.85546875" style="63" bestFit="1" customWidth="1"/>
    <col min="13277" max="13277" width="14" style="63" bestFit="1" customWidth="1"/>
    <col min="13278" max="13278" width="35.5703125" style="63" bestFit="1" customWidth="1"/>
    <col min="13279" max="13279" width="17.42578125" style="63" bestFit="1" customWidth="1"/>
    <col min="13280" max="13280" width="10.42578125" style="63" bestFit="1" customWidth="1"/>
    <col min="13281" max="13281" width="14.140625" style="63" bestFit="1" customWidth="1"/>
    <col min="13282" max="13282" width="24.140625" style="63" bestFit="1" customWidth="1"/>
    <col min="13283" max="13283" width="18" style="63" customWidth="1"/>
    <col min="13284" max="13284" width="18.42578125" style="63" bestFit="1" customWidth="1"/>
    <col min="13285" max="13285" width="16.85546875" style="63" bestFit="1" customWidth="1"/>
    <col min="13286" max="13286" width="19.5703125" style="63" customWidth="1"/>
    <col min="13287" max="13287" width="17.7109375" style="63" bestFit="1" customWidth="1"/>
    <col min="13288" max="13288" width="9.28515625" style="63" customWidth="1"/>
    <col min="13289" max="13289" width="20.85546875" style="63" bestFit="1" customWidth="1"/>
    <col min="13290" max="13290" width="26.28515625" style="63" customWidth="1"/>
    <col min="13291" max="13291" width="11.85546875" style="63" bestFit="1" customWidth="1"/>
    <col min="13292" max="13292" width="6.140625" style="63" customWidth="1"/>
    <col min="13293" max="13293" width="8.42578125" style="63" customWidth="1"/>
    <col min="13294" max="13294" width="18.42578125" style="63" bestFit="1" customWidth="1"/>
    <col min="13295" max="13295" width="52.42578125" style="63"/>
    <col min="13296" max="13296" width="19.42578125" style="63" customWidth="1"/>
    <col min="13297" max="13298" width="23.85546875" style="63" customWidth="1"/>
    <col min="13299" max="13299" width="22" style="63" customWidth="1"/>
    <col min="13300" max="13300" width="12.42578125" style="63" customWidth="1"/>
    <col min="13301" max="13301" width="15.7109375" style="63" customWidth="1"/>
    <col min="13302" max="13302" width="13.140625" style="63" customWidth="1"/>
    <col min="13303" max="13303" width="52.42578125" style="63"/>
    <col min="13304" max="13304" width="15.7109375" style="63" customWidth="1"/>
    <col min="13305" max="13305" width="13.85546875" style="63" customWidth="1"/>
    <col min="13306" max="13309" width="52.42578125" style="63"/>
    <col min="13310" max="13310" width="14.28515625" style="63" customWidth="1"/>
    <col min="13311" max="13311" width="12.42578125" style="63" customWidth="1"/>
    <col min="13312" max="13312" width="19.7109375" style="63" customWidth="1"/>
    <col min="13313" max="13313" width="17.42578125" style="63" customWidth="1"/>
    <col min="13314" max="13314" width="11.85546875" style="63" customWidth="1"/>
    <col min="13315" max="13315" width="10.5703125" style="63" customWidth="1"/>
    <col min="13316" max="13316" width="11.28515625" style="63" customWidth="1"/>
    <col min="13317" max="13319" width="52.42578125" style="63"/>
    <col min="13320" max="13321" width="52.42578125" style="63" customWidth="1"/>
    <col min="13322" max="13322" width="32.85546875" style="63" customWidth="1"/>
    <col min="13323" max="13323" width="22.5703125" style="63" customWidth="1"/>
    <col min="13324" max="13516" width="52.42578125" style="63"/>
    <col min="13517" max="13517" width="25.5703125" style="63" customWidth="1"/>
    <col min="13518" max="13518" width="12.5703125" style="63" customWidth="1"/>
    <col min="13519" max="13520" width="15.140625" style="63" customWidth="1"/>
    <col min="13521" max="13521" width="28" style="63" bestFit="1" customWidth="1"/>
    <col min="13522" max="13522" width="21.42578125" style="63" bestFit="1" customWidth="1"/>
    <col min="13523" max="13523" width="35.5703125" style="63" bestFit="1" customWidth="1"/>
    <col min="13524" max="13524" width="35.28515625" style="63" customWidth="1"/>
    <col min="13525" max="13525" width="19.7109375" style="63" bestFit="1" customWidth="1"/>
    <col min="13526" max="13526" width="69.5703125" style="63" customWidth="1"/>
    <col min="13527" max="13527" width="14.85546875" style="63" bestFit="1" customWidth="1"/>
    <col min="13528" max="13528" width="23.140625" style="63" bestFit="1" customWidth="1"/>
    <col min="13529" max="13529" width="24.85546875" style="63" customWidth="1"/>
    <col min="13530" max="13530" width="19.5703125" style="63" bestFit="1" customWidth="1"/>
    <col min="13531" max="13531" width="47.7109375" style="63" bestFit="1" customWidth="1"/>
    <col min="13532" max="13532" width="8.85546875" style="63" bestFit="1" customWidth="1"/>
    <col min="13533" max="13533" width="14" style="63" bestFit="1" customWidth="1"/>
    <col min="13534" max="13534" width="35.5703125" style="63" bestFit="1" customWidth="1"/>
    <col min="13535" max="13535" width="17.42578125" style="63" bestFit="1" customWidth="1"/>
    <col min="13536" max="13536" width="10.42578125" style="63" bestFit="1" customWidth="1"/>
    <col min="13537" max="13537" width="14.140625" style="63" bestFit="1" customWidth="1"/>
    <col min="13538" max="13538" width="24.140625" style="63" bestFit="1" customWidth="1"/>
    <col min="13539" max="13539" width="18" style="63" customWidth="1"/>
    <col min="13540" max="13540" width="18.42578125" style="63" bestFit="1" customWidth="1"/>
    <col min="13541" max="13541" width="16.85546875" style="63" bestFit="1" customWidth="1"/>
    <col min="13542" max="13542" width="19.5703125" style="63" customWidth="1"/>
    <col min="13543" max="13543" width="17.7109375" style="63" bestFit="1" customWidth="1"/>
    <col min="13544" max="13544" width="9.28515625" style="63" customWidth="1"/>
    <col min="13545" max="13545" width="20.85546875" style="63" bestFit="1" customWidth="1"/>
    <col min="13546" max="13546" width="26.28515625" style="63" customWidth="1"/>
    <col min="13547" max="13547" width="11.85546875" style="63" bestFit="1" customWidth="1"/>
    <col min="13548" max="13548" width="6.140625" style="63" customWidth="1"/>
    <col min="13549" max="13549" width="8.42578125" style="63" customWidth="1"/>
    <col min="13550" max="13550" width="18.42578125" style="63" bestFit="1" customWidth="1"/>
    <col min="13551" max="13551" width="52.42578125" style="63"/>
    <col min="13552" max="13552" width="19.42578125" style="63" customWidth="1"/>
    <col min="13553" max="13554" width="23.85546875" style="63" customWidth="1"/>
    <col min="13555" max="13555" width="22" style="63" customWidth="1"/>
    <col min="13556" max="13556" width="12.42578125" style="63" customWidth="1"/>
    <col min="13557" max="13557" width="15.7109375" style="63" customWidth="1"/>
    <col min="13558" max="13558" width="13.140625" style="63" customWidth="1"/>
    <col min="13559" max="13559" width="52.42578125" style="63"/>
    <col min="13560" max="13560" width="15.7109375" style="63" customWidth="1"/>
    <col min="13561" max="13561" width="13.85546875" style="63" customWidth="1"/>
    <col min="13562" max="13565" width="52.42578125" style="63"/>
    <col min="13566" max="13566" width="14.28515625" style="63" customWidth="1"/>
    <col min="13567" max="13567" width="12.42578125" style="63" customWidth="1"/>
    <col min="13568" max="13568" width="19.7109375" style="63" customWidth="1"/>
    <col min="13569" max="13569" width="17.42578125" style="63" customWidth="1"/>
    <col min="13570" max="13570" width="11.85546875" style="63" customWidth="1"/>
    <col min="13571" max="13571" width="10.5703125" style="63" customWidth="1"/>
    <col min="13572" max="13572" width="11.28515625" style="63" customWidth="1"/>
    <col min="13573" max="13575" width="52.42578125" style="63"/>
    <col min="13576" max="13577" width="52.42578125" style="63" customWidth="1"/>
    <col min="13578" max="13578" width="32.85546875" style="63" customWidth="1"/>
    <col min="13579" max="13579" width="22.5703125" style="63" customWidth="1"/>
    <col min="13580" max="13772" width="52.42578125" style="63"/>
    <col min="13773" max="13773" width="25.5703125" style="63" customWidth="1"/>
    <col min="13774" max="13774" width="12.5703125" style="63" customWidth="1"/>
    <col min="13775" max="13776" width="15.140625" style="63" customWidth="1"/>
    <col min="13777" max="13777" width="28" style="63" bestFit="1" customWidth="1"/>
    <col min="13778" max="13778" width="21.42578125" style="63" bestFit="1" customWidth="1"/>
    <col min="13779" max="13779" width="35.5703125" style="63" bestFit="1" customWidth="1"/>
    <col min="13780" max="13780" width="35.28515625" style="63" customWidth="1"/>
    <col min="13781" max="13781" width="19.7109375" style="63" bestFit="1" customWidth="1"/>
    <col min="13782" max="13782" width="69.5703125" style="63" customWidth="1"/>
    <col min="13783" max="13783" width="14.85546875" style="63" bestFit="1" customWidth="1"/>
    <col min="13784" max="13784" width="23.140625" style="63" bestFit="1" customWidth="1"/>
    <col min="13785" max="13785" width="24.85546875" style="63" customWidth="1"/>
    <col min="13786" max="13786" width="19.5703125" style="63" bestFit="1" customWidth="1"/>
    <col min="13787" max="13787" width="47.7109375" style="63" bestFit="1" customWidth="1"/>
    <col min="13788" max="13788" width="8.85546875" style="63" bestFit="1" customWidth="1"/>
    <col min="13789" max="13789" width="14" style="63" bestFit="1" customWidth="1"/>
    <col min="13790" max="13790" width="35.5703125" style="63" bestFit="1" customWidth="1"/>
    <col min="13791" max="13791" width="17.42578125" style="63" bestFit="1" customWidth="1"/>
    <col min="13792" max="13792" width="10.42578125" style="63" bestFit="1" customWidth="1"/>
    <col min="13793" max="13793" width="14.140625" style="63" bestFit="1" customWidth="1"/>
    <col min="13794" max="13794" width="24.140625" style="63" bestFit="1" customWidth="1"/>
    <col min="13795" max="13795" width="18" style="63" customWidth="1"/>
    <col min="13796" max="13796" width="18.42578125" style="63" bestFit="1" customWidth="1"/>
    <col min="13797" max="13797" width="16.85546875" style="63" bestFit="1" customWidth="1"/>
    <col min="13798" max="13798" width="19.5703125" style="63" customWidth="1"/>
    <col min="13799" max="13799" width="17.7109375" style="63" bestFit="1" customWidth="1"/>
    <col min="13800" max="13800" width="9.28515625" style="63" customWidth="1"/>
    <col min="13801" max="13801" width="20.85546875" style="63" bestFit="1" customWidth="1"/>
    <col min="13802" max="13802" width="26.28515625" style="63" customWidth="1"/>
    <col min="13803" max="13803" width="11.85546875" style="63" bestFit="1" customWidth="1"/>
    <col min="13804" max="13804" width="6.140625" style="63" customWidth="1"/>
    <col min="13805" max="13805" width="8.42578125" style="63" customWidth="1"/>
    <col min="13806" max="13806" width="18.42578125" style="63" bestFit="1" customWidth="1"/>
    <col min="13807" max="13807" width="52.42578125" style="63"/>
    <col min="13808" max="13808" width="19.42578125" style="63" customWidth="1"/>
    <col min="13809" max="13810" width="23.85546875" style="63" customWidth="1"/>
    <col min="13811" max="13811" width="22" style="63" customWidth="1"/>
    <col min="13812" max="13812" width="12.42578125" style="63" customWidth="1"/>
    <col min="13813" max="13813" width="15.7109375" style="63" customWidth="1"/>
    <col min="13814" max="13814" width="13.140625" style="63" customWidth="1"/>
    <col min="13815" max="13815" width="52.42578125" style="63"/>
    <col min="13816" max="13816" width="15.7109375" style="63" customWidth="1"/>
    <col min="13817" max="13817" width="13.85546875" style="63" customWidth="1"/>
    <col min="13818" max="13821" width="52.42578125" style="63"/>
    <col min="13822" max="13822" width="14.28515625" style="63" customWidth="1"/>
    <col min="13823" max="13823" width="12.42578125" style="63" customWidth="1"/>
    <col min="13824" max="13824" width="19.7109375" style="63" customWidth="1"/>
    <col min="13825" max="13825" width="17.42578125" style="63" customWidth="1"/>
    <col min="13826" max="13826" width="11.85546875" style="63" customWidth="1"/>
    <col min="13827" max="13827" width="10.5703125" style="63" customWidth="1"/>
    <col min="13828" max="13828" width="11.28515625" style="63" customWidth="1"/>
    <col min="13829" max="13831" width="52.42578125" style="63"/>
    <col min="13832" max="13833" width="52.42578125" style="63" customWidth="1"/>
    <col min="13834" max="13834" width="32.85546875" style="63" customWidth="1"/>
    <col min="13835" max="13835" width="22.5703125" style="63" customWidth="1"/>
    <col min="13836" max="14028" width="52.42578125" style="63"/>
    <col min="14029" max="14029" width="25.5703125" style="63" customWidth="1"/>
    <col min="14030" max="14030" width="12.5703125" style="63" customWidth="1"/>
    <col min="14031" max="14032" width="15.140625" style="63" customWidth="1"/>
    <col min="14033" max="14033" width="28" style="63" bestFit="1" customWidth="1"/>
    <col min="14034" max="14034" width="21.42578125" style="63" bestFit="1" customWidth="1"/>
    <col min="14035" max="14035" width="35.5703125" style="63" bestFit="1" customWidth="1"/>
    <col min="14036" max="14036" width="35.28515625" style="63" customWidth="1"/>
    <col min="14037" max="14037" width="19.7109375" style="63" bestFit="1" customWidth="1"/>
    <col min="14038" max="14038" width="69.5703125" style="63" customWidth="1"/>
    <col min="14039" max="14039" width="14.85546875" style="63" bestFit="1" customWidth="1"/>
    <col min="14040" max="14040" width="23.140625" style="63" bestFit="1" customWidth="1"/>
    <col min="14041" max="14041" width="24.85546875" style="63" customWidth="1"/>
    <col min="14042" max="14042" width="19.5703125" style="63" bestFit="1" customWidth="1"/>
    <col min="14043" max="14043" width="47.7109375" style="63" bestFit="1" customWidth="1"/>
    <col min="14044" max="14044" width="8.85546875" style="63" bestFit="1" customWidth="1"/>
    <col min="14045" max="14045" width="14" style="63" bestFit="1" customWidth="1"/>
    <col min="14046" max="14046" width="35.5703125" style="63" bestFit="1" customWidth="1"/>
    <col min="14047" max="14047" width="17.42578125" style="63" bestFit="1" customWidth="1"/>
    <col min="14048" max="14048" width="10.42578125" style="63" bestFit="1" customWidth="1"/>
    <col min="14049" max="14049" width="14.140625" style="63" bestFit="1" customWidth="1"/>
    <col min="14050" max="14050" width="24.140625" style="63" bestFit="1" customWidth="1"/>
    <col min="14051" max="14051" width="18" style="63" customWidth="1"/>
    <col min="14052" max="14052" width="18.42578125" style="63" bestFit="1" customWidth="1"/>
    <col min="14053" max="14053" width="16.85546875" style="63" bestFit="1" customWidth="1"/>
    <col min="14054" max="14054" width="19.5703125" style="63" customWidth="1"/>
    <col min="14055" max="14055" width="17.7109375" style="63" bestFit="1" customWidth="1"/>
    <col min="14056" max="14056" width="9.28515625" style="63" customWidth="1"/>
    <col min="14057" max="14057" width="20.85546875" style="63" bestFit="1" customWidth="1"/>
    <col min="14058" max="14058" width="26.28515625" style="63" customWidth="1"/>
    <col min="14059" max="14059" width="11.85546875" style="63" bestFit="1" customWidth="1"/>
    <col min="14060" max="14060" width="6.140625" style="63" customWidth="1"/>
    <col min="14061" max="14061" width="8.42578125" style="63" customWidth="1"/>
    <col min="14062" max="14062" width="18.42578125" style="63" bestFit="1" customWidth="1"/>
    <col min="14063" max="14063" width="52.42578125" style="63"/>
    <col min="14064" max="14064" width="19.42578125" style="63" customWidth="1"/>
    <col min="14065" max="14066" width="23.85546875" style="63" customWidth="1"/>
    <col min="14067" max="14067" width="22" style="63" customWidth="1"/>
    <col min="14068" max="14068" width="12.42578125" style="63" customWidth="1"/>
    <col min="14069" max="14069" width="15.7109375" style="63" customWidth="1"/>
    <col min="14070" max="14070" width="13.140625" style="63" customWidth="1"/>
    <col min="14071" max="14071" width="52.42578125" style="63"/>
    <col min="14072" max="14072" width="15.7109375" style="63" customWidth="1"/>
    <col min="14073" max="14073" width="13.85546875" style="63" customWidth="1"/>
    <col min="14074" max="14077" width="52.42578125" style="63"/>
    <col min="14078" max="14078" width="14.28515625" style="63" customWidth="1"/>
    <col min="14079" max="14079" width="12.42578125" style="63" customWidth="1"/>
    <col min="14080" max="14080" width="19.7109375" style="63" customWidth="1"/>
    <col min="14081" max="14081" width="17.42578125" style="63" customWidth="1"/>
    <col min="14082" max="14082" width="11.85546875" style="63" customWidth="1"/>
    <col min="14083" max="14083" width="10.5703125" style="63" customWidth="1"/>
    <col min="14084" max="14084" width="11.28515625" style="63" customWidth="1"/>
    <col min="14085" max="14087" width="52.42578125" style="63"/>
    <col min="14088" max="14089" width="52.42578125" style="63" customWidth="1"/>
    <col min="14090" max="14090" width="32.85546875" style="63" customWidth="1"/>
    <col min="14091" max="14091" width="22.5703125" style="63" customWidth="1"/>
    <col min="14092" max="14284" width="52.42578125" style="63"/>
    <col min="14285" max="14285" width="25.5703125" style="63" customWidth="1"/>
    <col min="14286" max="14286" width="12.5703125" style="63" customWidth="1"/>
    <col min="14287" max="14288" width="15.140625" style="63" customWidth="1"/>
    <col min="14289" max="14289" width="28" style="63" bestFit="1" customWidth="1"/>
    <col min="14290" max="14290" width="21.42578125" style="63" bestFit="1" customWidth="1"/>
    <col min="14291" max="14291" width="35.5703125" style="63" bestFit="1" customWidth="1"/>
    <col min="14292" max="14292" width="35.28515625" style="63" customWidth="1"/>
    <col min="14293" max="14293" width="19.7109375" style="63" bestFit="1" customWidth="1"/>
    <col min="14294" max="14294" width="69.5703125" style="63" customWidth="1"/>
    <col min="14295" max="14295" width="14.85546875" style="63" bestFit="1" customWidth="1"/>
    <col min="14296" max="14296" width="23.140625" style="63" bestFit="1" customWidth="1"/>
    <col min="14297" max="14297" width="24.85546875" style="63" customWidth="1"/>
    <col min="14298" max="14298" width="19.5703125" style="63" bestFit="1" customWidth="1"/>
    <col min="14299" max="14299" width="47.7109375" style="63" bestFit="1" customWidth="1"/>
    <col min="14300" max="14300" width="8.85546875" style="63" bestFit="1" customWidth="1"/>
    <col min="14301" max="14301" width="14" style="63" bestFit="1" customWidth="1"/>
    <col min="14302" max="14302" width="35.5703125" style="63" bestFit="1" customWidth="1"/>
    <col min="14303" max="14303" width="17.42578125" style="63" bestFit="1" customWidth="1"/>
    <col min="14304" max="14304" width="10.42578125" style="63" bestFit="1" customWidth="1"/>
    <col min="14305" max="14305" width="14.140625" style="63" bestFit="1" customWidth="1"/>
    <col min="14306" max="14306" width="24.140625" style="63" bestFit="1" customWidth="1"/>
    <col min="14307" max="14307" width="18" style="63" customWidth="1"/>
    <col min="14308" max="14308" width="18.42578125" style="63" bestFit="1" customWidth="1"/>
    <col min="14309" max="14309" width="16.85546875" style="63" bestFit="1" customWidth="1"/>
    <col min="14310" max="14310" width="19.5703125" style="63" customWidth="1"/>
    <col min="14311" max="14311" width="17.7109375" style="63" bestFit="1" customWidth="1"/>
    <col min="14312" max="14312" width="9.28515625" style="63" customWidth="1"/>
    <col min="14313" max="14313" width="20.85546875" style="63" bestFit="1" customWidth="1"/>
    <col min="14314" max="14314" width="26.28515625" style="63" customWidth="1"/>
    <col min="14315" max="14315" width="11.85546875" style="63" bestFit="1" customWidth="1"/>
    <col min="14316" max="14316" width="6.140625" style="63" customWidth="1"/>
    <col min="14317" max="14317" width="8.42578125" style="63" customWidth="1"/>
    <col min="14318" max="14318" width="18.42578125" style="63" bestFit="1" customWidth="1"/>
    <col min="14319" max="14319" width="52.42578125" style="63"/>
    <col min="14320" max="14320" width="19.42578125" style="63" customWidth="1"/>
    <col min="14321" max="14322" width="23.85546875" style="63" customWidth="1"/>
    <col min="14323" max="14323" width="22" style="63" customWidth="1"/>
    <col min="14324" max="14324" width="12.42578125" style="63" customWidth="1"/>
    <col min="14325" max="14325" width="15.7109375" style="63" customWidth="1"/>
    <col min="14326" max="14326" width="13.140625" style="63" customWidth="1"/>
    <col min="14327" max="14327" width="52.42578125" style="63"/>
    <col min="14328" max="14328" width="15.7109375" style="63" customWidth="1"/>
    <col min="14329" max="14329" width="13.85546875" style="63" customWidth="1"/>
    <col min="14330" max="14333" width="52.42578125" style="63"/>
    <col min="14334" max="14334" width="14.28515625" style="63" customWidth="1"/>
    <col min="14335" max="14335" width="12.42578125" style="63" customWidth="1"/>
    <col min="14336" max="14336" width="19.7109375" style="63" customWidth="1"/>
    <col min="14337" max="14337" width="17.42578125" style="63" customWidth="1"/>
    <col min="14338" max="14338" width="11.85546875" style="63" customWidth="1"/>
    <col min="14339" max="14339" width="10.5703125" style="63" customWidth="1"/>
    <col min="14340" max="14340" width="11.28515625" style="63" customWidth="1"/>
    <col min="14341" max="14343" width="52.42578125" style="63"/>
    <col min="14344" max="14345" width="52.42578125" style="63" customWidth="1"/>
    <col min="14346" max="14346" width="32.85546875" style="63" customWidth="1"/>
    <col min="14347" max="14347" width="22.5703125" style="63" customWidth="1"/>
    <col min="14348" max="14540" width="52.42578125" style="63"/>
    <col min="14541" max="14541" width="25.5703125" style="63" customWidth="1"/>
    <col min="14542" max="14542" width="12.5703125" style="63" customWidth="1"/>
    <col min="14543" max="14544" width="15.140625" style="63" customWidth="1"/>
    <col min="14545" max="14545" width="28" style="63" bestFit="1" customWidth="1"/>
    <col min="14546" max="14546" width="21.42578125" style="63" bestFit="1" customWidth="1"/>
    <col min="14547" max="14547" width="35.5703125" style="63" bestFit="1" customWidth="1"/>
    <col min="14548" max="14548" width="35.28515625" style="63" customWidth="1"/>
    <col min="14549" max="14549" width="19.7109375" style="63" bestFit="1" customWidth="1"/>
    <col min="14550" max="14550" width="69.5703125" style="63" customWidth="1"/>
    <col min="14551" max="14551" width="14.85546875" style="63" bestFit="1" customWidth="1"/>
    <col min="14552" max="14552" width="23.140625" style="63" bestFit="1" customWidth="1"/>
    <col min="14553" max="14553" width="24.85546875" style="63" customWidth="1"/>
    <col min="14554" max="14554" width="19.5703125" style="63" bestFit="1" customWidth="1"/>
    <col min="14555" max="14555" width="47.7109375" style="63" bestFit="1" customWidth="1"/>
    <col min="14556" max="14556" width="8.85546875" style="63" bestFit="1" customWidth="1"/>
    <col min="14557" max="14557" width="14" style="63" bestFit="1" customWidth="1"/>
    <col min="14558" max="14558" width="35.5703125" style="63" bestFit="1" customWidth="1"/>
    <col min="14559" max="14559" width="17.42578125" style="63" bestFit="1" customWidth="1"/>
    <col min="14560" max="14560" width="10.42578125" style="63" bestFit="1" customWidth="1"/>
    <col min="14561" max="14561" width="14.140625" style="63" bestFit="1" customWidth="1"/>
    <col min="14562" max="14562" width="24.140625" style="63" bestFit="1" customWidth="1"/>
    <col min="14563" max="14563" width="18" style="63" customWidth="1"/>
    <col min="14564" max="14564" width="18.42578125" style="63" bestFit="1" customWidth="1"/>
    <col min="14565" max="14565" width="16.85546875" style="63" bestFit="1" customWidth="1"/>
    <col min="14566" max="14566" width="19.5703125" style="63" customWidth="1"/>
    <col min="14567" max="14567" width="17.7109375" style="63" bestFit="1" customWidth="1"/>
    <col min="14568" max="14568" width="9.28515625" style="63" customWidth="1"/>
    <col min="14569" max="14569" width="20.85546875" style="63" bestFit="1" customWidth="1"/>
    <col min="14570" max="14570" width="26.28515625" style="63" customWidth="1"/>
    <col min="14571" max="14571" width="11.85546875" style="63" bestFit="1" customWidth="1"/>
    <col min="14572" max="14572" width="6.140625" style="63" customWidth="1"/>
    <col min="14573" max="14573" width="8.42578125" style="63" customWidth="1"/>
    <col min="14574" max="14574" width="18.42578125" style="63" bestFit="1" customWidth="1"/>
    <col min="14575" max="14575" width="52.42578125" style="63"/>
    <col min="14576" max="14576" width="19.42578125" style="63" customWidth="1"/>
    <col min="14577" max="14578" width="23.85546875" style="63" customWidth="1"/>
    <col min="14579" max="14579" width="22" style="63" customWidth="1"/>
    <col min="14580" max="14580" width="12.42578125" style="63" customWidth="1"/>
    <col min="14581" max="14581" width="15.7109375" style="63" customWidth="1"/>
    <col min="14582" max="14582" width="13.140625" style="63" customWidth="1"/>
    <col min="14583" max="14583" width="52.42578125" style="63"/>
    <col min="14584" max="14584" width="15.7109375" style="63" customWidth="1"/>
    <col min="14585" max="14585" width="13.85546875" style="63" customWidth="1"/>
    <col min="14586" max="14589" width="52.42578125" style="63"/>
    <col min="14590" max="14590" width="14.28515625" style="63" customWidth="1"/>
    <col min="14591" max="14591" width="12.42578125" style="63" customWidth="1"/>
    <col min="14592" max="14592" width="19.7109375" style="63" customWidth="1"/>
    <col min="14593" max="14593" width="17.42578125" style="63" customWidth="1"/>
    <col min="14594" max="14594" width="11.85546875" style="63" customWidth="1"/>
    <col min="14595" max="14595" width="10.5703125" style="63" customWidth="1"/>
    <col min="14596" max="14596" width="11.28515625" style="63" customWidth="1"/>
    <col min="14597" max="14599" width="52.42578125" style="63"/>
    <col min="14600" max="14601" width="52.42578125" style="63" customWidth="1"/>
    <col min="14602" max="14602" width="32.85546875" style="63" customWidth="1"/>
    <col min="14603" max="14603" width="22.5703125" style="63" customWidth="1"/>
    <col min="14604" max="14796" width="52.42578125" style="63"/>
    <col min="14797" max="14797" width="25.5703125" style="63" customWidth="1"/>
    <col min="14798" max="14798" width="12.5703125" style="63" customWidth="1"/>
    <col min="14799" max="14800" width="15.140625" style="63" customWidth="1"/>
    <col min="14801" max="14801" width="28" style="63" bestFit="1" customWidth="1"/>
    <col min="14802" max="14802" width="21.42578125" style="63" bestFit="1" customWidth="1"/>
    <col min="14803" max="14803" width="35.5703125" style="63" bestFit="1" customWidth="1"/>
    <col min="14804" max="14804" width="35.28515625" style="63" customWidth="1"/>
    <col min="14805" max="14805" width="19.7109375" style="63" bestFit="1" customWidth="1"/>
    <col min="14806" max="14806" width="69.5703125" style="63" customWidth="1"/>
    <col min="14807" max="14807" width="14.85546875" style="63" bestFit="1" customWidth="1"/>
    <col min="14808" max="14808" width="23.140625" style="63" bestFit="1" customWidth="1"/>
    <col min="14809" max="14809" width="24.85546875" style="63" customWidth="1"/>
    <col min="14810" max="14810" width="19.5703125" style="63" bestFit="1" customWidth="1"/>
    <col min="14811" max="14811" width="47.7109375" style="63" bestFit="1" customWidth="1"/>
    <col min="14812" max="14812" width="8.85546875" style="63" bestFit="1" customWidth="1"/>
    <col min="14813" max="14813" width="14" style="63" bestFit="1" customWidth="1"/>
    <col min="14814" max="14814" width="35.5703125" style="63" bestFit="1" customWidth="1"/>
    <col min="14815" max="14815" width="17.42578125" style="63" bestFit="1" customWidth="1"/>
    <col min="14816" max="14816" width="10.42578125" style="63" bestFit="1" customWidth="1"/>
    <col min="14817" max="14817" width="14.140625" style="63" bestFit="1" customWidth="1"/>
    <col min="14818" max="14818" width="24.140625" style="63" bestFit="1" customWidth="1"/>
    <col min="14819" max="14819" width="18" style="63" customWidth="1"/>
    <col min="14820" max="14820" width="18.42578125" style="63" bestFit="1" customWidth="1"/>
    <col min="14821" max="14821" width="16.85546875" style="63" bestFit="1" customWidth="1"/>
    <col min="14822" max="14822" width="19.5703125" style="63" customWidth="1"/>
    <col min="14823" max="14823" width="17.7109375" style="63" bestFit="1" customWidth="1"/>
    <col min="14824" max="14824" width="9.28515625" style="63" customWidth="1"/>
    <col min="14825" max="14825" width="20.85546875" style="63" bestFit="1" customWidth="1"/>
    <col min="14826" max="14826" width="26.28515625" style="63" customWidth="1"/>
    <col min="14827" max="14827" width="11.85546875" style="63" bestFit="1" customWidth="1"/>
    <col min="14828" max="14828" width="6.140625" style="63" customWidth="1"/>
    <col min="14829" max="14829" width="8.42578125" style="63" customWidth="1"/>
    <col min="14830" max="14830" width="18.42578125" style="63" bestFit="1" customWidth="1"/>
    <col min="14831" max="14831" width="52.42578125" style="63"/>
    <col min="14832" max="14832" width="19.42578125" style="63" customWidth="1"/>
    <col min="14833" max="14834" width="23.85546875" style="63" customWidth="1"/>
    <col min="14835" max="14835" width="22" style="63" customWidth="1"/>
    <col min="14836" max="14836" width="12.42578125" style="63" customWidth="1"/>
    <col min="14837" max="14837" width="15.7109375" style="63" customWidth="1"/>
    <col min="14838" max="14838" width="13.140625" style="63" customWidth="1"/>
    <col min="14839" max="14839" width="52.42578125" style="63"/>
    <col min="14840" max="14840" width="15.7109375" style="63" customWidth="1"/>
    <col min="14841" max="14841" width="13.85546875" style="63" customWidth="1"/>
    <col min="14842" max="14845" width="52.42578125" style="63"/>
    <col min="14846" max="14846" width="14.28515625" style="63" customWidth="1"/>
    <col min="14847" max="14847" width="12.42578125" style="63" customWidth="1"/>
    <col min="14848" max="14848" width="19.7109375" style="63" customWidth="1"/>
    <col min="14849" max="14849" width="17.42578125" style="63" customWidth="1"/>
    <col min="14850" max="14850" width="11.85546875" style="63" customWidth="1"/>
    <col min="14851" max="14851" width="10.5703125" style="63" customWidth="1"/>
    <col min="14852" max="14852" width="11.28515625" style="63" customWidth="1"/>
    <col min="14853" max="14855" width="52.42578125" style="63"/>
    <col min="14856" max="14857" width="52.42578125" style="63" customWidth="1"/>
    <col min="14858" max="14858" width="32.85546875" style="63" customWidth="1"/>
    <col min="14859" max="14859" width="22.5703125" style="63" customWidth="1"/>
    <col min="14860" max="15052" width="52.42578125" style="63"/>
    <col min="15053" max="15053" width="25.5703125" style="63" customWidth="1"/>
    <col min="15054" max="15054" width="12.5703125" style="63" customWidth="1"/>
    <col min="15055" max="15056" width="15.140625" style="63" customWidth="1"/>
    <col min="15057" max="15057" width="28" style="63" bestFit="1" customWidth="1"/>
    <col min="15058" max="15058" width="21.42578125" style="63" bestFit="1" customWidth="1"/>
    <col min="15059" max="15059" width="35.5703125" style="63" bestFit="1" customWidth="1"/>
    <col min="15060" max="15060" width="35.28515625" style="63" customWidth="1"/>
    <col min="15061" max="15061" width="19.7109375" style="63" bestFit="1" customWidth="1"/>
    <col min="15062" max="15062" width="69.5703125" style="63" customWidth="1"/>
    <col min="15063" max="15063" width="14.85546875" style="63" bestFit="1" customWidth="1"/>
    <col min="15064" max="15064" width="23.140625" style="63" bestFit="1" customWidth="1"/>
    <col min="15065" max="15065" width="24.85546875" style="63" customWidth="1"/>
    <col min="15066" max="15066" width="19.5703125" style="63" bestFit="1" customWidth="1"/>
    <col min="15067" max="15067" width="47.7109375" style="63" bestFit="1" customWidth="1"/>
    <col min="15068" max="15068" width="8.85546875" style="63" bestFit="1" customWidth="1"/>
    <col min="15069" max="15069" width="14" style="63" bestFit="1" customWidth="1"/>
    <col min="15070" max="15070" width="35.5703125" style="63" bestFit="1" customWidth="1"/>
    <col min="15071" max="15071" width="17.42578125" style="63" bestFit="1" customWidth="1"/>
    <col min="15072" max="15072" width="10.42578125" style="63" bestFit="1" customWidth="1"/>
    <col min="15073" max="15073" width="14.140625" style="63" bestFit="1" customWidth="1"/>
    <col min="15074" max="15074" width="24.140625" style="63" bestFit="1" customWidth="1"/>
    <col min="15075" max="15075" width="18" style="63" customWidth="1"/>
    <col min="15076" max="15076" width="18.42578125" style="63" bestFit="1" customWidth="1"/>
    <col min="15077" max="15077" width="16.85546875" style="63" bestFit="1" customWidth="1"/>
    <col min="15078" max="15078" width="19.5703125" style="63" customWidth="1"/>
    <col min="15079" max="15079" width="17.7109375" style="63" bestFit="1" customWidth="1"/>
    <col min="15080" max="15080" width="9.28515625" style="63" customWidth="1"/>
    <col min="15081" max="15081" width="20.85546875" style="63" bestFit="1" customWidth="1"/>
    <col min="15082" max="15082" width="26.28515625" style="63" customWidth="1"/>
    <col min="15083" max="15083" width="11.85546875" style="63" bestFit="1" customWidth="1"/>
    <col min="15084" max="15084" width="6.140625" style="63" customWidth="1"/>
    <col min="15085" max="15085" width="8.42578125" style="63" customWidth="1"/>
    <col min="15086" max="15086" width="18.42578125" style="63" bestFit="1" customWidth="1"/>
    <col min="15087" max="15087" width="52.42578125" style="63"/>
    <col min="15088" max="15088" width="19.42578125" style="63" customWidth="1"/>
    <col min="15089" max="15090" width="23.85546875" style="63" customWidth="1"/>
    <col min="15091" max="15091" width="22" style="63" customWidth="1"/>
    <col min="15092" max="15092" width="12.42578125" style="63" customWidth="1"/>
    <col min="15093" max="15093" width="15.7109375" style="63" customWidth="1"/>
    <col min="15094" max="15094" width="13.140625" style="63" customWidth="1"/>
    <col min="15095" max="15095" width="52.42578125" style="63"/>
    <col min="15096" max="15096" width="15.7109375" style="63" customWidth="1"/>
    <col min="15097" max="15097" width="13.85546875" style="63" customWidth="1"/>
    <col min="15098" max="15101" width="52.42578125" style="63"/>
    <col min="15102" max="15102" width="14.28515625" style="63" customWidth="1"/>
    <col min="15103" max="15103" width="12.42578125" style="63" customWidth="1"/>
    <col min="15104" max="15104" width="19.7109375" style="63" customWidth="1"/>
    <col min="15105" max="15105" width="17.42578125" style="63" customWidth="1"/>
    <col min="15106" max="15106" width="11.85546875" style="63" customWidth="1"/>
    <col min="15107" max="15107" width="10.5703125" style="63" customWidth="1"/>
    <col min="15108" max="15108" width="11.28515625" style="63" customWidth="1"/>
    <col min="15109" max="15111" width="52.42578125" style="63"/>
    <col min="15112" max="15113" width="52.42578125" style="63" customWidth="1"/>
    <col min="15114" max="15114" width="32.85546875" style="63" customWidth="1"/>
    <col min="15115" max="15115" width="22.5703125" style="63" customWidth="1"/>
    <col min="15116" max="15308" width="52.42578125" style="63"/>
    <col min="15309" max="15309" width="25.5703125" style="63" customWidth="1"/>
    <col min="15310" max="15310" width="12.5703125" style="63" customWidth="1"/>
    <col min="15311" max="15312" width="15.140625" style="63" customWidth="1"/>
    <col min="15313" max="15313" width="28" style="63" bestFit="1" customWidth="1"/>
    <col min="15314" max="15314" width="21.42578125" style="63" bestFit="1" customWidth="1"/>
    <col min="15315" max="15315" width="35.5703125" style="63" bestFit="1" customWidth="1"/>
    <col min="15316" max="15316" width="35.28515625" style="63" customWidth="1"/>
    <col min="15317" max="15317" width="19.7109375" style="63" bestFit="1" customWidth="1"/>
    <col min="15318" max="15318" width="69.5703125" style="63" customWidth="1"/>
    <col min="15319" max="15319" width="14.85546875" style="63" bestFit="1" customWidth="1"/>
    <col min="15320" max="15320" width="23.140625" style="63" bestFit="1" customWidth="1"/>
    <col min="15321" max="15321" width="24.85546875" style="63" customWidth="1"/>
    <col min="15322" max="15322" width="19.5703125" style="63" bestFit="1" customWidth="1"/>
    <col min="15323" max="15323" width="47.7109375" style="63" bestFit="1" customWidth="1"/>
    <col min="15324" max="15324" width="8.85546875" style="63" bestFit="1" customWidth="1"/>
    <col min="15325" max="15325" width="14" style="63" bestFit="1" customWidth="1"/>
    <col min="15326" max="15326" width="35.5703125" style="63" bestFit="1" customWidth="1"/>
    <col min="15327" max="15327" width="17.42578125" style="63" bestFit="1" customWidth="1"/>
    <col min="15328" max="15328" width="10.42578125" style="63" bestFit="1" customWidth="1"/>
    <col min="15329" max="15329" width="14.140625" style="63" bestFit="1" customWidth="1"/>
    <col min="15330" max="15330" width="24.140625" style="63" bestFit="1" customWidth="1"/>
    <col min="15331" max="15331" width="18" style="63" customWidth="1"/>
    <col min="15332" max="15332" width="18.42578125" style="63" bestFit="1" customWidth="1"/>
    <col min="15333" max="15333" width="16.85546875" style="63" bestFit="1" customWidth="1"/>
    <col min="15334" max="15334" width="19.5703125" style="63" customWidth="1"/>
    <col min="15335" max="15335" width="17.7109375" style="63" bestFit="1" customWidth="1"/>
    <col min="15336" max="15336" width="9.28515625" style="63" customWidth="1"/>
    <col min="15337" max="15337" width="20.85546875" style="63" bestFit="1" customWidth="1"/>
    <col min="15338" max="15338" width="26.28515625" style="63" customWidth="1"/>
    <col min="15339" max="15339" width="11.85546875" style="63" bestFit="1" customWidth="1"/>
    <col min="15340" max="15340" width="6.140625" style="63" customWidth="1"/>
    <col min="15341" max="15341" width="8.42578125" style="63" customWidth="1"/>
    <col min="15342" max="15342" width="18.42578125" style="63" bestFit="1" customWidth="1"/>
    <col min="15343" max="15343" width="52.42578125" style="63"/>
    <col min="15344" max="15344" width="19.42578125" style="63" customWidth="1"/>
    <col min="15345" max="15346" width="23.85546875" style="63" customWidth="1"/>
    <col min="15347" max="15347" width="22" style="63" customWidth="1"/>
    <col min="15348" max="15348" width="12.42578125" style="63" customWidth="1"/>
    <col min="15349" max="15349" width="15.7109375" style="63" customWidth="1"/>
    <col min="15350" max="15350" width="13.140625" style="63" customWidth="1"/>
    <col min="15351" max="15351" width="52.42578125" style="63"/>
    <col min="15352" max="15352" width="15.7109375" style="63" customWidth="1"/>
    <col min="15353" max="15353" width="13.85546875" style="63" customWidth="1"/>
    <col min="15354" max="15357" width="52.42578125" style="63"/>
    <col min="15358" max="15358" width="14.28515625" style="63" customWidth="1"/>
    <col min="15359" max="15359" width="12.42578125" style="63" customWidth="1"/>
    <col min="15360" max="15360" width="19.7109375" style="63" customWidth="1"/>
    <col min="15361" max="15361" width="17.42578125" style="63" customWidth="1"/>
    <col min="15362" max="15362" width="11.85546875" style="63" customWidth="1"/>
    <col min="15363" max="15363" width="10.5703125" style="63" customWidth="1"/>
    <col min="15364" max="15364" width="11.28515625" style="63" customWidth="1"/>
    <col min="15365" max="15367" width="52.42578125" style="63"/>
    <col min="15368" max="15369" width="52.42578125" style="63" customWidth="1"/>
    <col min="15370" max="15370" width="32.85546875" style="63" customWidth="1"/>
    <col min="15371" max="15371" width="22.5703125" style="63" customWidth="1"/>
    <col min="15372" max="15564" width="52.42578125" style="63"/>
    <col min="15565" max="15565" width="25.5703125" style="63" customWidth="1"/>
    <col min="15566" max="15566" width="12.5703125" style="63" customWidth="1"/>
    <col min="15567" max="15568" width="15.140625" style="63" customWidth="1"/>
    <col min="15569" max="15569" width="28" style="63" bestFit="1" customWidth="1"/>
    <col min="15570" max="15570" width="21.42578125" style="63" bestFit="1" customWidth="1"/>
    <col min="15571" max="15571" width="35.5703125" style="63" bestFit="1" customWidth="1"/>
    <col min="15572" max="15572" width="35.28515625" style="63" customWidth="1"/>
    <col min="15573" max="15573" width="19.7109375" style="63" bestFit="1" customWidth="1"/>
    <col min="15574" max="15574" width="69.5703125" style="63" customWidth="1"/>
    <col min="15575" max="15575" width="14.85546875" style="63" bestFit="1" customWidth="1"/>
    <col min="15576" max="15576" width="23.140625" style="63" bestFit="1" customWidth="1"/>
    <col min="15577" max="15577" width="24.85546875" style="63" customWidth="1"/>
    <col min="15578" max="15578" width="19.5703125" style="63" bestFit="1" customWidth="1"/>
    <col min="15579" max="15579" width="47.7109375" style="63" bestFit="1" customWidth="1"/>
    <col min="15580" max="15580" width="8.85546875" style="63" bestFit="1" customWidth="1"/>
    <col min="15581" max="15581" width="14" style="63" bestFit="1" customWidth="1"/>
    <col min="15582" max="15582" width="35.5703125" style="63" bestFit="1" customWidth="1"/>
    <col min="15583" max="15583" width="17.42578125" style="63" bestFit="1" customWidth="1"/>
    <col min="15584" max="15584" width="10.42578125" style="63" bestFit="1" customWidth="1"/>
    <col min="15585" max="15585" width="14.140625" style="63" bestFit="1" customWidth="1"/>
    <col min="15586" max="15586" width="24.140625" style="63" bestFit="1" customWidth="1"/>
    <col min="15587" max="15587" width="18" style="63" customWidth="1"/>
    <col min="15588" max="15588" width="18.42578125" style="63" bestFit="1" customWidth="1"/>
    <col min="15589" max="15589" width="16.85546875" style="63" bestFit="1" customWidth="1"/>
    <col min="15590" max="15590" width="19.5703125" style="63" customWidth="1"/>
    <col min="15591" max="15591" width="17.7109375" style="63" bestFit="1" customWidth="1"/>
    <col min="15592" max="15592" width="9.28515625" style="63" customWidth="1"/>
    <col min="15593" max="15593" width="20.85546875" style="63" bestFit="1" customWidth="1"/>
    <col min="15594" max="15594" width="26.28515625" style="63" customWidth="1"/>
    <col min="15595" max="15595" width="11.85546875" style="63" bestFit="1" customWidth="1"/>
    <col min="15596" max="15596" width="6.140625" style="63" customWidth="1"/>
    <col min="15597" max="15597" width="8.42578125" style="63" customWidth="1"/>
    <col min="15598" max="15598" width="18.42578125" style="63" bestFit="1" customWidth="1"/>
    <col min="15599" max="15599" width="52.42578125" style="63"/>
    <col min="15600" max="15600" width="19.42578125" style="63" customWidth="1"/>
    <col min="15601" max="15602" width="23.85546875" style="63" customWidth="1"/>
    <col min="15603" max="15603" width="22" style="63" customWidth="1"/>
    <col min="15604" max="15604" width="12.42578125" style="63" customWidth="1"/>
    <col min="15605" max="15605" width="15.7109375" style="63" customWidth="1"/>
    <col min="15606" max="15606" width="13.140625" style="63" customWidth="1"/>
    <col min="15607" max="15607" width="52.42578125" style="63"/>
    <col min="15608" max="15608" width="15.7109375" style="63" customWidth="1"/>
    <col min="15609" max="15609" width="13.85546875" style="63" customWidth="1"/>
    <col min="15610" max="15613" width="52.42578125" style="63"/>
    <col min="15614" max="15614" width="14.28515625" style="63" customWidth="1"/>
    <col min="15615" max="15615" width="12.42578125" style="63" customWidth="1"/>
    <col min="15616" max="15616" width="19.7109375" style="63" customWidth="1"/>
    <col min="15617" max="15617" width="17.42578125" style="63" customWidth="1"/>
    <col min="15618" max="15618" width="11.85546875" style="63" customWidth="1"/>
    <col min="15619" max="15619" width="10.5703125" style="63" customWidth="1"/>
    <col min="15620" max="15620" width="11.28515625" style="63" customWidth="1"/>
    <col min="15621" max="15623" width="52.42578125" style="63"/>
    <col min="15624" max="15625" width="52.42578125" style="63" customWidth="1"/>
    <col min="15626" max="15626" width="32.85546875" style="63" customWidth="1"/>
    <col min="15627" max="15627" width="22.5703125" style="63" customWidth="1"/>
    <col min="15628" max="15820" width="52.42578125" style="63"/>
    <col min="15821" max="15821" width="25.5703125" style="63" customWidth="1"/>
    <col min="15822" max="15822" width="12.5703125" style="63" customWidth="1"/>
    <col min="15823" max="15824" width="15.140625" style="63" customWidth="1"/>
    <col min="15825" max="15825" width="28" style="63" bestFit="1" customWidth="1"/>
    <col min="15826" max="15826" width="21.42578125" style="63" bestFit="1" customWidth="1"/>
    <col min="15827" max="15827" width="35.5703125" style="63" bestFit="1" customWidth="1"/>
    <col min="15828" max="15828" width="35.28515625" style="63" customWidth="1"/>
    <col min="15829" max="15829" width="19.7109375" style="63" bestFit="1" customWidth="1"/>
    <col min="15830" max="15830" width="69.5703125" style="63" customWidth="1"/>
    <col min="15831" max="15831" width="14.85546875" style="63" bestFit="1" customWidth="1"/>
    <col min="15832" max="15832" width="23.140625" style="63" bestFit="1" customWidth="1"/>
    <col min="15833" max="15833" width="24.85546875" style="63" customWidth="1"/>
    <col min="15834" max="15834" width="19.5703125" style="63" bestFit="1" customWidth="1"/>
    <col min="15835" max="15835" width="47.7109375" style="63" bestFit="1" customWidth="1"/>
    <col min="15836" max="15836" width="8.85546875" style="63" bestFit="1" customWidth="1"/>
    <col min="15837" max="15837" width="14" style="63" bestFit="1" customWidth="1"/>
    <col min="15838" max="15838" width="35.5703125" style="63" bestFit="1" customWidth="1"/>
    <col min="15839" max="15839" width="17.42578125" style="63" bestFit="1" customWidth="1"/>
    <col min="15840" max="15840" width="10.42578125" style="63" bestFit="1" customWidth="1"/>
    <col min="15841" max="15841" width="14.140625" style="63" bestFit="1" customWidth="1"/>
    <col min="15842" max="15842" width="24.140625" style="63" bestFit="1" customWidth="1"/>
    <col min="15843" max="15843" width="18" style="63" customWidth="1"/>
    <col min="15844" max="15844" width="18.42578125" style="63" bestFit="1" customWidth="1"/>
    <col min="15845" max="15845" width="16.85546875" style="63" bestFit="1" customWidth="1"/>
    <col min="15846" max="15846" width="19.5703125" style="63" customWidth="1"/>
    <col min="15847" max="15847" width="17.7109375" style="63" bestFit="1" customWidth="1"/>
    <col min="15848" max="15848" width="9.28515625" style="63" customWidth="1"/>
    <col min="15849" max="15849" width="20.85546875" style="63" bestFit="1" customWidth="1"/>
    <col min="15850" max="15850" width="26.28515625" style="63" customWidth="1"/>
    <col min="15851" max="15851" width="11.85546875" style="63" bestFit="1" customWidth="1"/>
    <col min="15852" max="15852" width="6.140625" style="63" customWidth="1"/>
    <col min="15853" max="15853" width="8.42578125" style="63" customWidth="1"/>
    <col min="15854" max="15854" width="18.42578125" style="63" bestFit="1" customWidth="1"/>
    <col min="15855" max="15855" width="52.42578125" style="63"/>
    <col min="15856" max="15856" width="19.42578125" style="63" customWidth="1"/>
    <col min="15857" max="15858" width="23.85546875" style="63" customWidth="1"/>
    <col min="15859" max="15859" width="22" style="63" customWidth="1"/>
    <col min="15860" max="15860" width="12.42578125" style="63" customWidth="1"/>
    <col min="15861" max="15861" width="15.7109375" style="63" customWidth="1"/>
    <col min="15862" max="15862" width="13.140625" style="63" customWidth="1"/>
    <col min="15863" max="15863" width="52.42578125" style="63"/>
    <col min="15864" max="15864" width="15.7109375" style="63" customWidth="1"/>
    <col min="15865" max="15865" width="13.85546875" style="63" customWidth="1"/>
    <col min="15866" max="15869" width="52.42578125" style="63"/>
    <col min="15870" max="15870" width="14.28515625" style="63" customWidth="1"/>
    <col min="15871" max="15871" width="12.42578125" style="63" customWidth="1"/>
    <col min="15872" max="15872" width="19.7109375" style="63" customWidth="1"/>
    <col min="15873" max="15873" width="17.42578125" style="63" customWidth="1"/>
    <col min="15874" max="15874" width="11.85546875" style="63" customWidth="1"/>
    <col min="15875" max="15875" width="10.5703125" style="63" customWidth="1"/>
    <col min="15876" max="15876" width="11.28515625" style="63" customWidth="1"/>
    <col min="15877" max="15879" width="52.42578125" style="63"/>
    <col min="15880" max="15881" width="52.42578125" style="63" customWidth="1"/>
    <col min="15882" max="15882" width="32.85546875" style="63" customWidth="1"/>
    <col min="15883" max="15883" width="22.5703125" style="63" customWidth="1"/>
    <col min="15884" max="16076" width="52.42578125" style="63"/>
    <col min="16077" max="16077" width="25.5703125" style="63" customWidth="1"/>
    <col min="16078" max="16078" width="12.5703125" style="63" customWidth="1"/>
    <col min="16079" max="16080" width="15.140625" style="63" customWidth="1"/>
    <col min="16081" max="16081" width="28" style="63" bestFit="1" customWidth="1"/>
    <col min="16082" max="16082" width="21.42578125" style="63" bestFit="1" customWidth="1"/>
    <col min="16083" max="16083" width="35.5703125" style="63" bestFit="1" customWidth="1"/>
    <col min="16084" max="16084" width="35.28515625" style="63" customWidth="1"/>
    <col min="16085" max="16085" width="19.7109375" style="63" bestFit="1" customWidth="1"/>
    <col min="16086" max="16086" width="69.5703125" style="63" customWidth="1"/>
    <col min="16087" max="16087" width="14.85546875" style="63" bestFit="1" customWidth="1"/>
    <col min="16088" max="16088" width="23.140625" style="63" bestFit="1" customWidth="1"/>
    <col min="16089" max="16089" width="24.85546875" style="63" customWidth="1"/>
    <col min="16090" max="16090" width="19.5703125" style="63" bestFit="1" customWidth="1"/>
    <col min="16091" max="16091" width="47.7109375" style="63" bestFit="1" customWidth="1"/>
    <col min="16092" max="16092" width="8.85546875" style="63" bestFit="1" customWidth="1"/>
    <col min="16093" max="16093" width="14" style="63" bestFit="1" customWidth="1"/>
    <col min="16094" max="16094" width="35.5703125" style="63" bestFit="1" customWidth="1"/>
    <col min="16095" max="16095" width="17.42578125" style="63" bestFit="1" customWidth="1"/>
    <col min="16096" max="16096" width="10.42578125" style="63" bestFit="1" customWidth="1"/>
    <col min="16097" max="16097" width="14.140625" style="63" bestFit="1" customWidth="1"/>
    <col min="16098" max="16098" width="24.140625" style="63" bestFit="1" customWidth="1"/>
    <col min="16099" max="16099" width="18" style="63" customWidth="1"/>
    <col min="16100" max="16100" width="18.42578125" style="63" bestFit="1" customWidth="1"/>
    <col min="16101" max="16101" width="16.85546875" style="63" bestFit="1" customWidth="1"/>
    <col min="16102" max="16102" width="19.5703125" style="63" customWidth="1"/>
    <col min="16103" max="16103" width="17.7109375" style="63" bestFit="1" customWidth="1"/>
    <col min="16104" max="16104" width="9.28515625" style="63" customWidth="1"/>
    <col min="16105" max="16105" width="20.85546875" style="63" bestFit="1" customWidth="1"/>
    <col min="16106" max="16106" width="26.28515625" style="63" customWidth="1"/>
    <col min="16107" max="16107" width="11.85546875" style="63" bestFit="1" customWidth="1"/>
    <col min="16108" max="16108" width="6.140625" style="63" customWidth="1"/>
    <col min="16109" max="16109" width="8.42578125" style="63" customWidth="1"/>
    <col min="16110" max="16110" width="18.42578125" style="63" bestFit="1" customWidth="1"/>
    <col min="16111" max="16111" width="52.42578125" style="63"/>
    <col min="16112" max="16112" width="19.42578125" style="63" customWidth="1"/>
    <col min="16113" max="16114" width="23.85546875" style="63" customWidth="1"/>
    <col min="16115" max="16115" width="22" style="63" customWidth="1"/>
    <col min="16116" max="16116" width="12.42578125" style="63" customWidth="1"/>
    <col min="16117" max="16117" width="15.7109375" style="63" customWidth="1"/>
    <col min="16118" max="16118" width="13.140625" style="63" customWidth="1"/>
    <col min="16119" max="16119" width="52.42578125" style="63"/>
    <col min="16120" max="16120" width="15.7109375" style="63" customWidth="1"/>
    <col min="16121" max="16121" width="13.85546875" style="63" customWidth="1"/>
    <col min="16122" max="16125" width="52.42578125" style="63"/>
    <col min="16126" max="16126" width="14.28515625" style="63" customWidth="1"/>
    <col min="16127" max="16127" width="12.42578125" style="63" customWidth="1"/>
    <col min="16128" max="16128" width="19.7109375" style="63" customWidth="1"/>
    <col min="16129" max="16129" width="17.42578125" style="63" customWidth="1"/>
    <col min="16130" max="16130" width="11.85546875" style="63" customWidth="1"/>
    <col min="16131" max="16131" width="10.5703125" style="63" customWidth="1"/>
    <col min="16132" max="16132" width="11.28515625" style="63" customWidth="1"/>
    <col min="16133" max="16135" width="52.42578125" style="63"/>
    <col min="16136" max="16137" width="52.42578125" style="63" customWidth="1"/>
    <col min="16138" max="16138" width="32.85546875" style="63" customWidth="1"/>
    <col min="16139" max="16139" width="22.5703125" style="63" customWidth="1"/>
    <col min="16140" max="16384" width="52.42578125" style="63"/>
  </cols>
  <sheetData>
    <row r="1" spans="1:41" s="80" customFormat="1" ht="79.5" customHeight="1">
      <c r="A1" s="57" t="s">
        <v>425</v>
      </c>
      <c r="B1" s="57" t="s">
        <v>124</v>
      </c>
      <c r="C1" s="57" t="s">
        <v>151</v>
      </c>
      <c r="D1" s="57" t="s">
        <v>1164</v>
      </c>
      <c r="E1" s="57" t="s">
        <v>1</v>
      </c>
      <c r="F1" s="152" t="s">
        <v>4389</v>
      </c>
      <c r="G1" s="57" t="s">
        <v>4390</v>
      </c>
      <c r="H1" s="163" t="s">
        <v>1165</v>
      </c>
      <c r="I1" s="57" t="s">
        <v>126</v>
      </c>
      <c r="J1" s="57" t="s">
        <v>430</v>
      </c>
      <c r="K1" s="57" t="s">
        <v>1042</v>
      </c>
      <c r="L1" s="57" t="s">
        <v>429</v>
      </c>
      <c r="M1" s="57" t="s">
        <v>428</v>
      </c>
      <c r="N1" s="57" t="s">
        <v>427</v>
      </c>
      <c r="O1" s="57" t="s">
        <v>4391</v>
      </c>
      <c r="P1" s="57" t="s">
        <v>1166</v>
      </c>
      <c r="Q1" s="57" t="s">
        <v>1167</v>
      </c>
      <c r="R1" s="57" t="s">
        <v>1168</v>
      </c>
      <c r="S1" s="57" t="s">
        <v>1169</v>
      </c>
      <c r="T1" s="57" t="s">
        <v>1170</v>
      </c>
      <c r="U1" s="57" t="s">
        <v>866</v>
      </c>
      <c r="V1" s="57" t="s">
        <v>865</v>
      </c>
      <c r="W1" s="57" t="s">
        <v>1044</v>
      </c>
      <c r="X1" s="57" t="s">
        <v>1045</v>
      </c>
      <c r="Y1" s="57" t="s">
        <v>864</v>
      </c>
      <c r="Z1" s="57" t="s">
        <v>13</v>
      </c>
      <c r="AA1" s="57" t="s">
        <v>14</v>
      </c>
      <c r="AB1" s="57" t="s">
        <v>431</v>
      </c>
      <c r="AC1" s="57" t="s">
        <v>1171</v>
      </c>
      <c r="AD1" s="57" t="s">
        <v>97</v>
      </c>
      <c r="AE1" s="57" t="s">
        <v>1172</v>
      </c>
      <c r="AF1" s="57" t="s">
        <v>1173</v>
      </c>
      <c r="AG1" s="57" t="s">
        <v>1174</v>
      </c>
      <c r="AH1" s="57" t="s">
        <v>1175</v>
      </c>
      <c r="AI1" s="57" t="s">
        <v>1176</v>
      </c>
      <c r="AJ1" s="57" t="s">
        <v>104</v>
      </c>
      <c r="AK1" s="57" t="s">
        <v>1051</v>
      </c>
      <c r="AL1" s="57" t="s">
        <v>105</v>
      </c>
      <c r="AM1" s="57" t="s">
        <v>145</v>
      </c>
      <c r="AN1" s="57" t="s">
        <v>152</v>
      </c>
      <c r="AO1" s="57" t="s">
        <v>153</v>
      </c>
    </row>
    <row r="2" spans="1:41" ht="38.25">
      <c r="A2" s="72" t="s">
        <v>1177</v>
      </c>
      <c r="B2" s="72" t="s">
        <v>0</v>
      </c>
      <c r="C2" s="72" t="s">
        <v>194</v>
      </c>
      <c r="D2" s="74" t="s">
        <v>669</v>
      </c>
      <c r="E2" s="74" t="s">
        <v>1080</v>
      </c>
      <c r="F2" s="60">
        <v>1</v>
      </c>
      <c r="G2" s="74" t="s">
        <v>29</v>
      </c>
      <c r="H2" s="72" t="s">
        <v>1462</v>
      </c>
      <c r="I2" s="74" t="s">
        <v>1178</v>
      </c>
      <c r="J2" s="74" t="s">
        <v>1179</v>
      </c>
      <c r="K2" s="74" t="s">
        <v>1180</v>
      </c>
      <c r="L2" s="74">
        <v>4</v>
      </c>
      <c r="M2" s="74" t="s">
        <v>59</v>
      </c>
      <c r="N2" s="74" t="s">
        <v>1181</v>
      </c>
      <c r="O2" s="74" t="s">
        <v>1182</v>
      </c>
      <c r="P2" s="74" t="s">
        <v>1183</v>
      </c>
      <c r="Q2" s="74" t="s">
        <v>49</v>
      </c>
      <c r="R2" s="74" t="s">
        <v>213</v>
      </c>
      <c r="S2" s="74" t="s">
        <v>213</v>
      </c>
      <c r="T2" s="74" t="s">
        <v>1184</v>
      </c>
      <c r="U2" s="74">
        <v>2</v>
      </c>
      <c r="V2" s="74">
        <v>1</v>
      </c>
      <c r="W2" s="74" t="s">
        <v>1185</v>
      </c>
      <c r="X2" s="74" t="s">
        <v>1185</v>
      </c>
      <c r="Y2" s="74">
        <v>1</v>
      </c>
      <c r="Z2" s="74">
        <v>1</v>
      </c>
      <c r="AA2" s="74" t="s">
        <v>1186</v>
      </c>
      <c r="AB2" s="70" t="s">
        <v>1187</v>
      </c>
      <c r="AC2" s="74" t="s">
        <v>194</v>
      </c>
      <c r="AD2" s="74" t="s">
        <v>1188</v>
      </c>
      <c r="AE2" s="74" t="s">
        <v>1189</v>
      </c>
      <c r="AF2" s="74" t="s">
        <v>1190</v>
      </c>
      <c r="AG2" s="74" t="s">
        <v>49</v>
      </c>
      <c r="AH2" s="74" t="s">
        <v>1191</v>
      </c>
      <c r="AI2" s="74" t="s">
        <v>49</v>
      </c>
      <c r="AJ2" s="74" t="s">
        <v>1192</v>
      </c>
      <c r="AK2" s="162" t="s">
        <v>1417</v>
      </c>
      <c r="AL2" s="74" t="s">
        <v>1193</v>
      </c>
      <c r="AM2" s="74"/>
      <c r="AN2" s="72"/>
      <c r="AO2" s="74"/>
    </row>
    <row r="3" spans="1:41" s="70" customFormat="1" ht="63.75">
      <c r="A3" s="65" t="s">
        <v>1390</v>
      </c>
      <c r="B3" s="65" t="s">
        <v>0</v>
      </c>
      <c r="C3" s="65" t="s">
        <v>194</v>
      </c>
      <c r="D3" s="65" t="s">
        <v>669</v>
      </c>
      <c r="E3" s="72" t="s">
        <v>1209</v>
      </c>
      <c r="F3" s="56">
        <v>1</v>
      </c>
      <c r="G3" s="66" t="s">
        <v>29</v>
      </c>
      <c r="H3" s="65" t="s">
        <v>1479</v>
      </c>
      <c r="I3" s="66" t="s">
        <v>1414</v>
      </c>
      <c r="J3" s="74" t="s">
        <v>3514</v>
      </c>
      <c r="K3" s="66" t="s">
        <v>1394</v>
      </c>
      <c r="L3" s="66">
        <v>4</v>
      </c>
      <c r="M3" s="66" t="s">
        <v>254</v>
      </c>
      <c r="N3" s="74" t="s">
        <v>1181</v>
      </c>
      <c r="O3" s="74" t="s">
        <v>1198</v>
      </c>
      <c r="P3" s="66" t="s">
        <v>1199</v>
      </c>
      <c r="Q3" s="66" t="s">
        <v>49</v>
      </c>
      <c r="R3" s="66" t="s">
        <v>1449</v>
      </c>
      <c r="S3" s="66" t="s">
        <v>3515</v>
      </c>
      <c r="T3" s="74" t="s">
        <v>3516</v>
      </c>
      <c r="U3" s="66">
        <v>1</v>
      </c>
      <c r="V3" s="66" t="s">
        <v>1185</v>
      </c>
      <c r="W3" s="66" t="s">
        <v>1185</v>
      </c>
      <c r="X3" s="74" t="s">
        <v>1469</v>
      </c>
      <c r="Y3" s="74" t="s">
        <v>1470</v>
      </c>
      <c r="Z3" s="66">
        <v>1</v>
      </c>
      <c r="AA3" s="66" t="s">
        <v>1186</v>
      </c>
      <c r="AB3" s="66" t="s">
        <v>1415</v>
      </c>
      <c r="AC3" s="66" t="s">
        <v>194</v>
      </c>
      <c r="AD3" s="66" t="s">
        <v>49</v>
      </c>
      <c r="AE3" s="66" t="s">
        <v>51</v>
      </c>
      <c r="AF3" s="66" t="s">
        <v>1204</v>
      </c>
      <c r="AG3" s="66" t="s">
        <v>647</v>
      </c>
      <c r="AH3" s="66" t="s">
        <v>1416</v>
      </c>
      <c r="AI3" s="66" t="s">
        <v>62</v>
      </c>
      <c r="AJ3" s="66" t="s">
        <v>2294</v>
      </c>
      <c r="AK3" s="477" t="s">
        <v>644</v>
      </c>
      <c r="AL3" s="66" t="s">
        <v>1418</v>
      </c>
      <c r="AM3" s="65"/>
      <c r="AN3" s="65" t="s">
        <v>3517</v>
      </c>
      <c r="AO3" s="66"/>
    </row>
    <row r="4" spans="1:41" s="484" customFormat="1" ht="51">
      <c r="A4" s="485" t="s">
        <v>4789</v>
      </c>
      <c r="B4" s="485" t="s">
        <v>0</v>
      </c>
      <c r="C4" s="485" t="s">
        <v>194</v>
      </c>
      <c r="D4" s="485" t="s">
        <v>4790</v>
      </c>
      <c r="E4" s="485" t="s">
        <v>4791</v>
      </c>
      <c r="F4" s="481">
        <v>1</v>
      </c>
      <c r="G4" s="485" t="s">
        <v>4792</v>
      </c>
      <c r="H4" s="485" t="s">
        <v>4793</v>
      </c>
      <c r="I4" s="486" t="s">
        <v>4794</v>
      </c>
      <c r="J4" s="485" t="s">
        <v>4795</v>
      </c>
      <c r="K4" s="486" t="s">
        <v>4796</v>
      </c>
      <c r="L4" s="486">
        <v>4</v>
      </c>
      <c r="M4" s="486" t="s">
        <v>4797</v>
      </c>
      <c r="N4" s="486" t="s">
        <v>4798</v>
      </c>
      <c r="O4" s="486" t="s">
        <v>4799</v>
      </c>
      <c r="P4" s="485" t="s">
        <v>4800</v>
      </c>
      <c r="Q4" s="485" t="s">
        <v>4801</v>
      </c>
      <c r="R4" s="486" t="s">
        <v>4802</v>
      </c>
      <c r="S4" s="485" t="s">
        <v>4803</v>
      </c>
      <c r="T4" s="486" t="s">
        <v>4804</v>
      </c>
      <c r="U4" s="486">
        <v>1</v>
      </c>
      <c r="V4" s="486">
        <v>1</v>
      </c>
      <c r="W4" s="486" t="s">
        <v>4805</v>
      </c>
      <c r="X4" s="486" t="s">
        <v>4805</v>
      </c>
      <c r="Y4" s="486" t="s">
        <v>4806</v>
      </c>
      <c r="Z4" s="486">
        <v>1</v>
      </c>
      <c r="AA4" s="486" t="s">
        <v>1186</v>
      </c>
      <c r="AB4" s="486" t="s">
        <v>1821</v>
      </c>
      <c r="AC4" s="486" t="s">
        <v>4807</v>
      </c>
      <c r="AD4" s="486" t="s">
        <v>4808</v>
      </c>
      <c r="AE4" s="486" t="s">
        <v>4809</v>
      </c>
      <c r="AF4" s="486" t="s">
        <v>4810</v>
      </c>
      <c r="AG4" s="486" t="s">
        <v>4801</v>
      </c>
      <c r="AH4" s="486" t="s">
        <v>4811</v>
      </c>
      <c r="AI4" s="486" t="s">
        <v>4801</v>
      </c>
      <c r="AJ4" s="486" t="s">
        <v>4812</v>
      </c>
      <c r="AK4" s="486" t="s">
        <v>1532</v>
      </c>
      <c r="AL4" s="486" t="s">
        <v>4813</v>
      </c>
      <c r="AM4" s="482"/>
      <c r="AN4" s="482"/>
      <c r="AO4" s="483"/>
    </row>
    <row r="5" spans="1:41" s="484" customFormat="1" ht="76.5">
      <c r="A5" s="485" t="s">
        <v>4814</v>
      </c>
      <c r="B5" s="485" t="s">
        <v>0</v>
      </c>
      <c r="C5" s="485" t="s">
        <v>194</v>
      </c>
      <c r="D5" s="485" t="s">
        <v>4815</v>
      </c>
      <c r="E5" s="485" t="s">
        <v>4791</v>
      </c>
      <c r="F5" s="481">
        <v>1</v>
      </c>
      <c r="G5" s="485" t="s">
        <v>4792</v>
      </c>
      <c r="H5" s="485" t="s">
        <v>2716</v>
      </c>
      <c r="I5" s="486" t="s">
        <v>4816</v>
      </c>
      <c r="J5" s="485" t="s">
        <v>4817</v>
      </c>
      <c r="K5" s="486" t="s">
        <v>4818</v>
      </c>
      <c r="L5" s="486">
        <v>4</v>
      </c>
      <c r="M5" s="486" t="s">
        <v>4797</v>
      </c>
      <c r="N5" s="486" t="s">
        <v>4819</v>
      </c>
      <c r="O5" s="486" t="s">
        <v>4820</v>
      </c>
      <c r="P5" s="485" t="s">
        <v>4821</v>
      </c>
      <c r="Q5" s="485" t="s">
        <v>4822</v>
      </c>
      <c r="R5" s="486" t="s">
        <v>4823</v>
      </c>
      <c r="S5" s="485" t="s">
        <v>4821</v>
      </c>
      <c r="T5" s="486" t="s">
        <v>4824</v>
      </c>
      <c r="U5" s="486">
        <v>1</v>
      </c>
      <c r="V5" s="486">
        <v>1</v>
      </c>
      <c r="W5" s="486" t="s">
        <v>4805</v>
      </c>
      <c r="X5" s="486" t="s">
        <v>4805</v>
      </c>
      <c r="Y5" s="486" t="s">
        <v>4806</v>
      </c>
      <c r="Z5" s="486">
        <v>1</v>
      </c>
      <c r="AA5" s="486" t="s">
        <v>1186</v>
      </c>
      <c r="AB5" s="486" t="s">
        <v>1821</v>
      </c>
      <c r="AC5" s="486" t="s">
        <v>4807</v>
      </c>
      <c r="AD5" s="486" t="s">
        <v>4808</v>
      </c>
      <c r="AE5" s="486" t="s">
        <v>4809</v>
      </c>
      <c r="AF5" s="486" t="s">
        <v>4810</v>
      </c>
      <c r="AG5" s="486" t="s">
        <v>4801</v>
      </c>
      <c r="AH5" s="486" t="s">
        <v>4825</v>
      </c>
      <c r="AI5" s="486" t="s">
        <v>4826</v>
      </c>
      <c r="AJ5" s="486" t="s">
        <v>4827</v>
      </c>
      <c r="AK5" s="486" t="s">
        <v>1532</v>
      </c>
      <c r="AL5" s="486" t="s">
        <v>4813</v>
      </c>
      <c r="AM5" s="482"/>
      <c r="AN5" s="482"/>
      <c r="AO5" s="483"/>
    </row>
    <row r="6" spans="1:41" ht="63.75">
      <c r="A6" s="521" t="s">
        <v>5193</v>
      </c>
      <c r="B6" s="521" t="s">
        <v>0</v>
      </c>
      <c r="C6" s="521" t="s">
        <v>194</v>
      </c>
      <c r="D6" s="521" t="s">
        <v>4767</v>
      </c>
      <c r="E6" s="521" t="s">
        <v>4026</v>
      </c>
      <c r="F6" s="481">
        <v>2</v>
      </c>
      <c r="G6" s="521" t="s">
        <v>4253</v>
      </c>
      <c r="H6" s="482" t="s">
        <v>1479</v>
      </c>
      <c r="I6" s="521" t="s">
        <v>5194</v>
      </c>
      <c r="J6" s="522" t="s">
        <v>3912</v>
      </c>
      <c r="K6" s="522" t="s">
        <v>3913</v>
      </c>
      <c r="L6" s="522">
        <v>12</v>
      </c>
      <c r="M6" s="522" t="s">
        <v>1945</v>
      </c>
      <c r="N6" s="522" t="s">
        <v>5195</v>
      </c>
      <c r="O6" s="522" t="s">
        <v>5196</v>
      </c>
      <c r="P6" s="521" t="s">
        <v>4765</v>
      </c>
      <c r="Q6" s="521" t="s">
        <v>51</v>
      </c>
      <c r="R6" s="522" t="s">
        <v>5197</v>
      </c>
      <c r="S6" s="521" t="s">
        <v>5198</v>
      </c>
      <c r="T6" s="522" t="s">
        <v>5199</v>
      </c>
      <c r="U6" s="483">
        <v>1</v>
      </c>
      <c r="V6" s="483" t="s">
        <v>213</v>
      </c>
      <c r="W6" s="483">
        <v>1</v>
      </c>
      <c r="X6" s="483">
        <v>3</v>
      </c>
      <c r="Y6" s="483">
        <v>1</v>
      </c>
      <c r="Z6" s="522">
        <v>1</v>
      </c>
      <c r="AA6" s="522" t="s">
        <v>1186</v>
      </c>
      <c r="AB6" s="522" t="s">
        <v>1415</v>
      </c>
      <c r="AC6" s="522" t="s">
        <v>194</v>
      </c>
      <c r="AD6" s="522" t="s">
        <v>49</v>
      </c>
      <c r="AE6" s="522" t="s">
        <v>51</v>
      </c>
      <c r="AF6" s="483" t="s">
        <v>1204</v>
      </c>
      <c r="AG6" s="522" t="s">
        <v>51</v>
      </c>
      <c r="AH6" s="521" t="s">
        <v>4786</v>
      </c>
      <c r="AI6" s="522" t="s">
        <v>51</v>
      </c>
      <c r="AJ6" s="522" t="s">
        <v>5200</v>
      </c>
      <c r="AK6" s="522" t="s">
        <v>1206</v>
      </c>
      <c r="AL6" s="522" t="s">
        <v>5201</v>
      </c>
      <c r="AM6" s="521" t="s">
        <v>5202</v>
      </c>
      <c r="AN6" s="521"/>
      <c r="AO6" s="522"/>
    </row>
    <row r="7" spans="1:41" ht="38.25">
      <c r="A7" s="72" t="s">
        <v>4252</v>
      </c>
      <c r="B7" s="72" t="s">
        <v>0</v>
      </c>
      <c r="C7" s="72" t="s">
        <v>194</v>
      </c>
      <c r="D7" s="72" t="s">
        <v>4767</v>
      </c>
      <c r="E7" s="72" t="s">
        <v>3909</v>
      </c>
      <c r="F7" s="60">
        <v>2</v>
      </c>
      <c r="G7" s="72" t="s">
        <v>4253</v>
      </c>
      <c r="H7" s="65" t="s">
        <v>1479</v>
      </c>
      <c r="I7" s="72" t="s">
        <v>4254</v>
      </c>
      <c r="J7" s="74" t="s">
        <v>3912</v>
      </c>
      <c r="K7" s="74" t="s">
        <v>3913</v>
      </c>
      <c r="L7" s="74">
        <v>12</v>
      </c>
      <c r="M7" s="74" t="s">
        <v>1945</v>
      </c>
      <c r="N7" s="74" t="s">
        <v>4255</v>
      </c>
      <c r="O7" s="74" t="s">
        <v>1820</v>
      </c>
      <c r="P7" s="72" t="s">
        <v>2291</v>
      </c>
      <c r="Q7" s="72" t="s">
        <v>49</v>
      </c>
      <c r="R7" s="74" t="s">
        <v>1449</v>
      </c>
      <c r="S7" s="72" t="s">
        <v>4256</v>
      </c>
      <c r="T7" s="74" t="s">
        <v>4257</v>
      </c>
      <c r="U7" s="74">
        <v>1</v>
      </c>
      <c r="V7" s="74">
        <v>0</v>
      </c>
      <c r="W7" s="74" t="s">
        <v>4258</v>
      </c>
      <c r="X7" s="74">
        <v>2</v>
      </c>
      <c r="Y7" s="74" t="s">
        <v>1470</v>
      </c>
      <c r="Z7" s="74">
        <v>1</v>
      </c>
      <c r="AA7" s="74" t="s">
        <v>49</v>
      </c>
      <c r="AB7" s="74" t="s">
        <v>1415</v>
      </c>
      <c r="AC7" s="74" t="s">
        <v>194</v>
      </c>
      <c r="AD7" s="74" t="s">
        <v>49</v>
      </c>
      <c r="AE7" s="74" t="s">
        <v>51</v>
      </c>
      <c r="AF7" s="66" t="s">
        <v>1204</v>
      </c>
      <c r="AG7" s="74" t="s">
        <v>51</v>
      </c>
      <c r="AH7" s="478" t="s">
        <v>4786</v>
      </c>
      <c r="AI7" s="74" t="s">
        <v>51</v>
      </c>
      <c r="AJ7" s="74" t="s">
        <v>4259</v>
      </c>
      <c r="AK7" s="74" t="s">
        <v>1206</v>
      </c>
      <c r="AL7" s="74" t="s">
        <v>4260</v>
      </c>
      <c r="AM7" s="72" t="s">
        <v>4261</v>
      </c>
      <c r="AN7" s="72"/>
      <c r="AO7" s="74"/>
    </row>
    <row r="8" spans="1:41" ht="36" customHeight="1">
      <c r="A8" s="521" t="s">
        <v>5203</v>
      </c>
      <c r="B8" s="521" t="s">
        <v>0</v>
      </c>
      <c r="C8" s="521" t="s">
        <v>5204</v>
      </c>
      <c r="D8" s="521" t="s">
        <v>4767</v>
      </c>
      <c r="E8" s="521" t="s">
        <v>4913</v>
      </c>
      <c r="F8" s="481">
        <v>1</v>
      </c>
      <c r="G8" s="521" t="s">
        <v>2706</v>
      </c>
      <c r="H8" s="482" t="s">
        <v>5205</v>
      </c>
      <c r="I8" s="521" t="s">
        <v>5206</v>
      </c>
      <c r="J8" s="522" t="s">
        <v>5207</v>
      </c>
      <c r="K8" s="522" t="s">
        <v>4758</v>
      </c>
      <c r="L8" s="522">
        <v>4</v>
      </c>
      <c r="M8" s="522" t="s">
        <v>254</v>
      </c>
      <c r="N8" s="522" t="s">
        <v>5208</v>
      </c>
      <c r="O8" s="522" t="s">
        <v>5209</v>
      </c>
      <c r="P8" s="521" t="s">
        <v>5210</v>
      </c>
      <c r="Q8" s="521" t="s">
        <v>49</v>
      </c>
      <c r="R8" s="522" t="s">
        <v>644</v>
      </c>
      <c r="S8" s="521" t="s">
        <v>5211</v>
      </c>
      <c r="T8" s="522" t="s">
        <v>1201</v>
      </c>
      <c r="U8" s="522" t="s">
        <v>213</v>
      </c>
      <c r="V8" s="522" t="s">
        <v>213</v>
      </c>
      <c r="W8" s="522" t="s">
        <v>213</v>
      </c>
      <c r="X8" s="522">
        <v>1</v>
      </c>
      <c r="Y8" s="522" t="s">
        <v>213</v>
      </c>
      <c r="Z8" s="522">
        <v>1</v>
      </c>
      <c r="AA8" s="522" t="s">
        <v>1186</v>
      </c>
      <c r="AB8" s="522" t="s">
        <v>5212</v>
      </c>
      <c r="AC8" s="522" t="s">
        <v>51</v>
      </c>
      <c r="AD8" s="522" t="s">
        <v>5213</v>
      </c>
      <c r="AE8" s="522" t="s">
        <v>49</v>
      </c>
      <c r="AF8" s="483" t="s">
        <v>5214</v>
      </c>
      <c r="AG8" s="522" t="s">
        <v>49</v>
      </c>
      <c r="AH8" s="521" t="s">
        <v>5215</v>
      </c>
      <c r="AI8" s="522" t="s">
        <v>49</v>
      </c>
      <c r="AJ8" s="522" t="s">
        <v>1206</v>
      </c>
      <c r="AK8" s="522" t="s">
        <v>1532</v>
      </c>
      <c r="AL8" s="522" t="s">
        <v>1207</v>
      </c>
      <c r="AM8" s="521"/>
      <c r="AN8" s="521"/>
      <c r="AO8" s="522"/>
    </row>
    <row r="9" spans="1:41" ht="51">
      <c r="A9" s="521" t="s">
        <v>5183</v>
      </c>
      <c r="B9" s="521" t="s">
        <v>0</v>
      </c>
      <c r="C9" s="521" t="s">
        <v>194</v>
      </c>
      <c r="D9" s="521" t="s">
        <v>4767</v>
      </c>
      <c r="E9" s="521" t="s">
        <v>4026</v>
      </c>
      <c r="F9" s="481">
        <v>2</v>
      </c>
      <c r="G9" s="521" t="s">
        <v>2706</v>
      </c>
      <c r="H9" s="482" t="s">
        <v>4027</v>
      </c>
      <c r="I9" s="521" t="s">
        <v>4028</v>
      </c>
      <c r="J9" s="522" t="s">
        <v>5184</v>
      </c>
      <c r="K9" s="522" t="s">
        <v>4758</v>
      </c>
      <c r="L9" s="522">
        <v>12</v>
      </c>
      <c r="M9" s="522" t="s">
        <v>1945</v>
      </c>
      <c r="N9" s="522" t="s">
        <v>4030</v>
      </c>
      <c r="O9" s="522" t="s">
        <v>1198</v>
      </c>
      <c r="P9" s="521" t="s">
        <v>5185</v>
      </c>
      <c r="Q9" s="521" t="s">
        <v>51</v>
      </c>
      <c r="R9" s="522" t="s">
        <v>5186</v>
      </c>
      <c r="S9" s="521" t="s">
        <v>5187</v>
      </c>
      <c r="T9" s="522" t="s">
        <v>1201</v>
      </c>
      <c r="U9" s="522" t="s">
        <v>213</v>
      </c>
      <c r="V9" s="522" t="s">
        <v>213</v>
      </c>
      <c r="W9" s="522" t="s">
        <v>213</v>
      </c>
      <c r="X9" s="522">
        <v>1</v>
      </c>
      <c r="Y9" s="522">
        <v>1</v>
      </c>
      <c r="Z9" s="522">
        <v>1</v>
      </c>
      <c r="AA9" s="522" t="s">
        <v>1186</v>
      </c>
      <c r="AB9" s="522" t="s">
        <v>4032</v>
      </c>
      <c r="AC9" s="522" t="s">
        <v>51</v>
      </c>
      <c r="AD9" s="522" t="s">
        <v>49</v>
      </c>
      <c r="AE9" s="522" t="s">
        <v>51</v>
      </c>
      <c r="AF9" s="483" t="s">
        <v>1204</v>
      </c>
      <c r="AG9" s="522" t="s">
        <v>647</v>
      </c>
      <c r="AH9" s="521" t="s">
        <v>4033</v>
      </c>
      <c r="AI9" s="522" t="s">
        <v>51</v>
      </c>
      <c r="AJ9" s="522" t="s">
        <v>4784</v>
      </c>
      <c r="AK9" s="522" t="s">
        <v>1532</v>
      </c>
      <c r="AL9" s="522" t="s">
        <v>5188</v>
      </c>
      <c r="AM9" s="521"/>
      <c r="AN9" s="521"/>
      <c r="AO9" s="522"/>
    </row>
    <row r="10" spans="1:41" ht="51">
      <c r="A10" s="72" t="s">
        <v>4025</v>
      </c>
      <c r="B10" s="65" t="s">
        <v>0</v>
      </c>
      <c r="C10" s="65" t="s">
        <v>194</v>
      </c>
      <c r="D10" s="72" t="s">
        <v>4767</v>
      </c>
      <c r="E10" s="65" t="s">
        <v>4026</v>
      </c>
      <c r="F10" s="56">
        <v>2</v>
      </c>
      <c r="G10" s="65" t="s">
        <v>2706</v>
      </c>
      <c r="H10" s="65" t="s">
        <v>4027</v>
      </c>
      <c r="I10" s="66" t="s">
        <v>4028</v>
      </c>
      <c r="J10" s="72" t="s">
        <v>4029</v>
      </c>
      <c r="K10" s="403" t="s">
        <v>4342</v>
      </c>
      <c r="L10" s="66">
        <v>12</v>
      </c>
      <c r="M10" s="66" t="s">
        <v>1945</v>
      </c>
      <c r="N10" s="66" t="s">
        <v>4030</v>
      </c>
      <c r="O10" s="66" t="s">
        <v>1198</v>
      </c>
      <c r="P10" s="66" t="s">
        <v>4031</v>
      </c>
      <c r="Q10" s="65" t="s">
        <v>51</v>
      </c>
      <c r="R10" s="477" t="s">
        <v>4781</v>
      </c>
      <c r="S10" s="476" t="s">
        <v>4782</v>
      </c>
      <c r="T10" s="74" t="s">
        <v>1201</v>
      </c>
      <c r="U10" s="66" t="s">
        <v>213</v>
      </c>
      <c r="V10" s="66" t="s">
        <v>213</v>
      </c>
      <c r="W10" s="66" t="s">
        <v>213</v>
      </c>
      <c r="X10" s="66">
        <v>1</v>
      </c>
      <c r="Y10" s="66">
        <v>1</v>
      </c>
      <c r="Z10" s="66">
        <v>1</v>
      </c>
      <c r="AA10" s="66" t="s">
        <v>1186</v>
      </c>
      <c r="AB10" s="66" t="s">
        <v>4032</v>
      </c>
      <c r="AC10" s="403" t="s">
        <v>51</v>
      </c>
      <c r="AD10" s="477" t="s">
        <v>49</v>
      </c>
      <c r="AE10" s="66" t="s">
        <v>51</v>
      </c>
      <c r="AF10" s="403" t="s">
        <v>4343</v>
      </c>
      <c r="AG10" s="403" t="s">
        <v>647</v>
      </c>
      <c r="AH10" s="66" t="s">
        <v>4033</v>
      </c>
      <c r="AI10" s="66" t="s">
        <v>51</v>
      </c>
      <c r="AJ10" s="477" t="s">
        <v>4784</v>
      </c>
      <c r="AK10" s="283" t="s">
        <v>1532</v>
      </c>
      <c r="AL10" s="477" t="s">
        <v>4763</v>
      </c>
      <c r="AM10" s="65"/>
      <c r="AN10" s="65"/>
      <c r="AO10" s="66"/>
    </row>
    <row r="11" spans="1:41" ht="51">
      <c r="A11" s="521" t="s">
        <v>5189</v>
      </c>
      <c r="B11" s="482" t="s">
        <v>0</v>
      </c>
      <c r="C11" s="482" t="s">
        <v>194</v>
      </c>
      <c r="D11" s="521" t="s">
        <v>4767</v>
      </c>
      <c r="E11" s="482" t="s">
        <v>4026</v>
      </c>
      <c r="F11" s="56">
        <v>2</v>
      </c>
      <c r="G11" s="482" t="s">
        <v>2715</v>
      </c>
      <c r="H11" s="482" t="s">
        <v>4035</v>
      </c>
      <c r="I11" s="483" t="s">
        <v>4036</v>
      </c>
      <c r="J11" s="521" t="s">
        <v>5184</v>
      </c>
      <c r="K11" s="403" t="s">
        <v>4758</v>
      </c>
      <c r="L11" s="483">
        <v>12</v>
      </c>
      <c r="M11" s="483" t="s">
        <v>1945</v>
      </c>
      <c r="N11" s="483" t="s">
        <v>4030</v>
      </c>
      <c r="O11" s="483" t="s">
        <v>4037</v>
      </c>
      <c r="P11" s="483" t="s">
        <v>5190</v>
      </c>
      <c r="Q11" s="482" t="s">
        <v>51</v>
      </c>
      <c r="R11" s="522" t="s">
        <v>5191</v>
      </c>
      <c r="S11" s="521" t="s">
        <v>5192</v>
      </c>
      <c r="T11" s="522" t="s">
        <v>1201</v>
      </c>
      <c r="U11" s="483" t="s">
        <v>213</v>
      </c>
      <c r="V11" s="483" t="s">
        <v>213</v>
      </c>
      <c r="W11" s="483" t="s">
        <v>213</v>
      </c>
      <c r="X11" s="483">
        <v>4</v>
      </c>
      <c r="Y11" s="483">
        <v>2</v>
      </c>
      <c r="Z11" s="483">
        <v>1</v>
      </c>
      <c r="AA11" s="483" t="s">
        <v>1186</v>
      </c>
      <c r="AB11" s="483" t="s">
        <v>4032</v>
      </c>
      <c r="AC11" s="403" t="s">
        <v>51</v>
      </c>
      <c r="AD11" s="522" t="s">
        <v>49</v>
      </c>
      <c r="AE11" s="483" t="s">
        <v>51</v>
      </c>
      <c r="AF11" s="403" t="s">
        <v>1204</v>
      </c>
      <c r="AG11" s="403" t="s">
        <v>647</v>
      </c>
      <c r="AH11" s="483" t="s">
        <v>4038</v>
      </c>
      <c r="AI11" s="483" t="s">
        <v>51</v>
      </c>
      <c r="AJ11" s="522" t="s">
        <v>4784</v>
      </c>
      <c r="AK11" s="517" t="s">
        <v>1532</v>
      </c>
      <c r="AL11" s="522" t="s">
        <v>5188</v>
      </c>
      <c r="AM11" s="482"/>
      <c r="AN11" s="482"/>
      <c r="AO11" s="483"/>
    </row>
    <row r="12" spans="1:41" ht="51">
      <c r="A12" s="72" t="s">
        <v>4034</v>
      </c>
      <c r="B12" s="65" t="s">
        <v>0</v>
      </c>
      <c r="C12" s="65" t="s">
        <v>194</v>
      </c>
      <c r="D12" s="72" t="s">
        <v>4767</v>
      </c>
      <c r="E12" s="65" t="s">
        <v>4026</v>
      </c>
      <c r="F12" s="56">
        <v>2</v>
      </c>
      <c r="G12" s="65" t="s">
        <v>2715</v>
      </c>
      <c r="H12" s="65" t="s">
        <v>4035</v>
      </c>
      <c r="I12" s="66" t="s">
        <v>4036</v>
      </c>
      <c r="J12" s="72" t="s">
        <v>4029</v>
      </c>
      <c r="K12" s="403" t="s">
        <v>4342</v>
      </c>
      <c r="L12" s="66">
        <v>12</v>
      </c>
      <c r="M12" s="66" t="s">
        <v>1945</v>
      </c>
      <c r="N12" s="66" t="s">
        <v>4030</v>
      </c>
      <c r="O12" s="66" t="s">
        <v>4037</v>
      </c>
      <c r="P12" s="65" t="s">
        <v>3515</v>
      </c>
      <c r="Q12" s="65" t="s">
        <v>51</v>
      </c>
      <c r="R12" s="477" t="s">
        <v>4783</v>
      </c>
      <c r="S12" s="476" t="s">
        <v>2720</v>
      </c>
      <c r="T12" s="74" t="s">
        <v>1201</v>
      </c>
      <c r="U12" s="66" t="s">
        <v>213</v>
      </c>
      <c r="V12" s="66" t="s">
        <v>213</v>
      </c>
      <c r="W12" s="66" t="s">
        <v>213</v>
      </c>
      <c r="X12" s="66">
        <v>2</v>
      </c>
      <c r="Y12" s="66">
        <v>1</v>
      </c>
      <c r="Z12" s="66">
        <v>1</v>
      </c>
      <c r="AA12" s="66" t="s">
        <v>1186</v>
      </c>
      <c r="AB12" s="66" t="s">
        <v>4032</v>
      </c>
      <c r="AC12" s="403" t="s">
        <v>51</v>
      </c>
      <c r="AD12" s="477" t="s">
        <v>49</v>
      </c>
      <c r="AE12" s="66" t="s">
        <v>51</v>
      </c>
      <c r="AF12" s="403" t="s">
        <v>4343</v>
      </c>
      <c r="AG12" s="403" t="s">
        <v>647</v>
      </c>
      <c r="AH12" s="66" t="s">
        <v>4038</v>
      </c>
      <c r="AI12" s="66" t="s">
        <v>51</v>
      </c>
      <c r="AJ12" s="477" t="s">
        <v>4784</v>
      </c>
      <c r="AK12" s="283" t="s">
        <v>1532</v>
      </c>
      <c r="AL12" s="477" t="s">
        <v>4763</v>
      </c>
      <c r="AM12" s="65"/>
      <c r="AN12" s="65"/>
      <c r="AO12" s="66"/>
    </row>
    <row r="13" spans="1:41" ht="51">
      <c r="A13" s="65" t="s">
        <v>2704</v>
      </c>
      <c r="B13" s="65" t="s">
        <v>0</v>
      </c>
      <c r="C13" s="65" t="s">
        <v>194</v>
      </c>
      <c r="D13" s="65" t="s">
        <v>4756</v>
      </c>
      <c r="E13" s="65" t="s">
        <v>2705</v>
      </c>
      <c r="F13" s="56">
        <v>2</v>
      </c>
      <c r="G13" s="65" t="s">
        <v>2706</v>
      </c>
      <c r="H13" s="65" t="s">
        <v>2707</v>
      </c>
      <c r="I13" s="403" t="s">
        <v>4039</v>
      </c>
      <c r="J13" s="65" t="s">
        <v>4768</v>
      </c>
      <c r="K13" s="403" t="s">
        <v>4342</v>
      </c>
      <c r="L13" s="66">
        <v>20</v>
      </c>
      <c r="M13" s="66" t="s">
        <v>2708</v>
      </c>
      <c r="N13" s="66" t="s">
        <v>2709</v>
      </c>
      <c r="O13" s="66" t="s">
        <v>2710</v>
      </c>
      <c r="P13" s="65" t="s">
        <v>2711</v>
      </c>
      <c r="Q13" s="65" t="s">
        <v>51</v>
      </c>
      <c r="R13" s="66" t="s">
        <v>1424</v>
      </c>
      <c r="S13" s="65" t="s">
        <v>2712</v>
      </c>
      <c r="T13" s="66" t="s">
        <v>2713</v>
      </c>
      <c r="U13" s="403" t="s">
        <v>213</v>
      </c>
      <c r="V13" s="403" t="s">
        <v>213</v>
      </c>
      <c r="W13" s="403" t="s">
        <v>213</v>
      </c>
      <c r="X13" s="66">
        <v>1</v>
      </c>
      <c r="Y13" s="66">
        <v>1</v>
      </c>
      <c r="Z13" s="66">
        <v>1</v>
      </c>
      <c r="AA13" s="66" t="s">
        <v>1186</v>
      </c>
      <c r="AB13" s="66" t="s">
        <v>1821</v>
      </c>
      <c r="AC13" s="403" t="s">
        <v>51</v>
      </c>
      <c r="AD13" s="66" t="s">
        <v>49</v>
      </c>
      <c r="AE13" s="403" t="s">
        <v>51</v>
      </c>
      <c r="AF13" s="403" t="s">
        <v>4343</v>
      </c>
      <c r="AG13" s="403" t="s">
        <v>647</v>
      </c>
      <c r="AH13" s="66" t="s">
        <v>4345</v>
      </c>
      <c r="AI13" s="403" t="s">
        <v>51</v>
      </c>
      <c r="AJ13" s="477" t="s">
        <v>4785</v>
      </c>
      <c r="AK13" s="283" t="s">
        <v>1532</v>
      </c>
      <c r="AL13" s="74" t="s">
        <v>4344</v>
      </c>
      <c r="AM13" s="65"/>
      <c r="AN13" s="65"/>
      <c r="AO13" s="66"/>
    </row>
    <row r="14" spans="1:41" ht="51">
      <c r="A14" s="65" t="s">
        <v>2714</v>
      </c>
      <c r="B14" s="65" t="s">
        <v>0</v>
      </c>
      <c r="C14" s="65" t="s">
        <v>194</v>
      </c>
      <c r="D14" s="65" t="s">
        <v>4756</v>
      </c>
      <c r="E14" s="65" t="s">
        <v>2705</v>
      </c>
      <c r="F14" s="56">
        <v>2</v>
      </c>
      <c r="G14" s="65" t="s">
        <v>2715</v>
      </c>
      <c r="H14" s="65" t="s">
        <v>2716</v>
      </c>
      <c r="I14" s="403" t="s">
        <v>4040</v>
      </c>
      <c r="J14" s="65" t="s">
        <v>4768</v>
      </c>
      <c r="K14" s="403" t="s">
        <v>4342</v>
      </c>
      <c r="L14" s="66">
        <v>20</v>
      </c>
      <c r="M14" s="66" t="s">
        <v>2708</v>
      </c>
      <c r="N14" s="66" t="s">
        <v>2709</v>
      </c>
      <c r="O14" s="66" t="s">
        <v>2717</v>
      </c>
      <c r="P14" s="65" t="s">
        <v>2718</v>
      </c>
      <c r="Q14" s="65" t="s">
        <v>51</v>
      </c>
      <c r="R14" s="66" t="s">
        <v>2719</v>
      </c>
      <c r="S14" s="65" t="s">
        <v>2720</v>
      </c>
      <c r="T14" s="66" t="s">
        <v>2713</v>
      </c>
      <c r="U14" s="403" t="s">
        <v>213</v>
      </c>
      <c r="V14" s="403" t="s">
        <v>213</v>
      </c>
      <c r="W14" s="403" t="s">
        <v>213</v>
      </c>
      <c r="X14" s="66" t="s">
        <v>2721</v>
      </c>
      <c r="Y14" s="66" t="s">
        <v>2722</v>
      </c>
      <c r="Z14" s="66">
        <v>1</v>
      </c>
      <c r="AA14" s="66" t="s">
        <v>1186</v>
      </c>
      <c r="AB14" s="66" t="s">
        <v>1821</v>
      </c>
      <c r="AC14" s="403" t="s">
        <v>51</v>
      </c>
      <c r="AD14" s="66" t="s">
        <v>49</v>
      </c>
      <c r="AE14" s="403" t="s">
        <v>51</v>
      </c>
      <c r="AF14" s="403" t="s">
        <v>4343</v>
      </c>
      <c r="AG14" s="403" t="s">
        <v>647</v>
      </c>
      <c r="AH14" s="66" t="s">
        <v>4345</v>
      </c>
      <c r="AI14" s="403" t="s">
        <v>51</v>
      </c>
      <c r="AJ14" s="477" t="s">
        <v>4785</v>
      </c>
      <c r="AK14" s="283" t="s">
        <v>1532</v>
      </c>
      <c r="AL14" s="74" t="s">
        <v>4344</v>
      </c>
      <c r="AM14" s="65"/>
      <c r="AN14" s="65"/>
      <c r="AO14" s="66"/>
    </row>
    <row r="15" spans="1:41" ht="76.5">
      <c r="A15" s="65" t="s">
        <v>4755</v>
      </c>
      <c r="B15" s="65" t="s">
        <v>0</v>
      </c>
      <c r="C15" s="65" t="s">
        <v>194</v>
      </c>
      <c r="D15" s="65" t="s">
        <v>4756</v>
      </c>
      <c r="E15" s="65" t="s">
        <v>2705</v>
      </c>
      <c r="F15" s="56">
        <v>2</v>
      </c>
      <c r="G15" s="65" t="s">
        <v>2706</v>
      </c>
      <c r="H15" s="65" t="s">
        <v>2707</v>
      </c>
      <c r="I15" s="403" t="s">
        <v>4039</v>
      </c>
      <c r="J15" s="65" t="s">
        <v>4757</v>
      </c>
      <c r="K15" s="403" t="s">
        <v>4758</v>
      </c>
      <c r="L15" s="66">
        <v>20</v>
      </c>
      <c r="M15" s="66" t="s">
        <v>2708</v>
      </c>
      <c r="N15" s="66" t="s">
        <v>4759</v>
      </c>
      <c r="O15" s="66" t="s">
        <v>2710</v>
      </c>
      <c r="P15" s="65" t="s">
        <v>4760</v>
      </c>
      <c r="Q15" s="65" t="s">
        <v>51</v>
      </c>
      <c r="R15" s="66" t="s">
        <v>1424</v>
      </c>
      <c r="S15" s="65" t="s">
        <v>2712</v>
      </c>
      <c r="T15" s="66" t="s">
        <v>4761</v>
      </c>
      <c r="U15" s="403" t="s">
        <v>213</v>
      </c>
      <c r="V15" s="403" t="s">
        <v>213</v>
      </c>
      <c r="W15" s="403" t="s">
        <v>213</v>
      </c>
      <c r="X15" s="66">
        <v>1</v>
      </c>
      <c r="Y15" s="66">
        <v>1</v>
      </c>
      <c r="Z15" s="66">
        <v>1</v>
      </c>
      <c r="AA15" s="66" t="s">
        <v>1186</v>
      </c>
      <c r="AB15" s="427" t="s">
        <v>1821</v>
      </c>
      <c r="AC15" s="403" t="s">
        <v>51</v>
      </c>
      <c r="AD15" s="66" t="s">
        <v>49</v>
      </c>
      <c r="AE15" s="403" t="s">
        <v>51</v>
      </c>
      <c r="AF15" s="403" t="s">
        <v>1204</v>
      </c>
      <c r="AG15" s="403" t="s">
        <v>647</v>
      </c>
      <c r="AH15" s="66" t="s">
        <v>4762</v>
      </c>
      <c r="AI15" s="403" t="s">
        <v>51</v>
      </c>
      <c r="AJ15" s="283" t="s">
        <v>2598</v>
      </c>
      <c r="AK15" s="283" t="s">
        <v>1532</v>
      </c>
      <c r="AL15" s="74" t="s">
        <v>4763</v>
      </c>
      <c r="AM15" s="65"/>
      <c r="AN15" s="65"/>
      <c r="AO15" s="66"/>
    </row>
    <row r="16" spans="1:41" ht="76.5">
      <c r="A16" s="65" t="s">
        <v>4764</v>
      </c>
      <c r="B16" s="65" t="s">
        <v>0</v>
      </c>
      <c r="C16" s="65" t="s">
        <v>194</v>
      </c>
      <c r="D16" s="65" t="s">
        <v>4756</v>
      </c>
      <c r="E16" s="65" t="s">
        <v>2705</v>
      </c>
      <c r="F16" s="56">
        <v>2</v>
      </c>
      <c r="G16" s="65" t="s">
        <v>2715</v>
      </c>
      <c r="H16" s="65" t="s">
        <v>2716</v>
      </c>
      <c r="I16" s="403" t="s">
        <v>4040</v>
      </c>
      <c r="J16" s="65" t="s">
        <v>4757</v>
      </c>
      <c r="K16" s="403" t="s">
        <v>4758</v>
      </c>
      <c r="L16" s="66">
        <v>20</v>
      </c>
      <c r="M16" s="66" t="s">
        <v>2708</v>
      </c>
      <c r="N16" s="66" t="s">
        <v>4759</v>
      </c>
      <c r="O16" s="66" t="s">
        <v>2717</v>
      </c>
      <c r="P16" s="65" t="s">
        <v>4765</v>
      </c>
      <c r="Q16" s="65" t="s">
        <v>51</v>
      </c>
      <c r="R16" s="66" t="s">
        <v>2719</v>
      </c>
      <c r="S16" s="65" t="s">
        <v>2720</v>
      </c>
      <c r="T16" s="66" t="s">
        <v>4761</v>
      </c>
      <c r="U16" s="403" t="s">
        <v>213</v>
      </c>
      <c r="V16" s="403" t="s">
        <v>213</v>
      </c>
      <c r="W16" s="403" t="s">
        <v>213</v>
      </c>
      <c r="X16" s="66" t="s">
        <v>4766</v>
      </c>
      <c r="Y16" s="66" t="s">
        <v>2722</v>
      </c>
      <c r="Z16" s="66">
        <v>1</v>
      </c>
      <c r="AA16" s="66" t="s">
        <v>1186</v>
      </c>
      <c r="AB16" s="427" t="s">
        <v>1821</v>
      </c>
      <c r="AC16" s="403" t="s">
        <v>51</v>
      </c>
      <c r="AD16" s="66" t="s">
        <v>49</v>
      </c>
      <c r="AE16" s="403" t="s">
        <v>51</v>
      </c>
      <c r="AF16" s="403" t="s">
        <v>1204</v>
      </c>
      <c r="AG16" s="403" t="s">
        <v>647</v>
      </c>
      <c r="AH16" s="66" t="s">
        <v>4762</v>
      </c>
      <c r="AI16" s="403" t="s">
        <v>51</v>
      </c>
      <c r="AJ16" s="283" t="s">
        <v>2598</v>
      </c>
      <c r="AK16" s="283" t="s">
        <v>1532</v>
      </c>
      <c r="AL16" s="74" t="s">
        <v>4763</v>
      </c>
      <c r="AM16" s="65"/>
      <c r="AN16" s="65"/>
      <c r="AO16" s="66"/>
    </row>
    <row r="17" spans="1:42" ht="165.75">
      <c r="A17" s="485" t="s">
        <v>4889</v>
      </c>
      <c r="B17" s="485" t="s">
        <v>0</v>
      </c>
      <c r="C17" s="485" t="s">
        <v>194</v>
      </c>
      <c r="D17" s="485" t="s">
        <v>4861</v>
      </c>
      <c r="E17" s="485" t="s">
        <v>4862</v>
      </c>
      <c r="F17" s="481">
        <v>4</v>
      </c>
      <c r="G17" s="485" t="s">
        <v>4863</v>
      </c>
      <c r="H17" s="482" t="s">
        <v>4864</v>
      </c>
      <c r="I17" s="485" t="s">
        <v>4865</v>
      </c>
      <c r="J17" s="486" t="s">
        <v>4866</v>
      </c>
      <c r="K17" s="486" t="s">
        <v>4867</v>
      </c>
      <c r="L17" s="486" t="s">
        <v>4868</v>
      </c>
      <c r="M17" s="486" t="s">
        <v>4869</v>
      </c>
      <c r="N17" s="486" t="s">
        <v>4870</v>
      </c>
      <c r="O17" s="486" t="s">
        <v>4871</v>
      </c>
      <c r="P17" s="486" t="s">
        <v>4872</v>
      </c>
      <c r="Q17" s="485" t="s">
        <v>4873</v>
      </c>
      <c r="R17" s="486" t="s">
        <v>4874</v>
      </c>
      <c r="S17" s="485" t="s">
        <v>4875</v>
      </c>
      <c r="T17" s="486" t="s">
        <v>4876</v>
      </c>
      <c r="U17" s="486" t="s">
        <v>4877</v>
      </c>
      <c r="V17" s="486" t="s">
        <v>4877</v>
      </c>
      <c r="W17" s="486" t="s">
        <v>4877</v>
      </c>
      <c r="X17" s="486">
        <v>8</v>
      </c>
      <c r="Y17" s="486">
        <v>2</v>
      </c>
      <c r="Z17" s="486">
        <v>1</v>
      </c>
      <c r="AA17" s="486">
        <v>0</v>
      </c>
      <c r="AB17" s="486" t="s">
        <v>4878</v>
      </c>
      <c r="AC17" s="486" t="s">
        <v>4879</v>
      </c>
      <c r="AD17" s="486" t="s">
        <v>4880</v>
      </c>
      <c r="AE17" s="486" t="s">
        <v>4881</v>
      </c>
      <c r="AF17" s="483" t="s">
        <v>4882</v>
      </c>
      <c r="AG17" s="486" t="s">
        <v>4883</v>
      </c>
      <c r="AH17" s="486" t="s">
        <v>4884</v>
      </c>
      <c r="AI17" s="486" t="s">
        <v>4885</v>
      </c>
      <c r="AJ17" s="486" t="s">
        <v>4886</v>
      </c>
      <c r="AK17" s="486" t="s">
        <v>4887</v>
      </c>
      <c r="AL17" s="486" t="s">
        <v>4888</v>
      </c>
      <c r="AM17" s="485" t="s">
        <v>4877</v>
      </c>
      <c r="AN17" s="485"/>
      <c r="AO17" s="486"/>
    </row>
    <row r="18" spans="1:42">
      <c r="A18" s="65"/>
      <c r="B18" s="65"/>
      <c r="C18" s="65"/>
      <c r="D18" s="65"/>
      <c r="E18" s="65"/>
      <c r="F18" s="56"/>
      <c r="G18" s="65"/>
      <c r="H18" s="65"/>
      <c r="I18" s="403"/>
      <c r="J18" s="65"/>
      <c r="K18" s="403"/>
      <c r="L18" s="66"/>
      <c r="M18" s="66"/>
      <c r="N18" s="66"/>
      <c r="O18" s="66"/>
      <c r="P18" s="65"/>
      <c r="Q18" s="65"/>
      <c r="R18" s="66"/>
      <c r="S18" s="65"/>
      <c r="T18" s="66"/>
      <c r="U18" s="403"/>
      <c r="V18" s="403"/>
      <c r="W18" s="403"/>
      <c r="X18" s="66"/>
      <c r="Y18" s="66"/>
      <c r="Z18" s="66"/>
      <c r="AA18" s="66"/>
      <c r="AB18" s="522"/>
      <c r="AC18" s="403"/>
      <c r="AD18" s="66"/>
      <c r="AE18" s="403"/>
      <c r="AF18" s="403"/>
      <c r="AG18" s="403"/>
      <c r="AH18" s="66"/>
      <c r="AI18" s="403"/>
      <c r="AJ18" s="283"/>
      <c r="AK18" s="283"/>
      <c r="AL18" s="74"/>
      <c r="AM18" s="65"/>
      <c r="AN18" s="65"/>
      <c r="AO18" s="66"/>
    </row>
    <row r="19" spans="1:42">
      <c r="A19" s="65"/>
      <c r="B19" s="65"/>
      <c r="C19" s="65"/>
      <c r="D19" s="65"/>
      <c r="E19" s="65"/>
      <c r="F19" s="56"/>
      <c r="G19" s="65"/>
      <c r="H19" s="65"/>
      <c r="I19" s="403"/>
      <c r="J19" s="65"/>
      <c r="K19" s="403"/>
      <c r="L19" s="66"/>
      <c r="M19" s="66"/>
      <c r="N19" s="66"/>
      <c r="O19" s="66"/>
      <c r="P19" s="65"/>
      <c r="Q19" s="65"/>
      <c r="R19" s="66"/>
      <c r="S19" s="65"/>
      <c r="T19" s="66"/>
      <c r="U19" s="403"/>
      <c r="V19" s="403"/>
      <c r="W19" s="403"/>
      <c r="X19" s="66"/>
      <c r="Y19" s="66"/>
      <c r="Z19" s="66"/>
      <c r="AA19" s="66"/>
      <c r="AB19" s="522"/>
      <c r="AC19" s="403"/>
      <c r="AD19" s="66"/>
      <c r="AE19" s="403"/>
      <c r="AF19" s="403"/>
      <c r="AG19" s="403"/>
      <c r="AH19" s="66"/>
      <c r="AI19" s="403"/>
      <c r="AJ19" s="283"/>
      <c r="AK19" s="283"/>
      <c r="AL19" s="74"/>
      <c r="AM19" s="65"/>
      <c r="AN19" s="65"/>
      <c r="AO19" s="66"/>
    </row>
    <row r="20" spans="1:42">
      <c r="A20" s="65"/>
      <c r="B20" s="65"/>
      <c r="C20" s="65"/>
      <c r="D20" s="65"/>
      <c r="E20" s="65"/>
      <c r="F20" s="56"/>
      <c r="G20" s="65"/>
      <c r="H20" s="65"/>
      <c r="I20" s="403"/>
      <c r="J20" s="65"/>
      <c r="K20" s="403"/>
      <c r="L20" s="66"/>
      <c r="M20" s="66"/>
      <c r="N20" s="66"/>
      <c r="O20" s="66"/>
      <c r="P20" s="65"/>
      <c r="Q20" s="65"/>
      <c r="R20" s="66"/>
      <c r="S20" s="65"/>
      <c r="T20" s="66"/>
      <c r="U20" s="403"/>
      <c r="V20" s="403"/>
      <c r="W20" s="403"/>
      <c r="X20" s="66"/>
      <c r="Y20" s="66"/>
      <c r="Z20" s="66"/>
      <c r="AA20" s="66"/>
      <c r="AB20" s="522"/>
      <c r="AC20" s="403"/>
      <c r="AD20" s="66"/>
      <c r="AE20" s="403"/>
      <c r="AF20" s="403"/>
      <c r="AG20" s="403"/>
      <c r="AH20" s="66"/>
      <c r="AI20" s="403"/>
      <c r="AJ20" s="283"/>
      <c r="AK20" s="283"/>
      <c r="AL20" s="74"/>
      <c r="AM20" s="65"/>
      <c r="AN20" s="65"/>
      <c r="AO20" s="66"/>
    </row>
    <row r="21" spans="1:42">
      <c r="A21" s="65" t="s">
        <v>52</v>
      </c>
      <c r="B21" s="65"/>
      <c r="C21" s="65"/>
      <c r="D21" s="72"/>
      <c r="E21" s="74"/>
      <c r="F21" s="60"/>
      <c r="G21" s="74"/>
      <c r="H21" s="72"/>
      <c r="I21" s="74"/>
      <c r="J21" s="74"/>
      <c r="K21" s="74"/>
      <c r="L21" s="74"/>
      <c r="M21" s="74"/>
      <c r="N21" s="74"/>
      <c r="O21" s="74"/>
      <c r="P21" s="74"/>
      <c r="Q21" s="74"/>
      <c r="R21" s="74"/>
      <c r="S21" s="74"/>
      <c r="T21" s="74"/>
      <c r="U21" s="74"/>
      <c r="V21" s="74"/>
      <c r="W21" s="74"/>
      <c r="X21" s="74"/>
      <c r="Y21" s="74"/>
      <c r="Z21" s="74"/>
      <c r="AA21" s="74"/>
      <c r="AB21" s="522"/>
      <c r="AC21" s="74"/>
      <c r="AD21" s="74"/>
      <c r="AE21" s="74"/>
      <c r="AF21" s="74"/>
      <c r="AG21" s="74"/>
      <c r="AH21" s="74"/>
      <c r="AI21" s="74"/>
      <c r="AJ21" s="74"/>
      <c r="AK21" s="74"/>
      <c r="AL21" s="74"/>
      <c r="AM21" s="72"/>
      <c r="AN21" s="72"/>
      <c r="AO21" s="74"/>
    </row>
    <row r="22" spans="1:42" ht="25.5">
      <c r="A22" s="482" t="s">
        <v>5216</v>
      </c>
      <c r="B22" s="482" t="s">
        <v>52</v>
      </c>
      <c r="C22" s="482" t="s">
        <v>5217</v>
      </c>
      <c r="D22" s="521" t="s">
        <v>669</v>
      </c>
      <c r="E22" s="522" t="s">
        <v>4369</v>
      </c>
      <c r="F22" s="481">
        <v>1</v>
      </c>
      <c r="G22" s="522" t="s">
        <v>5235</v>
      </c>
      <c r="H22" s="521" t="s">
        <v>5233</v>
      </c>
      <c r="I22" s="522" t="s">
        <v>5231</v>
      </c>
      <c r="J22" s="522" t="s">
        <v>5230</v>
      </c>
      <c r="K22" s="522" t="s">
        <v>1180</v>
      </c>
      <c r="L22" s="522">
        <v>4</v>
      </c>
      <c r="M22" s="522" t="s">
        <v>254</v>
      </c>
      <c r="N22" s="522" t="s">
        <v>5234</v>
      </c>
      <c r="O22" s="522" t="s">
        <v>4374</v>
      </c>
      <c r="P22" s="522" t="s">
        <v>1199</v>
      </c>
      <c r="Q22" s="522" t="s">
        <v>1200</v>
      </c>
      <c r="R22" s="522" t="s">
        <v>5236</v>
      </c>
      <c r="S22" s="522" t="s">
        <v>1199</v>
      </c>
      <c r="T22" s="522" t="s">
        <v>5245</v>
      </c>
      <c r="U22" s="522" t="s">
        <v>4877</v>
      </c>
      <c r="V22" s="522">
        <v>1</v>
      </c>
      <c r="W22" s="522">
        <v>2</v>
      </c>
      <c r="X22" s="522" t="s">
        <v>4877</v>
      </c>
      <c r="Y22" s="522">
        <v>1</v>
      </c>
      <c r="Z22" s="522">
        <v>0</v>
      </c>
      <c r="AA22" s="522">
        <v>0</v>
      </c>
      <c r="AB22" s="169" t="s">
        <v>5237</v>
      </c>
      <c r="AC22" s="522" t="s">
        <v>194</v>
      </c>
      <c r="AD22" s="522" t="s">
        <v>49</v>
      </c>
      <c r="AE22" s="522" t="s">
        <v>1203</v>
      </c>
      <c r="AF22" s="522" t="s">
        <v>1204</v>
      </c>
      <c r="AG22" s="522" t="s">
        <v>49</v>
      </c>
      <c r="AH22" s="522" t="s">
        <v>5238</v>
      </c>
      <c r="AI22" s="522" t="s">
        <v>49</v>
      </c>
      <c r="AJ22" s="522" t="s">
        <v>5239</v>
      </c>
      <c r="AK22" s="522" t="s">
        <v>1207</v>
      </c>
      <c r="AL22" s="522" t="s">
        <v>1207</v>
      </c>
      <c r="AM22" s="521"/>
      <c r="AN22" s="521"/>
      <c r="AO22" s="522"/>
      <c r="AP22" s="63" t="s">
        <v>5218</v>
      </c>
    </row>
    <row r="23" spans="1:42" ht="25.5">
      <c r="A23" s="65" t="s">
        <v>5220</v>
      </c>
      <c r="B23" s="65" t="s">
        <v>52</v>
      </c>
      <c r="C23" s="65" t="s">
        <v>1194</v>
      </c>
      <c r="D23" s="72" t="s">
        <v>669</v>
      </c>
      <c r="E23" s="74" t="s">
        <v>1195</v>
      </c>
      <c r="F23" s="60">
        <v>1</v>
      </c>
      <c r="G23" s="74" t="s">
        <v>29</v>
      </c>
      <c r="H23" s="72" t="s">
        <v>1478</v>
      </c>
      <c r="I23" s="74" t="s">
        <v>5232</v>
      </c>
      <c r="J23" s="74" t="s">
        <v>1196</v>
      </c>
      <c r="K23" s="74" t="s">
        <v>1180</v>
      </c>
      <c r="L23" s="74">
        <v>4</v>
      </c>
      <c r="M23" s="74" t="s">
        <v>59</v>
      </c>
      <c r="N23" s="74" t="s">
        <v>1197</v>
      </c>
      <c r="O23" s="74" t="s">
        <v>1198</v>
      </c>
      <c r="P23" s="74" t="s">
        <v>1199</v>
      </c>
      <c r="Q23" s="74" t="s">
        <v>1200</v>
      </c>
      <c r="R23" s="74" t="s">
        <v>213</v>
      </c>
      <c r="S23" s="74" t="s">
        <v>213</v>
      </c>
      <c r="T23" s="74" t="s">
        <v>1201</v>
      </c>
      <c r="U23" s="74" t="s">
        <v>1185</v>
      </c>
      <c r="V23" s="74">
        <v>1</v>
      </c>
      <c r="W23" s="74" t="s">
        <v>1185</v>
      </c>
      <c r="X23" s="74" t="s">
        <v>1468</v>
      </c>
      <c r="Y23" s="74">
        <v>1</v>
      </c>
      <c r="Z23" s="74">
        <v>1</v>
      </c>
      <c r="AA23" s="74" t="s">
        <v>1186</v>
      </c>
      <c r="AB23" s="74" t="s">
        <v>1202</v>
      </c>
      <c r="AC23" s="74" t="s">
        <v>194</v>
      </c>
      <c r="AD23" s="74" t="s">
        <v>49</v>
      </c>
      <c r="AE23" s="74" t="s">
        <v>1203</v>
      </c>
      <c r="AF23" s="74" t="s">
        <v>1204</v>
      </c>
      <c r="AG23" s="74" t="s">
        <v>49</v>
      </c>
      <c r="AH23" s="74" t="s">
        <v>1205</v>
      </c>
      <c r="AI23" s="74" t="s">
        <v>62</v>
      </c>
      <c r="AJ23" s="74" t="s">
        <v>1206</v>
      </c>
      <c r="AK23" s="74" t="s">
        <v>1207</v>
      </c>
      <c r="AL23" s="74" t="s">
        <v>1207</v>
      </c>
      <c r="AM23" s="72"/>
      <c r="AN23" s="72"/>
      <c r="AO23" s="74"/>
    </row>
    <row r="24" spans="1:42" ht="38.25">
      <c r="A24" s="482" t="s">
        <v>5219</v>
      </c>
      <c r="B24" s="482" t="s">
        <v>52</v>
      </c>
      <c r="C24" s="482" t="s">
        <v>5221</v>
      </c>
      <c r="D24" s="521" t="s">
        <v>4815</v>
      </c>
      <c r="E24" s="522" t="s">
        <v>4369</v>
      </c>
      <c r="F24" s="481">
        <v>1</v>
      </c>
      <c r="G24" s="522" t="s">
        <v>5235</v>
      </c>
      <c r="H24" s="521" t="s">
        <v>5240</v>
      </c>
      <c r="I24" s="522" t="s">
        <v>5242</v>
      </c>
      <c r="J24" s="522" t="s">
        <v>5243</v>
      </c>
      <c r="K24" s="522" t="s">
        <v>3913</v>
      </c>
      <c r="L24" s="522">
        <v>4</v>
      </c>
      <c r="M24" s="522" t="s">
        <v>254</v>
      </c>
      <c r="N24" s="522" t="s">
        <v>5234</v>
      </c>
      <c r="O24" s="522" t="s">
        <v>1198</v>
      </c>
      <c r="P24" s="522" t="s">
        <v>2291</v>
      </c>
      <c r="Q24" s="522" t="s">
        <v>5244</v>
      </c>
      <c r="R24" s="522" t="s">
        <v>4001</v>
      </c>
      <c r="S24" s="522" t="s">
        <v>3973</v>
      </c>
      <c r="T24" s="522" t="s">
        <v>1201</v>
      </c>
      <c r="U24" s="522" t="s">
        <v>4877</v>
      </c>
      <c r="V24" s="522">
        <v>0</v>
      </c>
      <c r="W24" s="522" t="s">
        <v>1471</v>
      </c>
      <c r="X24" s="522" t="s">
        <v>5246</v>
      </c>
      <c r="Y24" s="522" t="s">
        <v>1470</v>
      </c>
      <c r="Z24" s="522">
        <v>1</v>
      </c>
      <c r="AA24" s="522" t="s">
        <v>1186</v>
      </c>
      <c r="AB24" s="522" t="s">
        <v>3920</v>
      </c>
      <c r="AC24" s="522" t="s">
        <v>194</v>
      </c>
      <c r="AD24" s="522" t="s">
        <v>49</v>
      </c>
      <c r="AE24" s="522" t="s">
        <v>1203</v>
      </c>
      <c r="AF24" s="522" t="s">
        <v>1204</v>
      </c>
      <c r="AG24" s="522" t="s">
        <v>49</v>
      </c>
      <c r="AH24" s="522" t="s">
        <v>1205</v>
      </c>
      <c r="AI24" s="522" t="s">
        <v>62</v>
      </c>
      <c r="AJ24" s="522" t="s">
        <v>5241</v>
      </c>
      <c r="AK24" s="522" t="s">
        <v>1207</v>
      </c>
      <c r="AL24" s="522" t="s">
        <v>1207</v>
      </c>
      <c r="AM24" s="521"/>
      <c r="AN24" s="521"/>
      <c r="AO24" s="522"/>
    </row>
    <row r="25" spans="1:42" ht="44.25" customHeight="1">
      <c r="A25" s="72" t="s">
        <v>3907</v>
      </c>
      <c r="B25" s="65" t="s">
        <v>52</v>
      </c>
      <c r="C25" s="65" t="s">
        <v>3908</v>
      </c>
      <c r="D25" s="72" t="s">
        <v>4767</v>
      </c>
      <c r="E25" s="72" t="s">
        <v>3909</v>
      </c>
      <c r="F25" s="60">
        <v>2</v>
      </c>
      <c r="G25" s="72" t="s">
        <v>29</v>
      </c>
      <c r="H25" s="72" t="s">
        <v>3910</v>
      </c>
      <c r="I25" s="72" t="s">
        <v>3911</v>
      </c>
      <c r="J25" s="74" t="s">
        <v>3912</v>
      </c>
      <c r="K25" s="74" t="s">
        <v>3913</v>
      </c>
      <c r="L25" s="74">
        <v>12</v>
      </c>
      <c r="M25" s="74" t="s">
        <v>3914</v>
      </c>
      <c r="N25" s="74" t="s">
        <v>3899</v>
      </c>
      <c r="O25" s="74" t="s">
        <v>1820</v>
      </c>
      <c r="P25" s="72" t="s">
        <v>3915</v>
      </c>
      <c r="Q25" s="72" t="s">
        <v>3916</v>
      </c>
      <c r="R25" s="74" t="s">
        <v>3917</v>
      </c>
      <c r="S25" s="72" t="s">
        <v>3918</v>
      </c>
      <c r="T25" s="74" t="s">
        <v>3919</v>
      </c>
      <c r="U25" s="74" t="s">
        <v>213</v>
      </c>
      <c r="V25" s="74">
        <v>1</v>
      </c>
      <c r="W25" s="74">
        <v>2</v>
      </c>
      <c r="X25" s="74">
        <v>1</v>
      </c>
      <c r="Y25" s="74">
        <v>2</v>
      </c>
      <c r="Z25" s="74">
        <v>1</v>
      </c>
      <c r="AA25" s="74" t="s">
        <v>49</v>
      </c>
      <c r="AB25" s="74" t="s">
        <v>3920</v>
      </c>
      <c r="AC25" s="74" t="s">
        <v>194</v>
      </c>
      <c r="AD25" s="74" t="s">
        <v>49</v>
      </c>
      <c r="AE25" s="74" t="s">
        <v>51</v>
      </c>
      <c r="AF25" s="74" t="s">
        <v>1204</v>
      </c>
      <c r="AG25" s="479" t="s">
        <v>4787</v>
      </c>
      <c r="AH25" s="74" t="s">
        <v>3905</v>
      </c>
      <c r="AI25" s="74" t="s">
        <v>3262</v>
      </c>
      <c r="AJ25" s="74" t="s">
        <v>2034</v>
      </c>
      <c r="AK25" s="74" t="s">
        <v>1206</v>
      </c>
      <c r="AL25" s="74" t="s">
        <v>1532</v>
      </c>
      <c r="AM25" s="72"/>
      <c r="AN25" s="72"/>
      <c r="AO25" s="74"/>
    </row>
    <row r="26" spans="1:42" ht="114.75">
      <c r="A26" s="72" t="s">
        <v>3921</v>
      </c>
      <c r="B26" s="65" t="s">
        <v>52</v>
      </c>
      <c r="C26" s="65" t="s">
        <v>3922</v>
      </c>
      <c r="D26" s="72" t="s">
        <v>4769</v>
      </c>
      <c r="E26" s="72" t="s">
        <v>3909</v>
      </c>
      <c r="F26" s="60">
        <v>2</v>
      </c>
      <c r="G26" s="72" t="s">
        <v>3923</v>
      </c>
      <c r="H26" s="72" t="s">
        <v>3910</v>
      </c>
      <c r="I26" s="72" t="s">
        <v>3924</v>
      </c>
      <c r="J26" s="74" t="s">
        <v>3925</v>
      </c>
      <c r="K26" s="74" t="s">
        <v>2771</v>
      </c>
      <c r="L26" s="74">
        <v>24</v>
      </c>
      <c r="M26" s="74" t="s">
        <v>3926</v>
      </c>
      <c r="N26" s="74" t="s">
        <v>3927</v>
      </c>
      <c r="O26" s="74" t="s">
        <v>3928</v>
      </c>
      <c r="P26" s="72" t="s">
        <v>3929</v>
      </c>
      <c r="Q26" s="72" t="s">
        <v>51</v>
      </c>
      <c r="R26" s="74" t="s">
        <v>3917</v>
      </c>
      <c r="S26" s="72" t="s">
        <v>3918</v>
      </c>
      <c r="T26" s="74" t="s">
        <v>3930</v>
      </c>
      <c r="U26" s="74" t="s">
        <v>213</v>
      </c>
      <c r="V26" s="74" t="s">
        <v>213</v>
      </c>
      <c r="W26" s="74">
        <v>5</v>
      </c>
      <c r="X26" s="74">
        <v>1</v>
      </c>
      <c r="Y26" s="74">
        <v>3</v>
      </c>
      <c r="Z26" s="74">
        <v>1</v>
      </c>
      <c r="AA26" s="74" t="s">
        <v>49</v>
      </c>
      <c r="AB26" s="74" t="s">
        <v>3920</v>
      </c>
      <c r="AC26" s="74" t="s">
        <v>49</v>
      </c>
      <c r="AD26" s="74" t="s">
        <v>49</v>
      </c>
      <c r="AE26" s="74" t="s">
        <v>51</v>
      </c>
      <c r="AF26" s="74" t="s">
        <v>1204</v>
      </c>
      <c r="AG26" s="479" t="s">
        <v>4787</v>
      </c>
      <c r="AH26" s="74" t="s">
        <v>3931</v>
      </c>
      <c r="AI26" s="74" t="s">
        <v>51</v>
      </c>
      <c r="AJ26" s="74" t="s">
        <v>2006</v>
      </c>
      <c r="AK26" s="74" t="s">
        <v>1206</v>
      </c>
      <c r="AL26" s="74" t="s">
        <v>1413</v>
      </c>
      <c r="AM26" s="72"/>
      <c r="AN26" s="72"/>
      <c r="AO26" s="74"/>
    </row>
    <row r="27" spans="1:42">
      <c r="A27" s="65" t="s">
        <v>4346</v>
      </c>
      <c r="B27" s="65"/>
      <c r="C27" s="65"/>
      <c r="D27" s="72"/>
      <c r="E27" s="74"/>
      <c r="F27" s="60"/>
      <c r="G27" s="74"/>
      <c r="H27" s="72"/>
      <c r="I27" s="74"/>
      <c r="J27" s="74"/>
      <c r="K27" s="74"/>
      <c r="L27" s="74"/>
      <c r="M27" s="74"/>
      <c r="N27" s="74"/>
      <c r="O27" s="74"/>
      <c r="P27" s="74"/>
      <c r="Q27" s="74"/>
      <c r="R27" s="74"/>
      <c r="S27" s="74"/>
      <c r="T27" s="74"/>
      <c r="U27" s="74"/>
      <c r="V27" s="74"/>
      <c r="W27" s="74"/>
      <c r="X27" s="74"/>
      <c r="Y27" s="74"/>
      <c r="Z27" s="74"/>
      <c r="AA27" s="74"/>
      <c r="AB27" s="522"/>
      <c r="AC27" s="74"/>
      <c r="AD27" s="74"/>
      <c r="AE27" s="74"/>
      <c r="AF27" s="74"/>
      <c r="AG27" s="74"/>
      <c r="AH27" s="74"/>
      <c r="AI27" s="74"/>
      <c r="AJ27" s="74"/>
      <c r="AK27" s="74"/>
      <c r="AL27" s="74"/>
      <c r="AM27" s="72"/>
      <c r="AN27" s="72"/>
      <c r="AO27" s="74"/>
    </row>
    <row r="28" spans="1:42">
      <c r="A28" s="65" t="s">
        <v>4347</v>
      </c>
      <c r="B28" s="65"/>
      <c r="C28" s="65"/>
      <c r="D28" s="72"/>
      <c r="E28" s="74"/>
      <c r="F28" s="60"/>
      <c r="G28" s="74"/>
      <c r="H28" s="72"/>
      <c r="I28" s="74"/>
      <c r="J28" s="74"/>
      <c r="K28" s="74"/>
      <c r="L28" s="74"/>
      <c r="M28" s="74"/>
      <c r="N28" s="74"/>
      <c r="O28" s="74"/>
      <c r="P28" s="74"/>
      <c r="Q28" s="74"/>
      <c r="R28" s="74"/>
      <c r="S28" s="74"/>
      <c r="T28" s="74"/>
      <c r="U28" s="74"/>
      <c r="V28" s="74"/>
      <c r="W28" s="74"/>
      <c r="X28" s="74"/>
      <c r="Y28" s="74"/>
      <c r="Z28" s="74"/>
      <c r="AA28" s="74"/>
      <c r="AB28" s="522"/>
      <c r="AC28" s="74"/>
      <c r="AD28" s="74"/>
      <c r="AE28" s="74"/>
      <c r="AF28" s="74"/>
      <c r="AG28" s="74"/>
      <c r="AH28" s="74"/>
      <c r="AI28" s="74"/>
      <c r="AJ28" s="74"/>
      <c r="AK28" s="74"/>
      <c r="AL28" s="74"/>
      <c r="AM28" s="72"/>
      <c r="AN28" s="72"/>
      <c r="AO28" s="74"/>
    </row>
    <row r="29" spans="1:42">
      <c r="A29" s="482"/>
      <c r="B29" s="482"/>
      <c r="C29" s="482"/>
      <c r="D29" s="521"/>
      <c r="E29" s="522"/>
      <c r="F29" s="481"/>
      <c r="G29" s="522"/>
      <c r="H29" s="521"/>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2"/>
      <c r="AI29" s="522"/>
      <c r="AJ29" s="522"/>
      <c r="AK29" s="522"/>
      <c r="AL29" s="522"/>
      <c r="AM29" s="521"/>
      <c r="AN29" s="521"/>
      <c r="AO29" s="522"/>
    </row>
    <row r="30" spans="1:42" ht="25.5">
      <c r="A30" s="482" t="s">
        <v>5222</v>
      </c>
      <c r="B30" s="482" t="s">
        <v>52</v>
      </c>
      <c r="C30" s="482" t="s">
        <v>5223</v>
      </c>
      <c r="D30" s="521"/>
      <c r="E30" s="522"/>
      <c r="F30" s="481"/>
      <c r="G30" s="522"/>
      <c r="H30" s="521"/>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c r="AL30" s="522"/>
      <c r="AM30" s="521"/>
      <c r="AN30" s="521"/>
      <c r="AO30" s="522"/>
      <c r="AP30" s="63" t="s">
        <v>5224</v>
      </c>
    </row>
    <row r="31" spans="1:42" ht="114.75">
      <c r="A31" s="72" t="s">
        <v>5227</v>
      </c>
      <c r="B31" s="65" t="s">
        <v>52</v>
      </c>
      <c r="C31" s="65" t="s">
        <v>5226</v>
      </c>
      <c r="D31" s="72" t="s">
        <v>4767</v>
      </c>
      <c r="E31" s="72" t="s">
        <v>3909</v>
      </c>
      <c r="F31" s="60">
        <v>2</v>
      </c>
      <c r="G31" s="72" t="s">
        <v>2706</v>
      </c>
      <c r="H31" s="72" t="s">
        <v>3978</v>
      </c>
      <c r="I31" s="72" t="s">
        <v>3979</v>
      </c>
      <c r="J31" s="74" t="s">
        <v>3912</v>
      </c>
      <c r="K31" s="74" t="s">
        <v>3980</v>
      </c>
      <c r="L31" s="74">
        <v>12</v>
      </c>
      <c r="M31" s="74" t="s">
        <v>1945</v>
      </c>
      <c r="N31" s="74" t="s">
        <v>3948</v>
      </c>
      <c r="O31" s="74" t="s">
        <v>1820</v>
      </c>
      <c r="P31" s="72" t="s">
        <v>2291</v>
      </c>
      <c r="Q31" s="72" t="s">
        <v>51</v>
      </c>
      <c r="R31" s="74" t="s">
        <v>3981</v>
      </c>
      <c r="S31" s="72" t="s">
        <v>3982</v>
      </c>
      <c r="T31" s="74" t="s">
        <v>3983</v>
      </c>
      <c r="U31" s="74" t="s">
        <v>213</v>
      </c>
      <c r="V31" s="74" t="s">
        <v>213</v>
      </c>
      <c r="W31" s="74">
        <v>1</v>
      </c>
      <c r="X31" s="74" t="s">
        <v>213</v>
      </c>
      <c r="Y31" s="74">
        <v>1</v>
      </c>
      <c r="Z31" s="74">
        <v>1</v>
      </c>
      <c r="AA31" s="74" t="s">
        <v>49</v>
      </c>
      <c r="AB31" s="74" t="s">
        <v>3940</v>
      </c>
      <c r="AC31" s="74" t="s">
        <v>49</v>
      </c>
      <c r="AD31" s="74" t="s">
        <v>49</v>
      </c>
      <c r="AE31" s="74" t="s">
        <v>51</v>
      </c>
      <c r="AF31" s="74" t="s">
        <v>1204</v>
      </c>
      <c r="AG31" s="74" t="s">
        <v>51</v>
      </c>
      <c r="AH31" s="74" t="s">
        <v>3984</v>
      </c>
      <c r="AI31" s="74" t="s">
        <v>51</v>
      </c>
      <c r="AJ31" s="74" t="s">
        <v>3985</v>
      </c>
      <c r="AK31" s="74" t="s">
        <v>1206</v>
      </c>
      <c r="AL31" s="74" t="s">
        <v>1413</v>
      </c>
      <c r="AM31" s="72"/>
      <c r="AN31" s="72"/>
      <c r="AO31" s="74"/>
    </row>
    <row r="32" spans="1:42" ht="76.5">
      <c r="A32" s="72" t="s">
        <v>5228</v>
      </c>
      <c r="B32" s="65" t="s">
        <v>52</v>
      </c>
      <c r="C32" s="65" t="s">
        <v>5229</v>
      </c>
      <c r="D32" s="72" t="s">
        <v>4767</v>
      </c>
      <c r="E32" s="72" t="s">
        <v>3909</v>
      </c>
      <c r="F32" s="60">
        <v>2</v>
      </c>
      <c r="G32" s="72" t="s">
        <v>2715</v>
      </c>
      <c r="H32" s="72" t="s">
        <v>3987</v>
      </c>
      <c r="I32" s="72" t="s">
        <v>3988</v>
      </c>
      <c r="J32" s="74" t="s">
        <v>3912</v>
      </c>
      <c r="K32" s="74" t="s">
        <v>2771</v>
      </c>
      <c r="L32" s="74">
        <v>12</v>
      </c>
      <c r="M32" s="74" t="s">
        <v>2729</v>
      </c>
      <c r="N32" s="74" t="s">
        <v>3989</v>
      </c>
      <c r="O32" s="74" t="s">
        <v>3964</v>
      </c>
      <c r="P32" s="72" t="s">
        <v>3901</v>
      </c>
      <c r="Q32" s="72" t="s">
        <v>51</v>
      </c>
      <c r="R32" s="74" t="s">
        <v>3990</v>
      </c>
      <c r="S32" s="72" t="s">
        <v>3991</v>
      </c>
      <c r="T32" s="74" t="s">
        <v>3992</v>
      </c>
      <c r="U32" s="74" t="s">
        <v>213</v>
      </c>
      <c r="V32" s="74" t="s">
        <v>213</v>
      </c>
      <c r="W32" s="74" t="s">
        <v>213</v>
      </c>
      <c r="X32" s="74">
        <v>3</v>
      </c>
      <c r="Y32" s="74" t="s">
        <v>3993</v>
      </c>
      <c r="Z32" s="74">
        <v>1</v>
      </c>
      <c r="AA32" s="74" t="s">
        <v>49</v>
      </c>
      <c r="AB32" s="74" t="s">
        <v>3940</v>
      </c>
      <c r="AC32" s="74" t="s">
        <v>49</v>
      </c>
      <c r="AD32" s="74" t="s">
        <v>49</v>
      </c>
      <c r="AE32" s="74" t="s">
        <v>51</v>
      </c>
      <c r="AF32" s="74" t="s">
        <v>1204</v>
      </c>
      <c r="AG32" s="74" t="s">
        <v>51</v>
      </c>
      <c r="AH32" s="74" t="s">
        <v>3984</v>
      </c>
      <c r="AI32" s="74" t="s">
        <v>51</v>
      </c>
      <c r="AJ32" s="74" t="s">
        <v>2012</v>
      </c>
      <c r="AK32" s="74" t="s">
        <v>1206</v>
      </c>
      <c r="AL32" s="74" t="s">
        <v>1413</v>
      </c>
      <c r="AM32" s="72" t="s">
        <v>3994</v>
      </c>
      <c r="AN32" s="72"/>
      <c r="AO32" s="74"/>
    </row>
    <row r="33" spans="1:41">
      <c r="A33" s="521"/>
      <c r="B33" s="482"/>
      <c r="C33" s="482"/>
      <c r="D33" s="521"/>
      <c r="E33" s="521"/>
      <c r="F33" s="481"/>
      <c r="G33" s="521"/>
      <c r="H33" s="521"/>
      <c r="I33" s="521"/>
      <c r="J33" s="522"/>
      <c r="K33" s="522"/>
      <c r="L33" s="522"/>
      <c r="M33" s="522"/>
      <c r="N33" s="522"/>
      <c r="O33" s="522"/>
      <c r="P33" s="521"/>
      <c r="Q33" s="521"/>
      <c r="R33" s="522"/>
      <c r="S33" s="521"/>
      <c r="T33" s="522"/>
      <c r="U33" s="522"/>
      <c r="V33" s="522"/>
      <c r="W33" s="522"/>
      <c r="X33" s="522"/>
      <c r="Y33" s="522"/>
      <c r="Z33" s="522"/>
      <c r="AA33" s="522"/>
      <c r="AB33" s="522"/>
      <c r="AC33" s="522"/>
      <c r="AD33" s="522"/>
      <c r="AE33" s="522"/>
      <c r="AF33" s="522"/>
      <c r="AG33" s="522"/>
      <c r="AH33" s="522"/>
      <c r="AI33" s="522"/>
      <c r="AJ33" s="522"/>
      <c r="AK33" s="522"/>
      <c r="AL33" s="522"/>
      <c r="AM33" s="521"/>
      <c r="AN33" s="521"/>
      <c r="AO33" s="522"/>
    </row>
    <row r="34" spans="1:41" ht="76.5">
      <c r="A34" s="65" t="s">
        <v>2814</v>
      </c>
      <c r="B34" s="65" t="s">
        <v>52</v>
      </c>
      <c r="C34" s="65" t="s">
        <v>5225</v>
      </c>
      <c r="D34" s="72" t="s">
        <v>4756</v>
      </c>
      <c r="E34" s="72" t="s">
        <v>3909</v>
      </c>
      <c r="F34" s="56">
        <v>2</v>
      </c>
      <c r="G34" s="65" t="s">
        <v>2706</v>
      </c>
      <c r="H34" s="65" t="s">
        <v>2816</v>
      </c>
      <c r="I34" s="403" t="s">
        <v>2817</v>
      </c>
      <c r="J34" s="65" t="s">
        <v>2791</v>
      </c>
      <c r="K34" s="74" t="s">
        <v>2818</v>
      </c>
      <c r="L34" s="66">
        <v>24</v>
      </c>
      <c r="M34" s="66" t="s">
        <v>2793</v>
      </c>
      <c r="N34" s="66" t="s">
        <v>2819</v>
      </c>
      <c r="O34" s="66" t="s">
        <v>2820</v>
      </c>
      <c r="P34" s="65" t="s">
        <v>2821</v>
      </c>
      <c r="Q34" s="65" t="s">
        <v>51</v>
      </c>
      <c r="R34" s="66" t="s">
        <v>1532</v>
      </c>
      <c r="S34" s="66" t="s">
        <v>1532</v>
      </c>
      <c r="T34" s="66" t="s">
        <v>2822</v>
      </c>
      <c r="U34" s="403" t="s">
        <v>213</v>
      </c>
      <c r="V34" s="403" t="s">
        <v>213</v>
      </c>
      <c r="W34" s="403" t="s">
        <v>213</v>
      </c>
      <c r="X34" s="66">
        <v>1</v>
      </c>
      <c r="Y34" s="66">
        <v>1</v>
      </c>
      <c r="Z34" s="66">
        <v>1</v>
      </c>
      <c r="AA34" s="66" t="s">
        <v>49</v>
      </c>
      <c r="AB34" s="66" t="s">
        <v>1415</v>
      </c>
      <c r="AC34" s="403" t="s">
        <v>4348</v>
      </c>
      <c r="AD34" s="66" t="s">
        <v>49</v>
      </c>
      <c r="AE34" s="403" t="s">
        <v>4348</v>
      </c>
      <c r="AF34" s="403" t="s">
        <v>2734</v>
      </c>
      <c r="AG34" s="403" t="s">
        <v>2823</v>
      </c>
      <c r="AH34" s="66" t="s">
        <v>2824</v>
      </c>
      <c r="AI34" s="403" t="s">
        <v>51</v>
      </c>
      <c r="AJ34" s="403" t="s">
        <v>2825</v>
      </c>
      <c r="AK34" s="74" t="s">
        <v>1532</v>
      </c>
      <c r="AL34" s="74" t="s">
        <v>1532</v>
      </c>
      <c r="AM34" s="65"/>
      <c r="AN34" s="65"/>
      <c r="AO34" s="66"/>
    </row>
    <row r="35" spans="1:41" ht="76.5">
      <c r="A35" s="65" t="s">
        <v>2826</v>
      </c>
      <c r="B35" s="65" t="s">
        <v>52</v>
      </c>
      <c r="C35" s="65" t="s">
        <v>4771</v>
      </c>
      <c r="D35" s="72" t="s">
        <v>4756</v>
      </c>
      <c r="E35" s="72" t="s">
        <v>3909</v>
      </c>
      <c r="F35" s="56">
        <v>2</v>
      </c>
      <c r="G35" s="65" t="s">
        <v>2715</v>
      </c>
      <c r="H35" s="65" t="s">
        <v>2827</v>
      </c>
      <c r="I35" s="403" t="s">
        <v>2828</v>
      </c>
      <c r="J35" s="65" t="s">
        <v>2791</v>
      </c>
      <c r="K35" s="74" t="s">
        <v>2818</v>
      </c>
      <c r="L35" s="66">
        <v>24</v>
      </c>
      <c r="M35" s="66" t="s">
        <v>2793</v>
      </c>
      <c r="N35" s="66" t="s">
        <v>2819</v>
      </c>
      <c r="O35" s="66" t="s">
        <v>2820</v>
      </c>
      <c r="P35" s="65" t="s">
        <v>2821</v>
      </c>
      <c r="Q35" s="65" t="s">
        <v>51</v>
      </c>
      <c r="R35" s="66" t="s">
        <v>2829</v>
      </c>
      <c r="S35" s="65" t="s">
        <v>2830</v>
      </c>
      <c r="T35" s="66" t="s">
        <v>2822</v>
      </c>
      <c r="U35" s="403" t="s">
        <v>213</v>
      </c>
      <c r="V35" s="403" t="s">
        <v>213</v>
      </c>
      <c r="W35" s="403">
        <v>1</v>
      </c>
      <c r="X35" s="403" t="s">
        <v>2831</v>
      </c>
      <c r="Y35" s="403" t="s">
        <v>2832</v>
      </c>
      <c r="Z35" s="66">
        <v>1</v>
      </c>
      <c r="AA35" s="66" t="s">
        <v>1186</v>
      </c>
      <c r="AB35" s="66" t="s">
        <v>1415</v>
      </c>
      <c r="AC35" s="403" t="s">
        <v>4348</v>
      </c>
      <c r="AD35" s="66" t="s">
        <v>49</v>
      </c>
      <c r="AE35" s="403" t="s">
        <v>4348</v>
      </c>
      <c r="AF35" s="403" t="s">
        <v>2734</v>
      </c>
      <c r="AG35" s="403" t="s">
        <v>2823</v>
      </c>
      <c r="AH35" s="66" t="s">
        <v>2824</v>
      </c>
      <c r="AI35" s="403" t="s">
        <v>51</v>
      </c>
      <c r="AJ35" s="403" t="s">
        <v>2833</v>
      </c>
      <c r="AK35" s="74" t="s">
        <v>1532</v>
      </c>
      <c r="AL35" s="74" t="s">
        <v>1532</v>
      </c>
      <c r="AM35" s="65"/>
      <c r="AN35" s="65"/>
      <c r="AO35" s="66"/>
    </row>
    <row r="36" spans="1:41">
      <c r="A36" s="488" t="s">
        <v>4894</v>
      </c>
      <c r="B36" s="488" t="s">
        <v>52</v>
      </c>
      <c r="C36" s="488" t="s">
        <v>4889</v>
      </c>
      <c r="D36" s="485"/>
      <c r="E36" s="485"/>
      <c r="F36" s="56"/>
      <c r="G36" s="482"/>
      <c r="H36" s="482"/>
      <c r="I36" s="403"/>
      <c r="J36" s="482"/>
      <c r="K36" s="486"/>
      <c r="L36" s="483"/>
      <c r="M36" s="483"/>
      <c r="N36" s="483"/>
      <c r="O36" s="483"/>
      <c r="P36" s="482"/>
      <c r="Q36" s="482"/>
      <c r="R36" s="483"/>
      <c r="S36" s="482"/>
      <c r="T36" s="483"/>
      <c r="U36" s="403"/>
      <c r="V36" s="403"/>
      <c r="W36" s="403"/>
      <c r="X36" s="403"/>
      <c r="Y36" s="403"/>
      <c r="Z36" s="483"/>
      <c r="AA36" s="483"/>
      <c r="AB36" s="427"/>
      <c r="AC36" s="403"/>
      <c r="AD36" s="483"/>
      <c r="AE36" s="403"/>
      <c r="AF36" s="403"/>
      <c r="AG36" s="403"/>
      <c r="AH36" s="483"/>
      <c r="AI36" s="403"/>
      <c r="AJ36" s="403"/>
      <c r="AK36" s="486"/>
      <c r="AL36" s="486"/>
      <c r="AM36" s="482"/>
      <c r="AN36" s="482"/>
      <c r="AO36" s="483"/>
    </row>
    <row r="37" spans="1:41">
      <c r="A37" s="488" t="s">
        <v>4895</v>
      </c>
      <c r="B37" s="488" t="s">
        <v>52</v>
      </c>
      <c r="C37" s="488" t="s">
        <v>4889</v>
      </c>
      <c r="D37" s="485"/>
      <c r="E37" s="485"/>
      <c r="F37" s="56"/>
      <c r="G37" s="482"/>
      <c r="H37" s="482"/>
      <c r="I37" s="403"/>
      <c r="J37" s="482"/>
      <c r="K37" s="486"/>
      <c r="L37" s="483"/>
      <c r="M37" s="483"/>
      <c r="N37" s="483"/>
      <c r="O37" s="483"/>
      <c r="P37" s="482"/>
      <c r="Q37" s="482"/>
      <c r="R37" s="483"/>
      <c r="S37" s="482"/>
      <c r="T37" s="483"/>
      <c r="U37" s="403"/>
      <c r="V37" s="403"/>
      <c r="W37" s="403"/>
      <c r="X37" s="403"/>
      <c r="Y37" s="403"/>
      <c r="Z37" s="483"/>
      <c r="AA37" s="483"/>
      <c r="AB37" s="427"/>
      <c r="AC37" s="403"/>
      <c r="AD37" s="483"/>
      <c r="AE37" s="403"/>
      <c r="AF37" s="403"/>
      <c r="AG37" s="403"/>
      <c r="AH37" s="483"/>
      <c r="AI37" s="403"/>
      <c r="AJ37" s="403"/>
      <c r="AK37" s="486"/>
      <c r="AL37" s="486"/>
      <c r="AM37" s="482"/>
      <c r="AN37" s="482"/>
      <c r="AO37" s="483"/>
    </row>
    <row r="38" spans="1:41">
      <c r="A38" s="482"/>
      <c r="B38" s="482"/>
      <c r="C38" s="482"/>
      <c r="D38" s="485"/>
      <c r="E38" s="485"/>
      <c r="F38" s="56"/>
      <c r="G38" s="482"/>
      <c r="H38" s="482"/>
      <c r="I38" s="403"/>
      <c r="J38" s="482"/>
      <c r="K38" s="486"/>
      <c r="L38" s="483"/>
      <c r="M38" s="483"/>
      <c r="N38" s="483"/>
      <c r="O38" s="483"/>
      <c r="P38" s="482"/>
      <c r="Q38" s="482"/>
      <c r="R38" s="483"/>
      <c r="S38" s="482"/>
      <c r="T38" s="483"/>
      <c r="U38" s="403"/>
      <c r="V38" s="403"/>
      <c r="W38" s="403"/>
      <c r="X38" s="403"/>
      <c r="Y38" s="403"/>
      <c r="Z38" s="483"/>
      <c r="AA38" s="483"/>
      <c r="AB38" s="427"/>
      <c r="AC38" s="403"/>
      <c r="AD38" s="483"/>
      <c r="AE38" s="403"/>
      <c r="AF38" s="403"/>
      <c r="AG38" s="403"/>
      <c r="AH38" s="483"/>
      <c r="AI38" s="403"/>
      <c r="AJ38" s="403"/>
      <c r="AK38" s="486"/>
      <c r="AL38" s="486"/>
      <c r="AM38" s="482"/>
      <c r="AN38" s="482"/>
      <c r="AO38" s="483"/>
    </row>
    <row r="39" spans="1:41">
      <c r="A39" s="72"/>
      <c r="B39" s="65"/>
      <c r="C39" s="65"/>
      <c r="D39" s="319"/>
      <c r="E39" s="72"/>
      <c r="F39" s="60"/>
      <c r="G39" s="72"/>
      <c r="H39" s="72"/>
      <c r="I39" s="72"/>
      <c r="J39" s="74"/>
      <c r="K39" s="74"/>
      <c r="L39" s="74"/>
      <c r="M39" s="74"/>
      <c r="N39" s="74"/>
      <c r="O39" s="74"/>
      <c r="P39" s="72"/>
      <c r="Q39" s="72"/>
      <c r="R39" s="74"/>
      <c r="S39" s="72"/>
      <c r="T39" s="74"/>
      <c r="U39" s="74"/>
      <c r="V39" s="74"/>
      <c r="W39" s="74"/>
      <c r="X39" s="74"/>
      <c r="Y39" s="74"/>
      <c r="Z39" s="74"/>
      <c r="AA39" s="74"/>
      <c r="AB39" s="169"/>
      <c r="AC39" s="74"/>
      <c r="AD39" s="74"/>
      <c r="AE39" s="74"/>
      <c r="AF39" s="74"/>
      <c r="AG39" s="74"/>
      <c r="AH39" s="74"/>
      <c r="AI39" s="74"/>
      <c r="AJ39" s="74"/>
      <c r="AK39" s="74"/>
      <c r="AL39" s="74"/>
      <c r="AM39" s="72"/>
      <c r="AN39" s="72"/>
      <c r="AO39" s="74"/>
    </row>
    <row r="40" spans="1:41">
      <c r="A40" s="72" t="s">
        <v>1421</v>
      </c>
      <c r="B40" s="65"/>
      <c r="C40" s="65"/>
      <c r="D40" s="319"/>
      <c r="E40" s="72"/>
      <c r="F40" s="60"/>
      <c r="G40" s="72"/>
      <c r="H40" s="72"/>
      <c r="I40" s="72"/>
      <c r="J40" s="74"/>
      <c r="K40" s="74"/>
      <c r="L40" s="74"/>
      <c r="M40" s="74"/>
      <c r="N40" s="74"/>
      <c r="O40" s="74"/>
      <c r="P40" s="72"/>
      <c r="Q40" s="72"/>
      <c r="R40" s="74"/>
      <c r="S40" s="72"/>
      <c r="T40" s="74"/>
      <c r="U40" s="74"/>
      <c r="V40" s="74"/>
      <c r="W40" s="74"/>
      <c r="X40" s="74"/>
      <c r="Y40" s="74"/>
      <c r="Z40" s="74"/>
      <c r="AA40" s="74"/>
      <c r="AB40" s="169"/>
      <c r="AC40" s="74"/>
      <c r="AD40" s="74"/>
      <c r="AE40" s="74"/>
      <c r="AF40" s="74"/>
      <c r="AG40" s="74"/>
      <c r="AH40" s="74"/>
      <c r="AI40" s="74"/>
      <c r="AJ40" s="74"/>
      <c r="AK40" s="74"/>
      <c r="AL40" s="74"/>
      <c r="AM40" s="72"/>
      <c r="AN40" s="72"/>
      <c r="AO40" s="74"/>
    </row>
    <row r="41" spans="1:41" ht="89.25">
      <c r="A41" s="482" t="s">
        <v>5247</v>
      </c>
      <c r="B41" s="482" t="s">
        <v>1421</v>
      </c>
      <c r="C41" s="482" t="s">
        <v>5248</v>
      </c>
      <c r="D41" s="521" t="s">
        <v>4815</v>
      </c>
      <c r="E41" s="521" t="s">
        <v>5249</v>
      </c>
      <c r="F41" s="481">
        <v>1</v>
      </c>
      <c r="G41" s="521" t="s">
        <v>5250</v>
      </c>
      <c r="H41" s="535" t="s">
        <v>5251</v>
      </c>
      <c r="I41" s="521" t="s">
        <v>5252</v>
      </c>
      <c r="J41" s="522" t="s">
        <v>5253</v>
      </c>
      <c r="K41" s="483" t="s">
        <v>1394</v>
      </c>
      <c r="L41" s="522">
        <v>4</v>
      </c>
      <c r="M41" s="483" t="s">
        <v>254</v>
      </c>
      <c r="N41" s="522" t="s">
        <v>5254</v>
      </c>
      <c r="O41" s="522" t="s">
        <v>5255</v>
      </c>
      <c r="P41" s="521" t="s">
        <v>5257</v>
      </c>
      <c r="Q41" s="521" t="s">
        <v>5256</v>
      </c>
      <c r="R41" s="521" t="s">
        <v>5258</v>
      </c>
      <c r="S41" s="521" t="s">
        <v>5259</v>
      </c>
      <c r="T41" s="522" t="s">
        <v>1201</v>
      </c>
      <c r="U41" s="522" t="s">
        <v>1185</v>
      </c>
      <c r="V41" s="522" t="s">
        <v>1185</v>
      </c>
      <c r="W41" s="522" t="s">
        <v>1471</v>
      </c>
      <c r="X41" s="522" t="s">
        <v>5260</v>
      </c>
      <c r="Y41" s="522" t="s">
        <v>1470</v>
      </c>
      <c r="Z41" s="522">
        <v>1</v>
      </c>
      <c r="AA41" s="522" t="s">
        <v>49</v>
      </c>
      <c r="AB41" s="169" t="s">
        <v>5261</v>
      </c>
      <c r="AC41" s="522" t="s">
        <v>194</v>
      </c>
      <c r="AD41" s="483" t="s">
        <v>49</v>
      </c>
      <c r="AE41" s="522" t="s">
        <v>51</v>
      </c>
      <c r="AF41" s="483" t="s">
        <v>1204</v>
      </c>
      <c r="AG41" s="522" t="s">
        <v>49</v>
      </c>
      <c r="AH41" s="521" t="s">
        <v>5262</v>
      </c>
      <c r="AI41" s="522" t="s">
        <v>5263</v>
      </c>
      <c r="AJ41" s="522" t="s">
        <v>5264</v>
      </c>
      <c r="AK41" s="483" t="s">
        <v>1207</v>
      </c>
      <c r="AL41" s="483" t="s">
        <v>1207</v>
      </c>
      <c r="AM41" s="521"/>
      <c r="AN41" s="521"/>
      <c r="AO41" s="522"/>
    </row>
    <row r="42" spans="1:41" ht="89.25">
      <c r="A42" s="65" t="s">
        <v>2288</v>
      </c>
      <c r="B42" s="65" t="s">
        <v>1421</v>
      </c>
      <c r="C42" s="65" t="s">
        <v>2289</v>
      </c>
      <c r="D42" s="521" t="s">
        <v>4815</v>
      </c>
      <c r="E42" s="72" t="s">
        <v>1209</v>
      </c>
      <c r="F42" s="56">
        <v>1</v>
      </c>
      <c r="G42" s="66" t="s">
        <v>29</v>
      </c>
      <c r="H42" s="65" t="s">
        <v>2290</v>
      </c>
      <c r="I42" s="66" t="s">
        <v>2292</v>
      </c>
      <c r="J42" s="74" t="s">
        <v>1179</v>
      </c>
      <c r="K42" s="66" t="s">
        <v>1394</v>
      </c>
      <c r="L42" s="66">
        <v>4</v>
      </c>
      <c r="M42" s="66" t="s">
        <v>254</v>
      </c>
      <c r="N42" s="74" t="s">
        <v>1181</v>
      </c>
      <c r="O42" s="74" t="s">
        <v>1820</v>
      </c>
      <c r="P42" s="66" t="s">
        <v>2291</v>
      </c>
      <c r="Q42" s="66" t="s">
        <v>49</v>
      </c>
      <c r="R42" s="66" t="s">
        <v>213</v>
      </c>
      <c r="S42" s="66" t="s">
        <v>213</v>
      </c>
      <c r="T42" s="74" t="s">
        <v>1201</v>
      </c>
      <c r="U42" s="66" t="s">
        <v>1185</v>
      </c>
      <c r="V42" s="66">
        <v>1</v>
      </c>
      <c r="W42" s="66">
        <v>1</v>
      </c>
      <c r="X42" s="74">
        <v>1</v>
      </c>
      <c r="Y42" s="74" t="s">
        <v>1470</v>
      </c>
      <c r="Z42" s="66">
        <v>1</v>
      </c>
      <c r="AA42" s="66" t="s">
        <v>1186</v>
      </c>
      <c r="AB42" s="66" t="s">
        <v>1415</v>
      </c>
      <c r="AC42" s="66" t="s">
        <v>194</v>
      </c>
      <c r="AD42" s="66" t="s">
        <v>49</v>
      </c>
      <c r="AE42" s="66" t="s">
        <v>51</v>
      </c>
      <c r="AF42" s="66" t="s">
        <v>1204</v>
      </c>
      <c r="AG42" s="66" t="s">
        <v>49</v>
      </c>
      <c r="AH42" s="66" t="s">
        <v>2293</v>
      </c>
      <c r="AI42" s="66" t="s">
        <v>49</v>
      </c>
      <c r="AJ42" s="66" t="s">
        <v>1489</v>
      </c>
      <c r="AK42" s="66" t="s">
        <v>1207</v>
      </c>
      <c r="AL42" s="66" t="s">
        <v>1207</v>
      </c>
      <c r="AM42" s="65"/>
      <c r="AN42" s="65" t="s">
        <v>2295</v>
      </c>
      <c r="AO42" s="66"/>
    </row>
    <row r="43" spans="1:41">
      <c r="A43" s="72"/>
      <c r="B43" s="65"/>
      <c r="C43" s="65"/>
      <c r="D43" s="319"/>
      <c r="E43" s="72"/>
      <c r="F43" s="60"/>
      <c r="G43" s="72"/>
      <c r="H43" s="72"/>
      <c r="I43" s="72"/>
      <c r="J43" s="74"/>
      <c r="K43" s="74"/>
      <c r="L43" s="74"/>
      <c r="M43" s="74"/>
      <c r="N43" s="74"/>
      <c r="O43" s="74"/>
      <c r="P43" s="72"/>
      <c r="Q43" s="72"/>
      <c r="R43" s="74"/>
      <c r="S43" s="72"/>
      <c r="T43" s="74"/>
      <c r="U43" s="74"/>
      <c r="V43" s="74"/>
      <c r="W43" s="74"/>
      <c r="X43" s="74"/>
      <c r="Y43" s="74"/>
      <c r="Z43" s="74"/>
      <c r="AA43" s="74"/>
      <c r="AB43" s="169"/>
      <c r="AC43" s="74"/>
      <c r="AD43" s="74"/>
      <c r="AE43" s="74"/>
      <c r="AF43" s="74"/>
      <c r="AG43" s="74"/>
      <c r="AH43" s="74"/>
      <c r="AI43" s="74"/>
      <c r="AJ43" s="74"/>
      <c r="AK43" s="74"/>
      <c r="AL43" s="74"/>
      <c r="AM43" s="72"/>
      <c r="AN43" s="72"/>
      <c r="AO43" s="74"/>
    </row>
    <row r="44" spans="1:41" ht="51">
      <c r="A44" s="521" t="s">
        <v>5265</v>
      </c>
      <c r="B44" s="482" t="s">
        <v>1421</v>
      </c>
      <c r="C44" s="482" t="s">
        <v>5223</v>
      </c>
      <c r="D44" s="521" t="s">
        <v>4767</v>
      </c>
      <c r="E44" s="521" t="s">
        <v>4913</v>
      </c>
      <c r="F44" s="481">
        <v>1</v>
      </c>
      <c r="G44" s="521" t="s">
        <v>2706</v>
      </c>
      <c r="H44" s="521" t="s">
        <v>5266</v>
      </c>
      <c r="I44" s="521" t="s">
        <v>5267</v>
      </c>
      <c r="J44" s="522" t="s">
        <v>5268</v>
      </c>
      <c r="K44" s="483" t="s">
        <v>5269</v>
      </c>
      <c r="L44" s="522">
        <v>4</v>
      </c>
      <c r="M44" s="483" t="s">
        <v>254</v>
      </c>
      <c r="N44" s="522" t="s">
        <v>5254</v>
      </c>
      <c r="O44" s="522" t="s">
        <v>5270</v>
      </c>
      <c r="P44" s="521" t="s">
        <v>2291</v>
      </c>
      <c r="Q44" s="521" t="s">
        <v>5271</v>
      </c>
      <c r="R44" s="522" t="s">
        <v>5272</v>
      </c>
      <c r="S44" s="521" t="s">
        <v>5273</v>
      </c>
      <c r="T44" s="522" t="s">
        <v>1201</v>
      </c>
      <c r="U44" s="522" t="s">
        <v>213</v>
      </c>
      <c r="V44" s="522" t="s">
        <v>213</v>
      </c>
      <c r="W44" s="522" t="s">
        <v>5274</v>
      </c>
      <c r="X44" s="522">
        <v>1</v>
      </c>
      <c r="Y44" s="522" t="s">
        <v>1185</v>
      </c>
      <c r="Z44" s="522">
        <v>1</v>
      </c>
      <c r="AA44" s="522" t="s">
        <v>49</v>
      </c>
      <c r="AB44" s="483" t="s">
        <v>5275</v>
      </c>
      <c r="AC44" s="522" t="s">
        <v>3954</v>
      </c>
      <c r="AD44" s="522" t="s">
        <v>49</v>
      </c>
      <c r="AE44" s="522" t="s">
        <v>51</v>
      </c>
      <c r="AF44" s="522" t="s">
        <v>1204</v>
      </c>
      <c r="AG44" s="522" t="s">
        <v>51</v>
      </c>
      <c r="AH44" s="522" t="s">
        <v>5276</v>
      </c>
      <c r="AI44" s="522" t="s">
        <v>5277</v>
      </c>
      <c r="AJ44" s="483" t="s">
        <v>1489</v>
      </c>
      <c r="AK44" s="483" t="s">
        <v>1207</v>
      </c>
      <c r="AL44" s="483" t="s">
        <v>1207</v>
      </c>
      <c r="AM44" s="521"/>
      <c r="AN44" s="521"/>
      <c r="AO44" s="522"/>
    </row>
    <row r="45" spans="1:41">
      <c r="A45" s="521"/>
      <c r="B45" s="482"/>
      <c r="C45" s="482"/>
      <c r="D45" s="319"/>
      <c r="E45" s="521"/>
      <c r="F45" s="481"/>
      <c r="G45" s="521"/>
      <c r="H45" s="521"/>
      <c r="I45" s="521"/>
      <c r="J45" s="522"/>
      <c r="K45" s="522"/>
      <c r="L45" s="522"/>
      <c r="M45" s="522"/>
      <c r="N45" s="522"/>
      <c r="O45" s="522"/>
      <c r="P45" s="521"/>
      <c r="Q45" s="521"/>
      <c r="R45" s="522"/>
      <c r="S45" s="521"/>
      <c r="T45" s="522"/>
      <c r="U45" s="522"/>
      <c r="V45" s="522"/>
      <c r="W45" s="522"/>
      <c r="X45" s="522"/>
      <c r="Y45" s="522"/>
      <c r="Z45" s="522"/>
      <c r="AA45" s="522"/>
      <c r="AB45" s="169"/>
      <c r="AC45" s="522"/>
      <c r="AD45" s="522"/>
      <c r="AE45" s="522"/>
      <c r="AF45" s="522"/>
      <c r="AG45" s="522"/>
      <c r="AH45" s="522"/>
      <c r="AI45" s="522"/>
      <c r="AJ45" s="522"/>
      <c r="AK45" s="522"/>
      <c r="AL45" s="522"/>
      <c r="AM45" s="521"/>
      <c r="AN45" s="521"/>
      <c r="AO45" s="522"/>
    </row>
    <row r="46" spans="1:41" ht="38.25">
      <c r="A46" s="72" t="s">
        <v>3944</v>
      </c>
      <c r="B46" s="65" t="s">
        <v>1421</v>
      </c>
      <c r="C46" s="65" t="s">
        <v>3922</v>
      </c>
      <c r="D46" s="474" t="s">
        <v>4767</v>
      </c>
      <c r="E46" s="72" t="s">
        <v>2804</v>
      </c>
      <c r="F46" s="60">
        <v>2</v>
      </c>
      <c r="G46" s="72" t="s">
        <v>3923</v>
      </c>
      <c r="H46" s="72" t="s">
        <v>3945</v>
      </c>
      <c r="I46" s="72" t="s">
        <v>3946</v>
      </c>
      <c r="J46" s="74" t="s">
        <v>3925</v>
      </c>
      <c r="K46" s="74" t="s">
        <v>2771</v>
      </c>
      <c r="L46" s="74">
        <v>24</v>
      </c>
      <c r="M46" s="74" t="s">
        <v>3947</v>
      </c>
      <c r="N46" s="74" t="s">
        <v>3948</v>
      </c>
      <c r="O46" s="74" t="s">
        <v>5270</v>
      </c>
      <c r="P46" s="72" t="s">
        <v>3901</v>
      </c>
      <c r="Q46" s="72" t="s">
        <v>51</v>
      </c>
      <c r="R46" s="74" t="s">
        <v>3950</v>
      </c>
      <c r="S46" s="72" t="s">
        <v>3951</v>
      </c>
      <c r="T46" s="74" t="s">
        <v>3952</v>
      </c>
      <c r="U46" s="74" t="s">
        <v>213</v>
      </c>
      <c r="V46" s="74" t="s">
        <v>213</v>
      </c>
      <c r="W46" s="74" t="s">
        <v>213</v>
      </c>
      <c r="X46" s="74">
        <v>5</v>
      </c>
      <c r="Y46" s="74">
        <v>3</v>
      </c>
      <c r="Z46" s="74">
        <v>1</v>
      </c>
      <c r="AA46" s="74" t="s">
        <v>49</v>
      </c>
      <c r="AB46" s="74" t="s">
        <v>3904</v>
      </c>
      <c r="AC46" s="74" t="s">
        <v>49</v>
      </c>
      <c r="AD46" s="74" t="s">
        <v>49</v>
      </c>
      <c r="AE46" s="74" t="s">
        <v>51</v>
      </c>
      <c r="AF46" s="74" t="s">
        <v>1204</v>
      </c>
      <c r="AG46" s="74" t="s">
        <v>51</v>
      </c>
      <c r="AH46" s="74" t="s">
        <v>3953</v>
      </c>
      <c r="AI46" s="74" t="s">
        <v>51</v>
      </c>
      <c r="AJ46" s="283" t="s">
        <v>3954</v>
      </c>
      <c r="AK46" s="74" t="s">
        <v>1206</v>
      </c>
      <c r="AL46" s="74" t="s">
        <v>1206</v>
      </c>
      <c r="AM46" s="72"/>
      <c r="AN46" s="72"/>
      <c r="AO46" s="74"/>
    </row>
    <row r="47" spans="1:41">
      <c r="A47" s="72"/>
      <c r="B47" s="65"/>
      <c r="C47" s="65"/>
      <c r="D47" s="319"/>
      <c r="E47" s="72"/>
      <c r="F47" s="60"/>
      <c r="G47" s="72"/>
      <c r="H47" s="72"/>
      <c r="I47" s="72"/>
      <c r="J47" s="74"/>
      <c r="K47" s="74"/>
      <c r="L47" s="74"/>
      <c r="M47" s="74"/>
      <c r="N47" s="74"/>
      <c r="O47" s="74"/>
      <c r="P47" s="72"/>
      <c r="Q47" s="72"/>
      <c r="R47" s="74"/>
      <c r="S47" s="72"/>
      <c r="T47" s="74"/>
      <c r="U47" s="74"/>
      <c r="V47" s="74"/>
      <c r="W47" s="74"/>
      <c r="X47" s="74"/>
      <c r="Y47" s="74"/>
      <c r="Z47" s="74"/>
      <c r="AA47" s="74"/>
      <c r="AB47" s="169"/>
      <c r="AC47" s="74"/>
      <c r="AD47" s="74"/>
      <c r="AE47" s="74"/>
      <c r="AF47" s="74"/>
      <c r="AG47" s="74"/>
      <c r="AH47" s="74"/>
      <c r="AI47" s="74"/>
      <c r="AJ47" s="74"/>
      <c r="AK47" s="74"/>
      <c r="AL47" s="74"/>
      <c r="AM47" s="72"/>
      <c r="AN47" s="72"/>
      <c r="AO47" s="74"/>
    </row>
    <row r="48" spans="1:41" ht="51">
      <c r="A48" s="72" t="s">
        <v>3995</v>
      </c>
      <c r="B48" s="65" t="s">
        <v>1421</v>
      </c>
      <c r="C48" s="65" t="s">
        <v>3977</v>
      </c>
      <c r="D48" s="476" t="s">
        <v>4767</v>
      </c>
      <c r="E48" s="72" t="s">
        <v>3909</v>
      </c>
      <c r="F48" s="60">
        <v>2</v>
      </c>
      <c r="G48" s="72" t="s">
        <v>2706</v>
      </c>
      <c r="H48" s="72" t="s">
        <v>3996</v>
      </c>
      <c r="I48" s="72" t="s">
        <v>3997</v>
      </c>
      <c r="J48" s="74" t="s">
        <v>3998</v>
      </c>
      <c r="K48" s="74" t="s">
        <v>3999</v>
      </c>
      <c r="L48" s="74">
        <v>12</v>
      </c>
      <c r="M48" s="74" t="s">
        <v>1945</v>
      </c>
      <c r="N48" s="74" t="s">
        <v>4000</v>
      </c>
      <c r="O48" s="74" t="s">
        <v>1820</v>
      </c>
      <c r="P48" s="72" t="s">
        <v>2291</v>
      </c>
      <c r="Q48" s="72" t="s">
        <v>3936</v>
      </c>
      <c r="R48" s="74" t="s">
        <v>4001</v>
      </c>
      <c r="S48" s="72" t="s">
        <v>4002</v>
      </c>
      <c r="T48" s="74" t="s">
        <v>3952</v>
      </c>
      <c r="U48" s="74" t="s">
        <v>213</v>
      </c>
      <c r="V48" s="74" t="s">
        <v>213</v>
      </c>
      <c r="W48" s="74">
        <v>1</v>
      </c>
      <c r="X48" s="74" t="s">
        <v>213</v>
      </c>
      <c r="Y48" s="74">
        <v>2</v>
      </c>
      <c r="Z48" s="74">
        <v>1</v>
      </c>
      <c r="AA48" s="74" t="s">
        <v>49</v>
      </c>
      <c r="AB48" s="74" t="s">
        <v>3940</v>
      </c>
      <c r="AC48" s="74" t="s">
        <v>49</v>
      </c>
      <c r="AD48" s="74" t="s">
        <v>49</v>
      </c>
      <c r="AE48" s="74" t="s">
        <v>51</v>
      </c>
      <c r="AF48" s="74" t="s">
        <v>1204</v>
      </c>
      <c r="AG48" s="74" t="s">
        <v>1204</v>
      </c>
      <c r="AH48" s="283" t="s">
        <v>4003</v>
      </c>
      <c r="AI48" s="74" t="s">
        <v>1204</v>
      </c>
      <c r="AJ48" s="74" t="s">
        <v>4004</v>
      </c>
      <c r="AK48" s="74" t="s">
        <v>1206</v>
      </c>
      <c r="AL48" s="74" t="s">
        <v>1532</v>
      </c>
      <c r="AM48" s="72"/>
      <c r="AN48" s="72"/>
      <c r="AO48" s="74"/>
    </row>
    <row r="49" spans="1:41" ht="122.25" customHeight="1">
      <c r="A49" s="72" t="s">
        <v>4005</v>
      </c>
      <c r="B49" s="65" t="s">
        <v>1421</v>
      </c>
      <c r="C49" s="65" t="s">
        <v>3986</v>
      </c>
      <c r="D49" s="476" t="s">
        <v>4767</v>
      </c>
      <c r="E49" s="72" t="s">
        <v>3909</v>
      </c>
      <c r="F49" s="60">
        <v>2</v>
      </c>
      <c r="G49" s="72" t="s">
        <v>2715</v>
      </c>
      <c r="H49" s="72" t="s">
        <v>4006</v>
      </c>
      <c r="I49" s="72" t="s">
        <v>4007</v>
      </c>
      <c r="J49" s="74" t="s">
        <v>3998</v>
      </c>
      <c r="K49" s="74" t="s">
        <v>3999</v>
      </c>
      <c r="L49" s="74">
        <v>12</v>
      </c>
      <c r="M49" s="74" t="s">
        <v>1945</v>
      </c>
      <c r="N49" s="74" t="s">
        <v>4000</v>
      </c>
      <c r="O49" s="74" t="s">
        <v>4008</v>
      </c>
      <c r="P49" s="72" t="s">
        <v>3901</v>
      </c>
      <c r="Q49" s="72" t="s">
        <v>3936</v>
      </c>
      <c r="R49" s="74" t="s">
        <v>4009</v>
      </c>
      <c r="S49" s="72" t="s">
        <v>4010</v>
      </c>
      <c r="T49" s="74" t="s">
        <v>4011</v>
      </c>
      <c r="U49" s="74" t="s">
        <v>213</v>
      </c>
      <c r="V49" s="74" t="s">
        <v>213</v>
      </c>
      <c r="W49" s="74" t="s">
        <v>213</v>
      </c>
      <c r="X49" s="74">
        <v>1</v>
      </c>
      <c r="Y49" s="74">
        <v>4</v>
      </c>
      <c r="Z49" s="74">
        <v>1</v>
      </c>
      <c r="AA49" s="74" t="s">
        <v>49</v>
      </c>
      <c r="AB49" s="74" t="s">
        <v>3904</v>
      </c>
      <c r="AC49" s="74" t="s">
        <v>49</v>
      </c>
      <c r="AD49" s="74" t="s">
        <v>49</v>
      </c>
      <c r="AE49" s="74" t="s">
        <v>51</v>
      </c>
      <c r="AF49" s="74" t="s">
        <v>1204</v>
      </c>
      <c r="AG49" s="74" t="s">
        <v>1204</v>
      </c>
      <c r="AH49" s="74" t="s">
        <v>4012</v>
      </c>
      <c r="AI49" s="74" t="s">
        <v>51</v>
      </c>
      <c r="AJ49" s="74" t="s">
        <v>4013</v>
      </c>
      <c r="AK49" s="74" t="s">
        <v>1206</v>
      </c>
      <c r="AL49" s="74" t="s">
        <v>1532</v>
      </c>
      <c r="AM49" s="72"/>
      <c r="AN49" s="72"/>
      <c r="AO49" s="74"/>
    </row>
    <row r="50" spans="1:41" ht="51">
      <c r="A50" s="65" t="s">
        <v>2787</v>
      </c>
      <c r="B50" s="65" t="s">
        <v>1421</v>
      </c>
      <c r="C50" s="65" t="s">
        <v>2724</v>
      </c>
      <c r="D50" s="65" t="s">
        <v>4756</v>
      </c>
      <c r="E50" s="65" t="s">
        <v>2788</v>
      </c>
      <c r="F50" s="56">
        <v>2</v>
      </c>
      <c r="G50" s="65" t="s">
        <v>2706</v>
      </c>
      <c r="H50" s="65" t="s">
        <v>2789</v>
      </c>
      <c r="I50" s="403" t="s">
        <v>2790</v>
      </c>
      <c r="J50" s="65" t="s">
        <v>2791</v>
      </c>
      <c r="K50" s="403" t="s">
        <v>2792</v>
      </c>
      <c r="L50" s="66">
        <v>24</v>
      </c>
      <c r="M50" s="66" t="s">
        <v>2793</v>
      </c>
      <c r="N50" s="66" t="s">
        <v>2794</v>
      </c>
      <c r="O50" s="66" t="s">
        <v>2795</v>
      </c>
      <c r="P50" s="65" t="s">
        <v>2796</v>
      </c>
      <c r="Q50" s="65" t="s">
        <v>51</v>
      </c>
      <c r="R50" s="66" t="s">
        <v>2797</v>
      </c>
      <c r="S50" s="65" t="s">
        <v>2798</v>
      </c>
      <c r="T50" s="66" t="s">
        <v>2799</v>
      </c>
      <c r="U50" s="403" t="s">
        <v>213</v>
      </c>
      <c r="V50" s="403" t="s">
        <v>213</v>
      </c>
      <c r="W50" s="403" t="s">
        <v>213</v>
      </c>
      <c r="X50" s="66">
        <v>1</v>
      </c>
      <c r="Y50" s="66" t="s">
        <v>2800</v>
      </c>
      <c r="Z50" s="66">
        <v>1</v>
      </c>
      <c r="AA50" s="66" t="s">
        <v>49</v>
      </c>
      <c r="AB50" s="66" t="s">
        <v>2801</v>
      </c>
      <c r="AC50" s="403" t="s">
        <v>4348</v>
      </c>
      <c r="AD50" s="66" t="s">
        <v>49</v>
      </c>
      <c r="AE50" s="403" t="s">
        <v>51</v>
      </c>
      <c r="AF50" s="403" t="s">
        <v>2734</v>
      </c>
      <c r="AG50" s="403" t="s">
        <v>4349</v>
      </c>
      <c r="AH50" s="66" t="s">
        <v>2802</v>
      </c>
      <c r="AI50" s="403" t="s">
        <v>51</v>
      </c>
      <c r="AJ50" s="403" t="s">
        <v>4350</v>
      </c>
      <c r="AK50" s="403" t="s">
        <v>1532</v>
      </c>
      <c r="AL50" s="74" t="s">
        <v>1532</v>
      </c>
      <c r="AM50" s="65"/>
      <c r="AN50" s="65"/>
      <c r="AO50" s="66"/>
    </row>
    <row r="51" spans="1:41" ht="51">
      <c r="A51" s="65" t="s">
        <v>2803</v>
      </c>
      <c r="B51" s="65" t="s">
        <v>1421</v>
      </c>
      <c r="C51" s="65" t="s">
        <v>2739</v>
      </c>
      <c r="D51" s="65" t="s">
        <v>4756</v>
      </c>
      <c r="E51" s="65" t="s">
        <v>2804</v>
      </c>
      <c r="F51" s="56">
        <v>2</v>
      </c>
      <c r="G51" s="65" t="s">
        <v>2715</v>
      </c>
      <c r="H51" s="65" t="s">
        <v>2805</v>
      </c>
      <c r="I51" s="403" t="s">
        <v>2806</v>
      </c>
      <c r="J51" s="65" t="s">
        <v>2791</v>
      </c>
      <c r="K51" s="403" t="s">
        <v>2792</v>
      </c>
      <c r="L51" s="66">
        <v>24</v>
      </c>
      <c r="M51" s="66" t="s">
        <v>2793</v>
      </c>
      <c r="N51" s="66" t="s">
        <v>2794</v>
      </c>
      <c r="O51" s="66" t="s">
        <v>2807</v>
      </c>
      <c r="P51" s="65" t="s">
        <v>2808</v>
      </c>
      <c r="Q51" s="65" t="s">
        <v>51</v>
      </c>
      <c r="R51" s="66" t="s">
        <v>2781</v>
      </c>
      <c r="S51" s="65" t="s">
        <v>2809</v>
      </c>
      <c r="T51" s="66" t="s">
        <v>2799</v>
      </c>
      <c r="U51" s="403" t="s">
        <v>213</v>
      </c>
      <c r="V51" s="403" t="s">
        <v>213</v>
      </c>
      <c r="W51" s="403" t="s">
        <v>213</v>
      </c>
      <c r="X51" s="66" t="s">
        <v>2810</v>
      </c>
      <c r="Y51" s="66" t="s">
        <v>2811</v>
      </c>
      <c r="Z51" s="66">
        <v>1</v>
      </c>
      <c r="AA51" s="66" t="s">
        <v>49</v>
      </c>
      <c r="AB51" s="66" t="s">
        <v>2812</v>
      </c>
      <c r="AC51" s="403" t="s">
        <v>4348</v>
      </c>
      <c r="AD51" s="66" t="s">
        <v>49</v>
      </c>
      <c r="AE51" s="403" t="s">
        <v>51</v>
      </c>
      <c r="AF51" s="403" t="s">
        <v>2734</v>
      </c>
      <c r="AG51" s="403" t="s">
        <v>4349</v>
      </c>
      <c r="AH51" s="66" t="s">
        <v>2813</v>
      </c>
      <c r="AI51" s="403" t="s">
        <v>51</v>
      </c>
      <c r="AJ51" s="403" t="s">
        <v>4351</v>
      </c>
      <c r="AK51" s="403" t="s">
        <v>1532</v>
      </c>
      <c r="AL51" s="74" t="s">
        <v>1532</v>
      </c>
      <c r="AM51" s="65"/>
      <c r="AN51" s="65"/>
      <c r="AO51" s="66"/>
    </row>
    <row r="52" spans="1:41" ht="51">
      <c r="A52" s="65" t="s">
        <v>4770</v>
      </c>
      <c r="B52" s="65" t="s">
        <v>1421</v>
      </c>
      <c r="C52" s="65" t="s">
        <v>4771</v>
      </c>
      <c r="D52" s="65" t="s">
        <v>4756</v>
      </c>
      <c r="E52" s="65" t="s">
        <v>2804</v>
      </c>
      <c r="F52" s="56">
        <v>2</v>
      </c>
      <c r="G52" s="65" t="s">
        <v>2715</v>
      </c>
      <c r="H52" s="65" t="s">
        <v>2805</v>
      </c>
      <c r="I52" s="403" t="s">
        <v>2806</v>
      </c>
      <c r="J52" s="65" t="s">
        <v>4772</v>
      </c>
      <c r="K52" s="403" t="s">
        <v>2792</v>
      </c>
      <c r="L52" s="66">
        <v>24</v>
      </c>
      <c r="M52" s="66" t="s">
        <v>2793</v>
      </c>
      <c r="N52" s="66" t="s">
        <v>4773</v>
      </c>
      <c r="O52" s="66" t="s">
        <v>4774</v>
      </c>
      <c r="P52" s="65" t="s">
        <v>4775</v>
      </c>
      <c r="Q52" s="65" t="s">
        <v>51</v>
      </c>
      <c r="R52" s="66" t="s">
        <v>4776</v>
      </c>
      <c r="S52" s="65" t="s">
        <v>4777</v>
      </c>
      <c r="T52" s="66" t="s">
        <v>2799</v>
      </c>
      <c r="U52" s="403" t="s">
        <v>213</v>
      </c>
      <c r="V52" s="403" t="s">
        <v>213</v>
      </c>
      <c r="W52" s="403" t="s">
        <v>213</v>
      </c>
      <c r="X52" s="66" t="s">
        <v>2810</v>
      </c>
      <c r="Y52" s="66" t="s">
        <v>2811</v>
      </c>
      <c r="Z52" s="66">
        <v>1</v>
      </c>
      <c r="AA52" s="66" t="s">
        <v>49</v>
      </c>
      <c r="AB52" s="427" t="s">
        <v>2812</v>
      </c>
      <c r="AC52" s="403" t="s">
        <v>51</v>
      </c>
      <c r="AD52" s="66" t="s">
        <v>49</v>
      </c>
      <c r="AE52" s="403" t="s">
        <v>51</v>
      </c>
      <c r="AF52" s="403" t="s">
        <v>2734</v>
      </c>
      <c r="AG52" s="403" t="s">
        <v>4778</v>
      </c>
      <c r="AH52" s="66" t="s">
        <v>2813</v>
      </c>
      <c r="AI52" s="403" t="s">
        <v>51</v>
      </c>
      <c r="AJ52" s="403" t="s">
        <v>4779</v>
      </c>
      <c r="AK52" s="403" t="s">
        <v>1532</v>
      </c>
      <c r="AL52" s="74" t="s">
        <v>1532</v>
      </c>
      <c r="AM52" s="65"/>
      <c r="AN52" s="65"/>
      <c r="AO52" s="66"/>
    </row>
    <row r="53" spans="1:41" ht="51">
      <c r="A53" s="476" t="s">
        <v>4770</v>
      </c>
      <c r="B53" s="476" t="s">
        <v>1421</v>
      </c>
      <c r="C53" s="476" t="s">
        <v>4771</v>
      </c>
      <c r="D53" s="476" t="s">
        <v>4756</v>
      </c>
      <c r="E53" s="476" t="s">
        <v>2804</v>
      </c>
      <c r="F53" s="475">
        <v>2</v>
      </c>
      <c r="G53" s="476" t="s">
        <v>2715</v>
      </c>
      <c r="H53" s="476" t="s">
        <v>2805</v>
      </c>
      <c r="I53" s="477" t="s">
        <v>2806</v>
      </c>
      <c r="J53" s="476" t="s">
        <v>4772</v>
      </c>
      <c r="K53" s="477" t="s">
        <v>2792</v>
      </c>
      <c r="L53" s="477">
        <v>24</v>
      </c>
      <c r="M53" s="477" t="s">
        <v>2793</v>
      </c>
      <c r="N53" s="477" t="s">
        <v>4773</v>
      </c>
      <c r="O53" s="477" t="s">
        <v>4774</v>
      </c>
      <c r="P53" s="476" t="s">
        <v>4775</v>
      </c>
      <c r="Q53" s="476" t="s">
        <v>51</v>
      </c>
      <c r="R53" s="477" t="s">
        <v>4776</v>
      </c>
      <c r="S53" s="476" t="s">
        <v>4777</v>
      </c>
      <c r="T53" s="477" t="s">
        <v>2799</v>
      </c>
      <c r="U53" s="477" t="s">
        <v>213</v>
      </c>
      <c r="V53" s="477" t="s">
        <v>213</v>
      </c>
      <c r="W53" s="477" t="s">
        <v>213</v>
      </c>
      <c r="X53" s="477" t="s">
        <v>2810</v>
      </c>
      <c r="Y53" s="477" t="s">
        <v>2811</v>
      </c>
      <c r="Z53" s="477">
        <v>1</v>
      </c>
      <c r="AA53" s="477" t="s">
        <v>49</v>
      </c>
      <c r="AB53" s="477" t="s">
        <v>2812</v>
      </c>
      <c r="AC53" s="477" t="s">
        <v>51</v>
      </c>
      <c r="AD53" s="477" t="s">
        <v>49</v>
      </c>
      <c r="AE53" s="477" t="s">
        <v>51</v>
      </c>
      <c r="AF53" s="477" t="s">
        <v>2734</v>
      </c>
      <c r="AG53" s="477" t="s">
        <v>4778</v>
      </c>
      <c r="AH53" s="477" t="s">
        <v>2813</v>
      </c>
      <c r="AI53" s="477" t="s">
        <v>51</v>
      </c>
      <c r="AJ53" s="477" t="s">
        <v>4779</v>
      </c>
      <c r="AK53" s="477" t="s">
        <v>1532</v>
      </c>
      <c r="AL53" s="477" t="s">
        <v>1532</v>
      </c>
      <c r="AM53" s="476"/>
      <c r="AN53" s="476"/>
      <c r="AO53" s="477"/>
    </row>
    <row r="54" spans="1:41">
      <c r="A54" s="488" t="s">
        <v>4892</v>
      </c>
      <c r="B54" s="488" t="s">
        <v>1421</v>
      </c>
      <c r="C54" s="488" t="s">
        <v>4889</v>
      </c>
      <c r="D54" s="485"/>
      <c r="E54" s="485"/>
      <c r="F54" s="481"/>
      <c r="G54" s="485"/>
      <c r="H54" s="485"/>
      <c r="I54" s="486"/>
      <c r="J54" s="485"/>
      <c r="K54" s="486"/>
      <c r="L54" s="486"/>
      <c r="M54" s="486"/>
      <c r="N54" s="486"/>
      <c r="O54" s="486"/>
      <c r="P54" s="485"/>
      <c r="Q54" s="485"/>
      <c r="R54" s="486"/>
      <c r="S54" s="485"/>
      <c r="T54" s="486"/>
      <c r="U54" s="486"/>
      <c r="V54" s="486"/>
      <c r="W54" s="486"/>
      <c r="X54" s="486"/>
      <c r="Y54" s="486"/>
      <c r="Z54" s="486"/>
      <c r="AA54" s="486"/>
      <c r="AB54" s="169"/>
      <c r="AC54" s="486"/>
      <c r="AD54" s="486"/>
      <c r="AE54" s="486"/>
      <c r="AF54" s="486"/>
      <c r="AG54" s="486"/>
      <c r="AH54" s="486"/>
      <c r="AI54" s="486"/>
      <c r="AJ54" s="486"/>
      <c r="AK54" s="486"/>
      <c r="AL54" s="486"/>
      <c r="AM54" s="485"/>
      <c r="AN54" s="485"/>
      <c r="AO54" s="486"/>
    </row>
    <row r="55" spans="1:41">
      <c r="A55" s="488" t="s">
        <v>4893</v>
      </c>
      <c r="B55" s="488" t="s">
        <v>1421</v>
      </c>
      <c r="C55" s="488" t="s">
        <v>4889</v>
      </c>
      <c r="D55" s="485"/>
      <c r="E55" s="485"/>
      <c r="F55" s="481"/>
      <c r="G55" s="485"/>
      <c r="H55" s="485"/>
      <c r="I55" s="486"/>
      <c r="J55" s="485"/>
      <c r="K55" s="486"/>
      <c r="L55" s="486"/>
      <c r="M55" s="486"/>
      <c r="N55" s="486"/>
      <c r="O55" s="486"/>
      <c r="P55" s="485"/>
      <c r="Q55" s="485"/>
      <c r="R55" s="486"/>
      <c r="S55" s="485"/>
      <c r="T55" s="486"/>
      <c r="U55" s="486"/>
      <c r="V55" s="486"/>
      <c r="W55" s="486"/>
      <c r="X55" s="486"/>
      <c r="Y55" s="486"/>
      <c r="Z55" s="486"/>
      <c r="AA55" s="486"/>
      <c r="AB55" s="169"/>
      <c r="AC55" s="486"/>
      <c r="AD55" s="486"/>
      <c r="AE55" s="486"/>
      <c r="AF55" s="486"/>
      <c r="AG55" s="486"/>
      <c r="AH55" s="486"/>
      <c r="AI55" s="486"/>
      <c r="AJ55" s="486"/>
      <c r="AK55" s="486"/>
      <c r="AL55" s="486"/>
      <c r="AM55" s="485"/>
      <c r="AN55" s="485"/>
      <c r="AO55" s="486"/>
    </row>
    <row r="56" spans="1:41">
      <c r="A56" s="65"/>
      <c r="B56" s="65"/>
      <c r="C56" s="65"/>
      <c r="D56" s="65"/>
      <c r="E56" s="65"/>
      <c r="F56" s="56"/>
      <c r="G56" s="65"/>
      <c r="H56" s="65"/>
      <c r="I56" s="403"/>
      <c r="J56" s="65"/>
      <c r="K56" s="403"/>
      <c r="L56" s="66"/>
      <c r="M56" s="66"/>
      <c r="N56" s="66"/>
      <c r="O56" s="66"/>
      <c r="P56" s="65"/>
      <c r="Q56" s="65"/>
      <c r="R56" s="66"/>
      <c r="S56" s="65"/>
      <c r="T56" s="66"/>
      <c r="U56" s="403"/>
      <c r="V56" s="403"/>
      <c r="W56" s="403"/>
      <c r="X56" s="66"/>
      <c r="Y56" s="66"/>
      <c r="Z56" s="66"/>
      <c r="AA56" s="66"/>
      <c r="AB56" s="427"/>
      <c r="AC56" s="403"/>
      <c r="AD56" s="66"/>
      <c r="AE56" s="403"/>
      <c r="AF56" s="403"/>
      <c r="AG56" s="403"/>
      <c r="AH56" s="66"/>
      <c r="AI56" s="403"/>
      <c r="AJ56" s="403"/>
      <c r="AK56" s="403"/>
      <c r="AL56" s="74"/>
      <c r="AM56" s="65"/>
      <c r="AN56" s="65"/>
      <c r="AO56" s="66"/>
    </row>
    <row r="57" spans="1:41">
      <c r="A57" s="65"/>
      <c r="B57" s="65"/>
      <c r="C57" s="65"/>
      <c r="D57" s="65"/>
      <c r="E57" s="65"/>
      <c r="F57" s="56"/>
      <c r="G57" s="65"/>
      <c r="H57" s="65"/>
      <c r="I57" s="403"/>
      <c r="J57" s="65"/>
      <c r="K57" s="403"/>
      <c r="L57" s="66"/>
      <c r="M57" s="66"/>
      <c r="N57" s="66"/>
      <c r="O57" s="66"/>
      <c r="P57" s="65"/>
      <c r="Q57" s="65"/>
      <c r="R57" s="66"/>
      <c r="S57" s="65"/>
      <c r="T57" s="66"/>
      <c r="U57" s="403"/>
      <c r="V57" s="403"/>
      <c r="W57" s="403"/>
      <c r="X57" s="66"/>
      <c r="Y57" s="66"/>
      <c r="Z57" s="66"/>
      <c r="AA57" s="66"/>
      <c r="AB57" s="427"/>
      <c r="AC57" s="403"/>
      <c r="AD57" s="66"/>
      <c r="AE57" s="403"/>
      <c r="AF57" s="403"/>
      <c r="AG57" s="403"/>
      <c r="AH57" s="66"/>
      <c r="AI57" s="403"/>
      <c r="AJ57" s="403"/>
      <c r="AK57" s="403"/>
      <c r="AL57" s="74"/>
      <c r="AM57" s="65"/>
      <c r="AN57" s="65"/>
      <c r="AO57" s="66"/>
    </row>
    <row r="58" spans="1:41">
      <c r="A58" s="65" t="s">
        <v>53</v>
      </c>
      <c r="B58" s="65"/>
      <c r="C58" s="65"/>
      <c r="D58" s="65"/>
      <c r="E58" s="65"/>
      <c r="F58" s="56"/>
      <c r="G58" s="65"/>
      <c r="H58" s="65"/>
      <c r="I58" s="403"/>
      <c r="J58" s="65"/>
      <c r="K58" s="403"/>
      <c r="L58" s="66"/>
      <c r="M58" s="66"/>
      <c r="N58" s="66"/>
      <c r="O58" s="66"/>
      <c r="P58" s="65"/>
      <c r="Q58" s="65"/>
      <c r="R58" s="66"/>
      <c r="S58" s="65"/>
      <c r="T58" s="66"/>
      <c r="U58" s="403"/>
      <c r="V58" s="403"/>
      <c r="W58" s="403"/>
      <c r="X58" s="66"/>
      <c r="Y58" s="66"/>
      <c r="Z58" s="66"/>
      <c r="AA58" s="66"/>
      <c r="AB58" s="427"/>
      <c r="AC58" s="403"/>
      <c r="AD58" s="66"/>
      <c r="AE58" s="403"/>
      <c r="AF58" s="403"/>
      <c r="AG58" s="403"/>
      <c r="AH58" s="66"/>
      <c r="AI58" s="403"/>
      <c r="AJ58" s="403"/>
      <c r="AK58" s="403"/>
      <c r="AL58" s="74"/>
      <c r="AM58" s="65"/>
      <c r="AN58" s="65"/>
      <c r="AO58" s="66"/>
    </row>
    <row r="59" spans="1:41" ht="51">
      <c r="A59" s="65" t="s">
        <v>1208</v>
      </c>
      <c r="B59" s="65" t="s">
        <v>53</v>
      </c>
      <c r="C59" s="65" t="s">
        <v>1194</v>
      </c>
      <c r="D59" s="72" t="s">
        <v>669</v>
      </c>
      <c r="E59" s="72" t="s">
        <v>1209</v>
      </c>
      <c r="F59" s="60">
        <v>1</v>
      </c>
      <c r="G59" s="74" t="s">
        <v>29</v>
      </c>
      <c r="H59" s="72" t="s">
        <v>1477</v>
      </c>
      <c r="I59" s="74" t="s">
        <v>1210</v>
      </c>
      <c r="J59" s="74" t="s">
        <v>1196</v>
      </c>
      <c r="K59" s="74" t="s">
        <v>1180</v>
      </c>
      <c r="L59" s="74">
        <v>4</v>
      </c>
      <c r="M59" s="74" t="s">
        <v>254</v>
      </c>
      <c r="N59" s="74" t="s">
        <v>1181</v>
      </c>
      <c r="O59" s="74" t="s">
        <v>1198</v>
      </c>
      <c r="P59" s="74" t="s">
        <v>1199</v>
      </c>
      <c r="Q59" s="74" t="s">
        <v>49</v>
      </c>
      <c r="R59" s="74" t="s">
        <v>213</v>
      </c>
      <c r="S59" s="74" t="s">
        <v>213</v>
      </c>
      <c r="T59" s="74" t="s">
        <v>1201</v>
      </c>
      <c r="U59" s="74" t="s">
        <v>1185</v>
      </c>
      <c r="V59" s="74">
        <v>1</v>
      </c>
      <c r="W59" s="74" t="s">
        <v>1185</v>
      </c>
      <c r="X59" s="74" t="s">
        <v>1469</v>
      </c>
      <c r="Y59" s="74" t="s">
        <v>1470</v>
      </c>
      <c r="Z59" s="74">
        <v>1</v>
      </c>
      <c r="AA59" s="74" t="s">
        <v>1186</v>
      </c>
      <c r="AB59" s="74" t="s">
        <v>1211</v>
      </c>
      <c r="AC59" s="74" t="s">
        <v>194</v>
      </c>
      <c r="AD59" s="74" t="s">
        <v>49</v>
      </c>
      <c r="AE59" s="74" t="s">
        <v>49</v>
      </c>
      <c r="AF59" s="74" t="s">
        <v>49</v>
      </c>
      <c r="AG59" s="74" t="s">
        <v>1204</v>
      </c>
      <c r="AH59" s="74" t="s">
        <v>1212</v>
      </c>
      <c r="AI59" s="74" t="s">
        <v>49</v>
      </c>
      <c r="AJ59" s="74" t="s">
        <v>1213</v>
      </c>
      <c r="AK59" s="74" t="s">
        <v>1207</v>
      </c>
      <c r="AL59" s="74" t="s">
        <v>1207</v>
      </c>
      <c r="AM59" s="72"/>
      <c r="AN59" s="72" t="s">
        <v>1214</v>
      </c>
      <c r="AO59" s="74"/>
    </row>
    <row r="60" spans="1:41" ht="63.75">
      <c r="A60" s="72" t="s">
        <v>4352</v>
      </c>
      <c r="B60" s="65" t="s">
        <v>53</v>
      </c>
      <c r="C60" s="72" t="s">
        <v>1391</v>
      </c>
      <c r="D60" s="474" t="s">
        <v>669</v>
      </c>
      <c r="E60" s="72" t="s">
        <v>3909</v>
      </c>
      <c r="F60" s="60">
        <v>1</v>
      </c>
      <c r="G60" s="72" t="s">
        <v>3923</v>
      </c>
      <c r="H60" s="72" t="s">
        <v>4353</v>
      </c>
      <c r="I60" s="72" t="s">
        <v>4354</v>
      </c>
      <c r="J60" s="74" t="s">
        <v>4355</v>
      </c>
      <c r="K60" s="74" t="s">
        <v>3913</v>
      </c>
      <c r="L60" s="74">
        <v>6</v>
      </c>
      <c r="M60" s="74" t="s">
        <v>1945</v>
      </c>
      <c r="N60" s="74" t="s">
        <v>3948</v>
      </c>
      <c r="O60" s="63" t="s">
        <v>1820</v>
      </c>
      <c r="P60" s="72" t="s">
        <v>3973</v>
      </c>
      <c r="Q60" s="72" t="s">
        <v>49</v>
      </c>
      <c r="R60" s="74" t="s">
        <v>4356</v>
      </c>
      <c r="S60" s="72" t="s">
        <v>4357</v>
      </c>
      <c r="T60" s="74" t="s">
        <v>3958</v>
      </c>
      <c r="U60" s="480" t="s">
        <v>213</v>
      </c>
      <c r="V60" s="480" t="s">
        <v>213</v>
      </c>
      <c r="W60" s="480" t="s">
        <v>213</v>
      </c>
      <c r="X60" s="480">
        <v>5</v>
      </c>
      <c r="Y60" s="480">
        <v>1</v>
      </c>
      <c r="Z60" s="74">
        <v>1</v>
      </c>
      <c r="AA60" s="74" t="s">
        <v>49</v>
      </c>
      <c r="AB60" s="486" t="s">
        <v>4788</v>
      </c>
      <c r="AC60" s="74" t="s">
        <v>49</v>
      </c>
      <c r="AD60" s="74" t="s">
        <v>49</v>
      </c>
      <c r="AE60" s="74" t="s">
        <v>51</v>
      </c>
      <c r="AF60" s="74" t="s">
        <v>1204</v>
      </c>
      <c r="AG60" s="74" t="s">
        <v>51</v>
      </c>
      <c r="AH60" s="74" t="s">
        <v>4358</v>
      </c>
      <c r="AI60" s="74" t="s">
        <v>51</v>
      </c>
      <c r="AJ60" s="283" t="s">
        <v>4359</v>
      </c>
      <c r="AK60" s="74" t="s">
        <v>1206</v>
      </c>
      <c r="AL60" s="283" t="s">
        <v>3961</v>
      </c>
      <c r="AM60" s="72"/>
      <c r="AN60" s="72"/>
      <c r="AO60" s="74"/>
    </row>
    <row r="61" spans="1:41" ht="63.75">
      <c r="A61" s="72" t="s">
        <v>4360</v>
      </c>
      <c r="B61" s="65" t="s">
        <v>53</v>
      </c>
      <c r="C61" s="65" t="s">
        <v>3908</v>
      </c>
      <c r="D61" s="474" t="s">
        <v>4767</v>
      </c>
      <c r="E61" s="72" t="s">
        <v>3909</v>
      </c>
      <c r="F61" s="60">
        <v>2</v>
      </c>
      <c r="G61" s="72" t="s">
        <v>29</v>
      </c>
      <c r="H61" s="72" t="s">
        <v>3955</v>
      </c>
      <c r="I61" s="72" t="s">
        <v>3956</v>
      </c>
      <c r="J61" s="74" t="s">
        <v>3912</v>
      </c>
      <c r="K61" s="74" t="s">
        <v>3913</v>
      </c>
      <c r="L61" s="74">
        <v>12</v>
      </c>
      <c r="M61" s="74" t="s">
        <v>1945</v>
      </c>
      <c r="N61" s="74" t="s">
        <v>3899</v>
      </c>
      <c r="O61" s="74" t="s">
        <v>1820</v>
      </c>
      <c r="P61" s="72" t="s">
        <v>2291</v>
      </c>
      <c r="Q61" s="72" t="s">
        <v>3936</v>
      </c>
      <c r="R61" s="74" t="s">
        <v>3937</v>
      </c>
      <c r="S61" s="72" t="s">
        <v>3957</v>
      </c>
      <c r="T61" s="74" t="s">
        <v>3958</v>
      </c>
      <c r="U61" s="74" t="s">
        <v>213</v>
      </c>
      <c r="V61" s="74" t="s">
        <v>213</v>
      </c>
      <c r="W61" s="74" t="s">
        <v>213</v>
      </c>
      <c r="X61" s="74">
        <v>5</v>
      </c>
      <c r="Y61" s="74">
        <v>1</v>
      </c>
      <c r="Z61" s="74">
        <v>1</v>
      </c>
      <c r="AA61" s="74" t="s">
        <v>49</v>
      </c>
      <c r="AB61" s="486" t="s">
        <v>4788</v>
      </c>
      <c r="AC61" s="74" t="s">
        <v>49</v>
      </c>
      <c r="AD61" s="74" t="s">
        <v>49</v>
      </c>
      <c r="AE61" s="74" t="s">
        <v>51</v>
      </c>
      <c r="AF61" s="74" t="s">
        <v>1204</v>
      </c>
      <c r="AG61" s="74" t="s">
        <v>51</v>
      </c>
      <c r="AH61" s="74" t="s">
        <v>3959</v>
      </c>
      <c r="AI61" s="74" t="s">
        <v>3262</v>
      </c>
      <c r="AJ61" s="74" t="s">
        <v>3960</v>
      </c>
      <c r="AK61" s="74" t="s">
        <v>1206</v>
      </c>
      <c r="AL61" s="283" t="s">
        <v>3961</v>
      </c>
      <c r="AM61" s="72"/>
      <c r="AN61" s="72"/>
      <c r="AO61" s="74"/>
    </row>
    <row r="62" spans="1:41" ht="63.75">
      <c r="A62" s="72" t="s">
        <v>4361</v>
      </c>
      <c r="B62" s="65" t="s">
        <v>53</v>
      </c>
      <c r="C62" s="65" t="s">
        <v>4780</v>
      </c>
      <c r="D62" s="474" t="s">
        <v>4769</v>
      </c>
      <c r="E62" s="72" t="s">
        <v>3909</v>
      </c>
      <c r="F62" s="60">
        <v>2</v>
      </c>
      <c r="G62" s="72" t="s">
        <v>3923</v>
      </c>
      <c r="H62" s="72" t="s">
        <v>3962</v>
      </c>
      <c r="I62" s="72" t="s">
        <v>3963</v>
      </c>
      <c r="J62" s="74" t="s">
        <v>3925</v>
      </c>
      <c r="K62" s="74" t="s">
        <v>3913</v>
      </c>
      <c r="L62" s="74">
        <v>24</v>
      </c>
      <c r="M62" s="74" t="s">
        <v>2793</v>
      </c>
      <c r="N62" s="74" t="s">
        <v>3948</v>
      </c>
      <c r="O62" s="74" t="s">
        <v>3964</v>
      </c>
      <c r="P62" s="72" t="s">
        <v>3901</v>
      </c>
      <c r="Q62" s="72" t="s">
        <v>51</v>
      </c>
      <c r="R62" s="74" t="s">
        <v>3965</v>
      </c>
      <c r="S62" s="72" t="s">
        <v>3966</v>
      </c>
      <c r="T62" s="74" t="s">
        <v>3958</v>
      </c>
      <c r="U62" s="74" t="s">
        <v>213</v>
      </c>
      <c r="V62" s="74" t="s">
        <v>213</v>
      </c>
      <c r="W62" s="74" t="s">
        <v>213</v>
      </c>
      <c r="X62" s="74">
        <v>3</v>
      </c>
      <c r="Y62" s="74">
        <v>4</v>
      </c>
      <c r="Z62" s="74">
        <v>1</v>
      </c>
      <c r="AA62" s="74" t="s">
        <v>49</v>
      </c>
      <c r="AB62" s="486" t="s">
        <v>4788</v>
      </c>
      <c r="AC62" s="74" t="s">
        <v>49</v>
      </c>
      <c r="AD62" s="74" t="s">
        <v>49</v>
      </c>
      <c r="AE62" s="74" t="s">
        <v>51</v>
      </c>
      <c r="AF62" s="74" t="s">
        <v>1204</v>
      </c>
      <c r="AG62" s="74" t="s">
        <v>51</v>
      </c>
      <c r="AH62" s="74" t="s">
        <v>3967</v>
      </c>
      <c r="AI62" s="74" t="s">
        <v>51</v>
      </c>
      <c r="AJ62" s="283" t="s">
        <v>3954</v>
      </c>
      <c r="AK62" s="74" t="s">
        <v>1206</v>
      </c>
      <c r="AL62" s="283" t="s">
        <v>3961</v>
      </c>
      <c r="AM62" s="319" t="s">
        <v>3968</v>
      </c>
      <c r="AN62" s="72"/>
      <c r="AO62" s="74"/>
    </row>
    <row r="63" spans="1:41" ht="38.25">
      <c r="A63" s="72" t="s">
        <v>4362</v>
      </c>
      <c r="B63" s="65" t="s">
        <v>53</v>
      </c>
      <c r="C63" s="65" t="s">
        <v>3922</v>
      </c>
      <c r="D63" s="474" t="s">
        <v>4769</v>
      </c>
      <c r="E63" s="72" t="s">
        <v>1932</v>
      </c>
      <c r="F63" s="60">
        <v>2</v>
      </c>
      <c r="G63" s="72" t="s">
        <v>29</v>
      </c>
      <c r="H63" s="72" t="s">
        <v>3969</v>
      </c>
      <c r="I63" s="72" t="s">
        <v>3970</v>
      </c>
      <c r="J63" s="74" t="s">
        <v>3971</v>
      </c>
      <c r="K63" s="74" t="s">
        <v>2771</v>
      </c>
      <c r="L63" s="74">
        <v>18</v>
      </c>
      <c r="M63" s="74" t="s">
        <v>1945</v>
      </c>
      <c r="N63" s="74" t="s">
        <v>3899</v>
      </c>
      <c r="O63" s="74" t="s">
        <v>3964</v>
      </c>
      <c r="P63" s="72" t="s">
        <v>3901</v>
      </c>
      <c r="Q63" s="72" t="s">
        <v>51</v>
      </c>
      <c r="R63" s="74" t="s">
        <v>3972</v>
      </c>
      <c r="S63" s="72" t="s">
        <v>3973</v>
      </c>
      <c r="T63" s="283" t="s">
        <v>2598</v>
      </c>
      <c r="U63" s="74" t="s">
        <v>213</v>
      </c>
      <c r="V63" s="74" t="s">
        <v>213</v>
      </c>
      <c r="W63" s="74">
        <v>1</v>
      </c>
      <c r="X63" s="74">
        <v>4</v>
      </c>
      <c r="Y63" s="74">
        <v>1</v>
      </c>
      <c r="Z63" s="74">
        <v>1</v>
      </c>
      <c r="AA63" s="74" t="s">
        <v>49</v>
      </c>
      <c r="AB63" s="74" t="s">
        <v>3974</v>
      </c>
      <c r="AC63" s="74" t="s">
        <v>644</v>
      </c>
      <c r="AD63" s="74" t="s">
        <v>49</v>
      </c>
      <c r="AE63" s="74" t="s">
        <v>51</v>
      </c>
      <c r="AF63" s="74" t="s">
        <v>1204</v>
      </c>
      <c r="AG63" s="74" t="s">
        <v>51</v>
      </c>
      <c r="AH63" s="283" t="s">
        <v>3975</v>
      </c>
      <c r="AI63" s="74" t="s">
        <v>51</v>
      </c>
      <c r="AJ63" s="74" t="s">
        <v>3960</v>
      </c>
      <c r="AK63" s="74" t="s">
        <v>1206</v>
      </c>
      <c r="AL63" s="283" t="s">
        <v>3961</v>
      </c>
      <c r="AM63" s="319"/>
      <c r="AN63" s="72"/>
      <c r="AO63" s="74"/>
    </row>
    <row r="64" spans="1:41" ht="38.25">
      <c r="A64" s="521" t="s">
        <v>5278</v>
      </c>
      <c r="B64" s="482" t="s">
        <v>53</v>
      </c>
      <c r="C64" s="482" t="s">
        <v>5223</v>
      </c>
      <c r="D64" s="521" t="s">
        <v>4767</v>
      </c>
      <c r="E64" s="521" t="s">
        <v>5279</v>
      </c>
      <c r="F64" s="481">
        <v>1</v>
      </c>
      <c r="G64" s="72" t="s">
        <v>2706</v>
      </c>
      <c r="H64" s="521" t="s">
        <v>5280</v>
      </c>
      <c r="I64" s="521" t="s">
        <v>5281</v>
      </c>
      <c r="J64" s="522" t="s">
        <v>5282</v>
      </c>
      <c r="K64" s="522" t="s">
        <v>3913</v>
      </c>
      <c r="L64" s="522">
        <v>4</v>
      </c>
      <c r="M64" s="522" t="s">
        <v>254</v>
      </c>
      <c r="N64" s="483" t="s">
        <v>5283</v>
      </c>
      <c r="O64" s="522" t="s">
        <v>5284</v>
      </c>
      <c r="P64" s="521"/>
      <c r="Q64" s="521" t="s">
        <v>51</v>
      </c>
      <c r="R64" s="522" t="s">
        <v>213</v>
      </c>
      <c r="S64" s="521"/>
      <c r="T64" s="517"/>
      <c r="U64" s="522" t="s">
        <v>213</v>
      </c>
      <c r="V64" s="522" t="s">
        <v>5285</v>
      </c>
      <c r="W64" s="522" t="s">
        <v>213</v>
      </c>
      <c r="X64" s="522" t="s">
        <v>213</v>
      </c>
      <c r="Y64" s="522">
        <v>1</v>
      </c>
      <c r="Z64" s="522">
        <v>1</v>
      </c>
      <c r="AA64" s="522" t="s">
        <v>49</v>
      </c>
      <c r="AB64" s="522" t="s">
        <v>5286</v>
      </c>
      <c r="AC64" s="522" t="s">
        <v>1206</v>
      </c>
      <c r="AD64" s="522" t="s">
        <v>49</v>
      </c>
      <c r="AE64" s="522" t="s">
        <v>51</v>
      </c>
      <c r="AF64" s="522" t="s">
        <v>1204</v>
      </c>
      <c r="AG64" s="522" t="s">
        <v>51</v>
      </c>
      <c r="AH64" s="517" t="s">
        <v>5288</v>
      </c>
      <c r="AI64" s="522" t="s">
        <v>49</v>
      </c>
      <c r="AJ64" s="522" t="s">
        <v>5289</v>
      </c>
      <c r="AK64" s="522" t="s">
        <v>1206</v>
      </c>
      <c r="AL64" s="522" t="s">
        <v>5290</v>
      </c>
      <c r="AM64" s="319"/>
      <c r="AN64" s="521" t="s">
        <v>5287</v>
      </c>
      <c r="AO64" s="522"/>
    </row>
    <row r="65" spans="1:41" ht="51">
      <c r="A65" s="72" t="s">
        <v>4363</v>
      </c>
      <c r="B65" s="65" t="s">
        <v>53</v>
      </c>
      <c r="C65" s="65" t="s">
        <v>3977</v>
      </c>
      <c r="D65" s="474" t="s">
        <v>4767</v>
      </c>
      <c r="E65" s="72" t="s">
        <v>3909</v>
      </c>
      <c r="F65" s="60">
        <v>2</v>
      </c>
      <c r="H65" s="72" t="s">
        <v>4014</v>
      </c>
      <c r="I65" s="72" t="s">
        <v>4015</v>
      </c>
      <c r="J65" s="74" t="s">
        <v>3912</v>
      </c>
      <c r="K65" s="74" t="s">
        <v>3913</v>
      </c>
      <c r="L65" s="74">
        <v>12</v>
      </c>
      <c r="M65" s="74" t="s">
        <v>1945</v>
      </c>
      <c r="N65" s="74" t="s">
        <v>4000</v>
      </c>
      <c r="O65" s="74" t="s">
        <v>1820</v>
      </c>
      <c r="P65" s="72" t="s">
        <v>1199</v>
      </c>
      <c r="Q65" s="72" t="s">
        <v>49</v>
      </c>
      <c r="R65" s="74" t="s">
        <v>4001</v>
      </c>
      <c r="S65" s="72" t="s">
        <v>4002</v>
      </c>
      <c r="T65" s="74" t="s">
        <v>3958</v>
      </c>
      <c r="U65" s="74" t="s">
        <v>213</v>
      </c>
      <c r="V65" s="74" t="s">
        <v>213</v>
      </c>
      <c r="W65" s="74" t="s">
        <v>213</v>
      </c>
      <c r="X65" s="394" t="s">
        <v>4016</v>
      </c>
      <c r="Y65" s="395" t="s">
        <v>4017</v>
      </c>
      <c r="Z65" s="74">
        <v>1</v>
      </c>
      <c r="AA65" s="74" t="s">
        <v>49</v>
      </c>
      <c r="AB65" s="74" t="s">
        <v>2744</v>
      </c>
      <c r="AC65" s="74" t="s">
        <v>49</v>
      </c>
      <c r="AD65" s="74" t="s">
        <v>49</v>
      </c>
      <c r="AE65" s="74" t="s">
        <v>51</v>
      </c>
      <c r="AF65" s="74" t="s">
        <v>1204</v>
      </c>
      <c r="AG65" s="283" t="s">
        <v>49</v>
      </c>
      <c r="AH65" s="74" t="s">
        <v>4018</v>
      </c>
      <c r="AI65" s="74" t="s">
        <v>1204</v>
      </c>
      <c r="AJ65" s="74" t="s">
        <v>1406</v>
      </c>
      <c r="AK65" s="74" t="s">
        <v>1206</v>
      </c>
      <c r="AL65" s="74" t="s">
        <v>1413</v>
      </c>
      <c r="AM65" s="72"/>
      <c r="AN65" s="72"/>
      <c r="AO65" s="74"/>
    </row>
    <row r="66" spans="1:41" ht="63.75">
      <c r="A66" s="72" t="s">
        <v>4364</v>
      </c>
      <c r="B66" s="65" t="s">
        <v>53</v>
      </c>
      <c r="C66" s="65" t="s">
        <v>3986</v>
      </c>
      <c r="D66" s="474" t="s">
        <v>4767</v>
      </c>
      <c r="E66" s="72" t="s">
        <v>3909</v>
      </c>
      <c r="F66" s="60">
        <v>2</v>
      </c>
      <c r="G66" s="72" t="s">
        <v>2715</v>
      </c>
      <c r="H66" s="72" t="s">
        <v>4019</v>
      </c>
      <c r="I66" s="72" t="s">
        <v>4020</v>
      </c>
      <c r="J66" s="74" t="s">
        <v>3912</v>
      </c>
      <c r="K66" s="74" t="s">
        <v>3913</v>
      </c>
      <c r="L66" s="74">
        <v>12</v>
      </c>
      <c r="M66" s="74" t="s">
        <v>1945</v>
      </c>
      <c r="N66" s="74" t="s">
        <v>4000</v>
      </c>
      <c r="O66" s="74" t="s">
        <v>1820</v>
      </c>
      <c r="P66" s="72" t="s">
        <v>1199</v>
      </c>
      <c r="Q66" s="72" t="s">
        <v>51</v>
      </c>
      <c r="R66" s="74" t="s">
        <v>3949</v>
      </c>
      <c r="S66" s="72" t="s">
        <v>4021</v>
      </c>
      <c r="T66" s="74" t="s">
        <v>3958</v>
      </c>
      <c r="U66" s="74" t="s">
        <v>213</v>
      </c>
      <c r="V66" s="74" t="s">
        <v>213</v>
      </c>
      <c r="W66" s="74" t="s">
        <v>213</v>
      </c>
      <c r="X66" s="283" t="s">
        <v>4022</v>
      </c>
      <c r="Y66" s="283" t="s">
        <v>4022</v>
      </c>
      <c r="Z66" s="74">
        <v>1</v>
      </c>
      <c r="AA66" s="74" t="s">
        <v>49</v>
      </c>
      <c r="AB66" s="74" t="s">
        <v>2744</v>
      </c>
      <c r="AC66" s="74" t="s">
        <v>49</v>
      </c>
      <c r="AD66" s="74" t="s">
        <v>49</v>
      </c>
      <c r="AE66" s="74" t="s">
        <v>51</v>
      </c>
      <c r="AF66" s="74" t="s">
        <v>1204</v>
      </c>
      <c r="AG66" s="283" t="s">
        <v>49</v>
      </c>
      <c r="AH66" s="74" t="s">
        <v>3959</v>
      </c>
      <c r="AI66" s="74" t="s">
        <v>1204</v>
      </c>
      <c r="AJ66" s="74" t="s">
        <v>1823</v>
      </c>
      <c r="AK66" s="74" t="s">
        <v>1206</v>
      </c>
      <c r="AL66" s="74" t="s">
        <v>1413</v>
      </c>
      <c r="AM66" s="72"/>
      <c r="AN66" s="72"/>
      <c r="AO66" s="74"/>
    </row>
    <row r="67" spans="1:41" ht="102">
      <c r="A67" s="65" t="s">
        <v>2834</v>
      </c>
      <c r="B67" s="65" t="s">
        <v>53</v>
      </c>
      <c r="C67" s="65" t="s">
        <v>2724</v>
      </c>
      <c r="D67" s="65" t="s">
        <v>4756</v>
      </c>
      <c r="E67" s="65" t="s">
        <v>2815</v>
      </c>
      <c r="F67" s="56">
        <v>2</v>
      </c>
      <c r="G67" s="65" t="s">
        <v>2706</v>
      </c>
      <c r="H67" s="65" t="s">
        <v>2835</v>
      </c>
      <c r="I67" s="403" t="s">
        <v>2836</v>
      </c>
      <c r="J67" s="65" t="s">
        <v>2791</v>
      </c>
      <c r="K67" s="403" t="s">
        <v>4365</v>
      </c>
      <c r="L67" s="66">
        <v>24</v>
      </c>
      <c r="M67" s="66" t="s">
        <v>2793</v>
      </c>
      <c r="N67" s="66" t="s">
        <v>2819</v>
      </c>
      <c r="O67" s="66" t="s">
        <v>2837</v>
      </c>
      <c r="P67" s="285" t="s">
        <v>2838</v>
      </c>
      <c r="Q67" s="65" t="s">
        <v>51</v>
      </c>
      <c r="R67" s="66" t="s">
        <v>2839</v>
      </c>
      <c r="S67" s="65" t="s">
        <v>2840</v>
      </c>
      <c r="T67" s="66" t="s">
        <v>2841</v>
      </c>
      <c r="U67" s="403" t="s">
        <v>213</v>
      </c>
      <c r="V67" s="403" t="s">
        <v>213</v>
      </c>
      <c r="W67" s="403" t="s">
        <v>213</v>
      </c>
      <c r="X67" s="66" t="s">
        <v>2842</v>
      </c>
      <c r="Y67" s="66">
        <v>2</v>
      </c>
      <c r="Z67" s="66">
        <v>1</v>
      </c>
      <c r="AA67" s="66" t="s">
        <v>49</v>
      </c>
      <c r="AB67" s="66" t="s">
        <v>2843</v>
      </c>
      <c r="AC67" s="286" t="s">
        <v>2844</v>
      </c>
      <c r="AD67" s="66" t="s">
        <v>49</v>
      </c>
      <c r="AE67" s="403" t="s">
        <v>2845</v>
      </c>
      <c r="AF67" s="403" t="s">
        <v>2734</v>
      </c>
      <c r="AG67" s="403" t="s">
        <v>2846</v>
      </c>
      <c r="AH67" s="66" t="s">
        <v>2847</v>
      </c>
      <c r="AI67" s="403" t="s">
        <v>51</v>
      </c>
      <c r="AJ67" s="403" t="s">
        <v>2848</v>
      </c>
      <c r="AK67" s="74" t="s">
        <v>1532</v>
      </c>
      <c r="AL67" s="74" t="s">
        <v>1413</v>
      </c>
      <c r="AM67" s="65" t="s">
        <v>2849</v>
      </c>
      <c r="AN67" s="65"/>
      <c r="AO67" s="66"/>
    </row>
    <row r="68" spans="1:41" ht="114.75">
      <c r="A68" s="65" t="s">
        <v>2850</v>
      </c>
      <c r="B68" s="65" t="s">
        <v>53</v>
      </c>
      <c r="C68" s="65" t="s">
        <v>2739</v>
      </c>
      <c r="D68" s="65" t="s">
        <v>4756</v>
      </c>
      <c r="E68" s="65" t="s">
        <v>2815</v>
      </c>
      <c r="F68" s="56">
        <v>2</v>
      </c>
      <c r="G68" s="65" t="s">
        <v>2715</v>
      </c>
      <c r="H68" s="65" t="s">
        <v>2851</v>
      </c>
      <c r="I68" s="65" t="s">
        <v>2852</v>
      </c>
      <c r="J68" s="65" t="s">
        <v>2791</v>
      </c>
      <c r="K68" s="403" t="s">
        <v>4365</v>
      </c>
      <c r="L68" s="66">
        <v>24</v>
      </c>
      <c r="M68" s="66" t="s">
        <v>2793</v>
      </c>
      <c r="N68" s="66" t="s">
        <v>2819</v>
      </c>
      <c r="O68" s="66" t="s">
        <v>2853</v>
      </c>
      <c r="P68" s="285" t="s">
        <v>2854</v>
      </c>
      <c r="Q68" s="65" t="s">
        <v>51</v>
      </c>
      <c r="R68" s="66" t="s">
        <v>2855</v>
      </c>
      <c r="S68" s="65" t="s">
        <v>194</v>
      </c>
      <c r="T68" s="66" t="s">
        <v>2841</v>
      </c>
      <c r="U68" s="403" t="s">
        <v>213</v>
      </c>
      <c r="V68" s="403" t="s">
        <v>213</v>
      </c>
      <c r="W68" s="403" t="s">
        <v>213</v>
      </c>
      <c r="X68" s="403">
        <v>6</v>
      </c>
      <c r="Y68" s="403">
        <v>1</v>
      </c>
      <c r="Z68" s="66">
        <v>1</v>
      </c>
      <c r="AA68" s="66" t="s">
        <v>49</v>
      </c>
      <c r="AB68" s="66" t="s">
        <v>2744</v>
      </c>
      <c r="AC68" s="286" t="s">
        <v>2844</v>
      </c>
      <c r="AD68" s="66" t="s">
        <v>49</v>
      </c>
      <c r="AE68" s="403" t="s">
        <v>2845</v>
      </c>
      <c r="AF68" s="403" t="s">
        <v>2734</v>
      </c>
      <c r="AG68" s="403" t="s">
        <v>2823</v>
      </c>
      <c r="AH68" s="66" t="s">
        <v>2847</v>
      </c>
      <c r="AI68" s="66" t="s">
        <v>51</v>
      </c>
      <c r="AJ68" s="66" t="s">
        <v>2856</v>
      </c>
      <c r="AK68" s="74" t="s">
        <v>1532</v>
      </c>
      <c r="AL68" s="74" t="s">
        <v>1413</v>
      </c>
      <c r="AM68" s="65"/>
      <c r="AN68" s="65"/>
      <c r="AO68" s="66"/>
    </row>
    <row r="69" spans="1:41" ht="102">
      <c r="A69" s="65" t="s">
        <v>2857</v>
      </c>
      <c r="B69" s="65" t="s">
        <v>53</v>
      </c>
      <c r="C69" s="65" t="s">
        <v>2739</v>
      </c>
      <c r="D69" s="65" t="s">
        <v>4756</v>
      </c>
      <c r="E69" s="65" t="s">
        <v>2815</v>
      </c>
      <c r="F69" s="56">
        <v>2</v>
      </c>
      <c r="G69" s="65" t="s">
        <v>2715</v>
      </c>
      <c r="H69" s="65" t="s">
        <v>2851</v>
      </c>
      <c r="I69" s="65" t="s">
        <v>2858</v>
      </c>
      <c r="J69" s="65" t="s">
        <v>2791</v>
      </c>
      <c r="K69" s="74" t="s">
        <v>2771</v>
      </c>
      <c r="L69" s="66">
        <v>24</v>
      </c>
      <c r="M69" s="66" t="s">
        <v>2793</v>
      </c>
      <c r="N69" s="66" t="s">
        <v>2819</v>
      </c>
      <c r="O69" s="66" t="s">
        <v>2859</v>
      </c>
      <c r="P69" s="65"/>
      <c r="Q69" s="65" t="s">
        <v>51</v>
      </c>
      <c r="R69" s="66" t="s">
        <v>2860</v>
      </c>
      <c r="S69" s="65"/>
      <c r="T69" s="66" t="s">
        <v>2841</v>
      </c>
      <c r="U69" s="403" t="s">
        <v>213</v>
      </c>
      <c r="V69" s="403" t="s">
        <v>213</v>
      </c>
      <c r="W69" s="403" t="s">
        <v>213</v>
      </c>
      <c r="X69" s="403">
        <v>4</v>
      </c>
      <c r="Y69" s="403">
        <v>2</v>
      </c>
      <c r="Z69" s="66">
        <v>1</v>
      </c>
      <c r="AA69" s="66" t="s">
        <v>49</v>
      </c>
      <c r="AB69" s="66" t="s">
        <v>2861</v>
      </c>
      <c r="AC69" s="286" t="s">
        <v>2844</v>
      </c>
      <c r="AD69" s="66" t="s">
        <v>49</v>
      </c>
      <c r="AE69" s="403" t="s">
        <v>2845</v>
      </c>
      <c r="AF69" s="403" t="s">
        <v>2734</v>
      </c>
      <c r="AG69" s="66" t="s">
        <v>2862</v>
      </c>
      <c r="AH69" s="66" t="s">
        <v>2847</v>
      </c>
      <c r="AI69" s="66" t="s">
        <v>51</v>
      </c>
      <c r="AJ69" s="66" t="s">
        <v>2863</v>
      </c>
      <c r="AK69" s="74" t="s">
        <v>1532</v>
      </c>
      <c r="AL69" s="74" t="s">
        <v>1413</v>
      </c>
      <c r="AM69" s="65"/>
      <c r="AN69" s="65"/>
      <c r="AO69" s="66"/>
    </row>
    <row r="70" spans="1:41">
      <c r="A70" s="488" t="s">
        <v>4890</v>
      </c>
      <c r="B70" s="488" t="s">
        <v>53</v>
      </c>
      <c r="C70" s="488" t="s">
        <v>4889</v>
      </c>
      <c r="D70" s="482"/>
      <c r="E70" s="482"/>
      <c r="F70" s="56"/>
      <c r="G70" s="482"/>
      <c r="H70" s="482"/>
      <c r="I70" s="482"/>
      <c r="J70" s="482"/>
      <c r="K70" s="486"/>
      <c r="L70" s="483"/>
      <c r="M70" s="483"/>
      <c r="N70" s="483"/>
      <c r="O70" s="483"/>
      <c r="P70" s="482"/>
      <c r="Q70" s="482"/>
      <c r="R70" s="483"/>
      <c r="S70" s="482"/>
      <c r="T70" s="483"/>
      <c r="U70" s="403"/>
      <c r="V70" s="403"/>
      <c r="W70" s="403"/>
      <c r="X70" s="403"/>
      <c r="Y70" s="403"/>
      <c r="Z70" s="483"/>
      <c r="AA70" s="483"/>
      <c r="AB70" s="427"/>
      <c r="AC70" s="286"/>
      <c r="AD70" s="483"/>
      <c r="AE70" s="403"/>
      <c r="AF70" s="403"/>
      <c r="AG70" s="483"/>
      <c r="AH70" s="483"/>
      <c r="AI70" s="483"/>
      <c r="AJ70" s="483"/>
      <c r="AK70" s="486"/>
      <c r="AL70" s="486"/>
      <c r="AM70" s="482"/>
      <c r="AN70" s="482"/>
      <c r="AO70" s="483"/>
    </row>
    <row r="71" spans="1:41">
      <c r="A71" s="488" t="s">
        <v>4891</v>
      </c>
      <c r="B71" s="488" t="s">
        <v>53</v>
      </c>
      <c r="C71" s="488" t="s">
        <v>4889</v>
      </c>
      <c r="D71" s="482"/>
      <c r="E71" s="482"/>
      <c r="F71" s="56"/>
      <c r="G71" s="482"/>
      <c r="H71" s="482"/>
      <c r="I71" s="482"/>
      <c r="J71" s="482"/>
      <c r="K71" s="486"/>
      <c r="L71" s="483"/>
      <c r="M71" s="483"/>
      <c r="N71" s="483"/>
      <c r="O71" s="483"/>
      <c r="P71" s="482"/>
      <c r="Q71" s="482"/>
      <c r="R71" s="483"/>
      <c r="S71" s="482"/>
      <c r="T71" s="483"/>
      <c r="U71" s="403"/>
      <c r="V71" s="403"/>
      <c r="W71" s="403"/>
      <c r="X71" s="403"/>
      <c r="Y71" s="403"/>
      <c r="Z71" s="483"/>
      <c r="AA71" s="483"/>
      <c r="AB71" s="427"/>
      <c r="AC71" s="286"/>
      <c r="AD71" s="483"/>
      <c r="AE71" s="403"/>
      <c r="AF71" s="403"/>
      <c r="AG71" s="483"/>
      <c r="AH71" s="483"/>
      <c r="AI71" s="483"/>
      <c r="AJ71" s="483"/>
      <c r="AK71" s="486"/>
      <c r="AL71" s="486"/>
      <c r="AM71" s="482"/>
      <c r="AN71" s="482"/>
      <c r="AO71" s="483"/>
    </row>
    <row r="72" spans="1:41">
      <c r="A72" s="482"/>
      <c r="B72" s="482"/>
      <c r="C72" s="482"/>
      <c r="D72" s="482"/>
      <c r="E72" s="482"/>
      <c r="F72" s="56"/>
      <c r="G72" s="482"/>
      <c r="H72" s="482"/>
      <c r="I72" s="482"/>
      <c r="J72" s="482"/>
      <c r="K72" s="486"/>
      <c r="L72" s="483"/>
      <c r="M72" s="483"/>
      <c r="N72" s="483"/>
      <c r="O72" s="483"/>
      <c r="P72" s="482"/>
      <c r="Q72" s="482"/>
      <c r="R72" s="483"/>
      <c r="S72" s="482"/>
      <c r="T72" s="483"/>
      <c r="U72" s="403"/>
      <c r="V72" s="403"/>
      <c r="W72" s="403"/>
      <c r="X72" s="403"/>
      <c r="Y72" s="403"/>
      <c r="Z72" s="483"/>
      <c r="AA72" s="483"/>
      <c r="AB72" s="427"/>
      <c r="AC72" s="286"/>
      <c r="AD72" s="483"/>
      <c r="AE72" s="403"/>
      <c r="AF72" s="403"/>
      <c r="AG72" s="483"/>
      <c r="AH72" s="483"/>
      <c r="AI72" s="483"/>
      <c r="AJ72" s="483"/>
      <c r="AK72" s="486"/>
      <c r="AL72" s="486"/>
      <c r="AM72" s="482"/>
      <c r="AN72" s="482"/>
      <c r="AO72" s="483"/>
    </row>
    <row r="73" spans="1:41">
      <c r="A73" s="482"/>
      <c r="B73" s="482"/>
      <c r="C73" s="482"/>
      <c r="D73" s="482"/>
      <c r="E73" s="482"/>
      <c r="F73" s="56"/>
      <c r="G73" s="482"/>
      <c r="H73" s="482"/>
      <c r="I73" s="482"/>
      <c r="J73" s="482"/>
      <c r="K73" s="486"/>
      <c r="L73" s="483"/>
      <c r="M73" s="483"/>
      <c r="N73" s="483"/>
      <c r="O73" s="483"/>
      <c r="P73" s="482"/>
      <c r="Q73" s="482"/>
      <c r="R73" s="483"/>
      <c r="S73" s="482"/>
      <c r="T73" s="483"/>
      <c r="U73" s="403"/>
      <c r="V73" s="403"/>
      <c r="W73" s="403"/>
      <c r="X73" s="403"/>
      <c r="Y73" s="403"/>
      <c r="Z73" s="483"/>
      <c r="AA73" s="483"/>
      <c r="AB73" s="427"/>
      <c r="AC73" s="286"/>
      <c r="AD73" s="483"/>
      <c r="AE73" s="403"/>
      <c r="AF73" s="403"/>
      <c r="AG73" s="483"/>
      <c r="AH73" s="483"/>
      <c r="AI73" s="483"/>
      <c r="AJ73" s="483"/>
      <c r="AK73" s="486"/>
      <c r="AL73" s="486"/>
      <c r="AM73" s="482"/>
      <c r="AN73" s="482"/>
      <c r="AO73" s="483"/>
    </row>
    <row r="74" spans="1:41">
      <c r="A74" s="65"/>
      <c r="B74" s="65"/>
      <c r="C74" s="65"/>
      <c r="D74" s="65"/>
      <c r="E74" s="65"/>
      <c r="F74" s="56"/>
      <c r="G74" s="65"/>
      <c r="H74" s="65"/>
      <c r="I74" s="65"/>
      <c r="J74" s="65"/>
      <c r="K74" s="74"/>
      <c r="L74" s="66"/>
      <c r="M74" s="66"/>
      <c r="N74" s="66"/>
      <c r="O74" s="66"/>
      <c r="P74" s="65"/>
      <c r="Q74" s="65"/>
      <c r="R74" s="66"/>
      <c r="S74" s="65"/>
      <c r="T74" s="66"/>
      <c r="U74" s="403"/>
      <c r="V74" s="403"/>
      <c r="W74" s="403"/>
      <c r="X74" s="403"/>
      <c r="Y74" s="403"/>
      <c r="Z74" s="66"/>
      <c r="AA74" s="66"/>
      <c r="AB74" s="427"/>
      <c r="AC74" s="286"/>
      <c r="AD74" s="66"/>
      <c r="AE74" s="403"/>
      <c r="AF74" s="403"/>
      <c r="AG74" s="66"/>
      <c r="AH74" s="66"/>
      <c r="AI74" s="66"/>
      <c r="AJ74" s="66"/>
      <c r="AK74" s="74"/>
      <c r="AL74" s="74"/>
      <c r="AM74" s="65"/>
      <c r="AN74" s="65"/>
      <c r="AO74" s="66"/>
    </row>
    <row r="75" spans="1:41" ht="57">
      <c r="A75" s="428" t="s">
        <v>4366</v>
      </c>
      <c r="B75" s="65"/>
      <c r="C75" s="65"/>
      <c r="D75" s="65"/>
      <c r="E75" s="65"/>
      <c r="F75" s="56"/>
      <c r="G75" s="65"/>
      <c r="H75" s="65"/>
      <c r="I75" s="65"/>
      <c r="J75" s="65"/>
      <c r="K75" s="74"/>
      <c r="L75" s="66"/>
      <c r="M75" s="66"/>
      <c r="N75" s="66"/>
      <c r="O75" s="66"/>
      <c r="P75" s="65"/>
      <c r="Q75" s="65"/>
      <c r="R75" s="66"/>
      <c r="S75" s="65"/>
      <c r="T75" s="66"/>
      <c r="U75" s="403"/>
      <c r="V75" s="403"/>
      <c r="W75" s="403"/>
      <c r="X75" s="403"/>
      <c r="Y75" s="403"/>
      <c r="Z75" s="66"/>
      <c r="AA75" s="66"/>
      <c r="AB75" s="427"/>
      <c r="AC75" s="286"/>
      <c r="AD75" s="66"/>
      <c r="AE75" s="403"/>
      <c r="AF75" s="403"/>
      <c r="AG75" s="66"/>
      <c r="AH75" s="66"/>
      <c r="AI75" s="66"/>
      <c r="AJ75" s="66"/>
      <c r="AK75" s="74"/>
      <c r="AL75" s="74"/>
      <c r="AM75" s="65"/>
      <c r="AN75" s="65"/>
      <c r="AO75" s="66"/>
    </row>
    <row r="76" spans="1:41">
      <c r="A76" s="65"/>
      <c r="B76" s="65"/>
      <c r="C76" s="65"/>
      <c r="D76" s="65"/>
      <c r="E76" s="65"/>
      <c r="F76" s="56"/>
      <c r="G76" s="65"/>
      <c r="H76" s="65"/>
      <c r="I76" s="65"/>
      <c r="J76" s="65"/>
      <c r="K76" s="74"/>
      <c r="L76" s="66"/>
      <c r="M76" s="66"/>
      <c r="N76" s="66"/>
      <c r="O76" s="66"/>
      <c r="P76" s="65"/>
      <c r="Q76" s="65"/>
      <c r="R76" s="66"/>
      <c r="S76" s="65"/>
      <c r="T76" s="66"/>
      <c r="U76" s="403"/>
      <c r="V76" s="403"/>
      <c r="W76" s="403"/>
      <c r="X76" s="403"/>
      <c r="Y76" s="403"/>
      <c r="Z76" s="66"/>
      <c r="AA76" s="66"/>
      <c r="AB76" s="427"/>
      <c r="AC76" s="286"/>
      <c r="AD76" s="66"/>
      <c r="AE76" s="403"/>
      <c r="AF76" s="403"/>
      <c r="AG76" s="66"/>
      <c r="AH76" s="66"/>
      <c r="AI76" s="66"/>
      <c r="AJ76" s="66"/>
      <c r="AK76" s="74"/>
      <c r="AL76" s="74"/>
      <c r="AM76" s="65"/>
      <c r="AN76" s="65"/>
      <c r="AO76" s="66"/>
    </row>
    <row r="77" spans="1:41" ht="38.25">
      <c r="A77" s="72" t="s">
        <v>1177</v>
      </c>
      <c r="B77" s="72" t="s">
        <v>0</v>
      </c>
      <c r="C77" s="72" t="s">
        <v>194</v>
      </c>
      <c r="D77" s="74" t="s">
        <v>669</v>
      </c>
      <c r="E77" s="74" t="s">
        <v>1080</v>
      </c>
      <c r="F77" s="60">
        <v>1</v>
      </c>
      <c r="G77" s="74" t="s">
        <v>29</v>
      </c>
      <c r="H77" s="72" t="s">
        <v>1462</v>
      </c>
      <c r="I77" s="74" t="s">
        <v>1178</v>
      </c>
      <c r="J77" s="74" t="s">
        <v>1179</v>
      </c>
      <c r="K77" s="74" t="s">
        <v>1180</v>
      </c>
      <c r="L77" s="74">
        <v>4</v>
      </c>
      <c r="M77" s="74" t="s">
        <v>59</v>
      </c>
      <c r="N77" s="74" t="s">
        <v>1181</v>
      </c>
      <c r="O77" s="74" t="s">
        <v>1182</v>
      </c>
      <c r="P77" s="74" t="s">
        <v>1183</v>
      </c>
      <c r="Q77" s="74" t="s">
        <v>49</v>
      </c>
      <c r="R77" s="74" t="s">
        <v>213</v>
      </c>
      <c r="S77" s="74" t="s">
        <v>213</v>
      </c>
      <c r="T77" s="74" t="s">
        <v>1184</v>
      </c>
      <c r="U77" s="74">
        <v>2</v>
      </c>
      <c r="V77" s="74">
        <v>1</v>
      </c>
      <c r="W77" s="74" t="s">
        <v>1185</v>
      </c>
      <c r="X77" s="74" t="s">
        <v>1185</v>
      </c>
      <c r="Y77" s="74">
        <v>1</v>
      </c>
      <c r="Z77" s="74">
        <v>1</v>
      </c>
      <c r="AA77" s="74" t="s">
        <v>1186</v>
      </c>
      <c r="AB77" s="70" t="s">
        <v>1187</v>
      </c>
      <c r="AC77" s="74" t="s">
        <v>194</v>
      </c>
      <c r="AD77" s="74" t="s">
        <v>1188</v>
      </c>
      <c r="AE77" s="74" t="s">
        <v>1189</v>
      </c>
      <c r="AF77" s="74" t="s">
        <v>1190</v>
      </c>
      <c r="AG77" s="74" t="s">
        <v>49</v>
      </c>
      <c r="AH77" s="74" t="s">
        <v>1191</v>
      </c>
      <c r="AI77" s="74" t="s">
        <v>49</v>
      </c>
      <c r="AJ77" s="74" t="s">
        <v>1192</v>
      </c>
      <c r="AK77" s="162" t="s">
        <v>1417</v>
      </c>
      <c r="AL77" s="74" t="s">
        <v>1193</v>
      </c>
      <c r="AM77" s="74"/>
      <c r="AN77" s="72"/>
      <c r="AO77" s="74"/>
    </row>
    <row r="78" spans="1:41" ht="102">
      <c r="A78" s="65" t="s">
        <v>1461</v>
      </c>
      <c r="B78" s="65" t="s">
        <v>185</v>
      </c>
      <c r="C78" s="65" t="s">
        <v>1194</v>
      </c>
      <c r="D78" s="72" t="s">
        <v>669</v>
      </c>
      <c r="E78" s="72" t="s">
        <v>1209</v>
      </c>
      <c r="F78" s="60">
        <v>1</v>
      </c>
      <c r="G78" s="72" t="s">
        <v>29</v>
      </c>
      <c r="H78" s="72" t="s">
        <v>1476</v>
      </c>
      <c r="I78" s="72" t="s">
        <v>1463</v>
      </c>
      <c r="J78" s="74" t="s">
        <v>1464</v>
      </c>
      <c r="K78" s="66" t="s">
        <v>1394</v>
      </c>
      <c r="L78" s="74">
        <v>4</v>
      </c>
      <c r="M78" s="74" t="s">
        <v>254</v>
      </c>
      <c r="N78" s="74" t="s">
        <v>1181</v>
      </c>
      <c r="O78" s="74" t="s">
        <v>1465</v>
      </c>
      <c r="P78" s="72" t="s">
        <v>1466</v>
      </c>
      <c r="Q78" s="72" t="s">
        <v>1467</v>
      </c>
      <c r="R78" s="74" t="s">
        <v>213</v>
      </c>
      <c r="S78" s="72" t="s">
        <v>213</v>
      </c>
      <c r="T78" s="74" t="s">
        <v>1201</v>
      </c>
      <c r="U78" s="74">
        <v>1</v>
      </c>
      <c r="V78" s="74" t="s">
        <v>1185</v>
      </c>
      <c r="W78" s="74" t="s">
        <v>1471</v>
      </c>
      <c r="X78" s="74" t="s">
        <v>1472</v>
      </c>
      <c r="Y78" s="74" t="s">
        <v>1472</v>
      </c>
      <c r="Z78" s="74">
        <v>1</v>
      </c>
      <c r="AA78" s="74" t="s">
        <v>1186</v>
      </c>
      <c r="AB78" s="74" t="s">
        <v>1473</v>
      </c>
      <c r="AC78" s="74" t="s">
        <v>194</v>
      </c>
      <c r="AD78" s="74" t="s">
        <v>49</v>
      </c>
      <c r="AE78" s="74" t="s">
        <v>51</v>
      </c>
      <c r="AF78" s="74" t="s">
        <v>1204</v>
      </c>
      <c r="AG78" s="74" t="s">
        <v>49</v>
      </c>
      <c r="AH78" s="74" t="s">
        <v>1474</v>
      </c>
      <c r="AI78" s="74" t="s">
        <v>49</v>
      </c>
      <c r="AJ78" s="74" t="s">
        <v>1475</v>
      </c>
      <c r="AK78" s="74" t="s">
        <v>1207</v>
      </c>
      <c r="AL78" s="74" t="s">
        <v>1207</v>
      </c>
      <c r="AM78" s="72"/>
      <c r="AN78" s="72" t="s">
        <v>1480</v>
      </c>
      <c r="AO78" s="74"/>
    </row>
    <row r="79" spans="1:41" ht="127.5">
      <c r="A79" s="65" t="s">
        <v>1816</v>
      </c>
      <c r="B79" s="65" t="s">
        <v>183</v>
      </c>
      <c r="C79" s="65" t="s">
        <v>1194</v>
      </c>
      <c r="D79" s="72" t="s">
        <v>669</v>
      </c>
      <c r="E79" s="72" t="s">
        <v>1080</v>
      </c>
      <c r="F79" s="60">
        <v>1</v>
      </c>
      <c r="G79" s="72" t="s">
        <v>1817</v>
      </c>
      <c r="H79" s="72" t="s">
        <v>1818</v>
      </c>
      <c r="I79" s="72" t="s">
        <v>1819</v>
      </c>
      <c r="J79" s="74" t="s">
        <v>1464</v>
      </c>
      <c r="K79" s="74" t="s">
        <v>1180</v>
      </c>
      <c r="L79" s="74">
        <v>2</v>
      </c>
      <c r="M79" s="74" t="s">
        <v>59</v>
      </c>
      <c r="N79" s="74" t="s">
        <v>1181</v>
      </c>
      <c r="O79" s="74" t="s">
        <v>1820</v>
      </c>
      <c r="P79" s="72" t="s">
        <v>1199</v>
      </c>
      <c r="Q79" s="72" t="s">
        <v>51</v>
      </c>
      <c r="R79" s="74" t="s">
        <v>213</v>
      </c>
      <c r="S79" s="72" t="s">
        <v>213</v>
      </c>
      <c r="T79" s="74" t="s">
        <v>1410</v>
      </c>
      <c r="U79" s="74" t="s">
        <v>1185</v>
      </c>
      <c r="V79" s="74" t="s">
        <v>1185</v>
      </c>
      <c r="W79" s="74" t="s">
        <v>1185</v>
      </c>
      <c r="X79" s="74" t="s">
        <v>1470</v>
      </c>
      <c r="Y79" s="74" t="s">
        <v>1185</v>
      </c>
      <c r="Z79" s="74" t="s">
        <v>1185</v>
      </c>
      <c r="AA79" s="74" t="s">
        <v>1186</v>
      </c>
      <c r="AB79" s="74" t="s">
        <v>1821</v>
      </c>
      <c r="AC79" s="74" t="s">
        <v>194</v>
      </c>
      <c r="AD79" s="74" t="s">
        <v>1188</v>
      </c>
      <c r="AE79" s="74" t="s">
        <v>1189</v>
      </c>
      <c r="AF79" s="74" t="s">
        <v>1190</v>
      </c>
      <c r="AG79" s="74" t="s">
        <v>49</v>
      </c>
      <c r="AH79" s="74" t="s">
        <v>1822</v>
      </c>
      <c r="AI79" s="74" t="s">
        <v>49</v>
      </c>
      <c r="AJ79" s="74" t="s">
        <v>1823</v>
      </c>
      <c r="AK79" s="74" t="s">
        <v>1207</v>
      </c>
      <c r="AL79" s="74" t="s">
        <v>1413</v>
      </c>
      <c r="AM79" s="72" t="s">
        <v>1824</v>
      </c>
      <c r="AN79" s="72" t="s">
        <v>1825</v>
      </c>
      <c r="AO79" s="74"/>
    </row>
    <row r="80" spans="1:41" ht="102">
      <c r="A80" s="72" t="s">
        <v>3894</v>
      </c>
      <c r="B80" s="65" t="s">
        <v>52</v>
      </c>
      <c r="C80" s="65" t="s">
        <v>3895</v>
      </c>
      <c r="D80" s="319" t="s">
        <v>669</v>
      </c>
      <c r="E80" s="72" t="s">
        <v>3896</v>
      </c>
      <c r="F80" s="60">
        <v>2</v>
      </c>
      <c r="G80" s="72" t="s">
        <v>29</v>
      </c>
      <c r="H80" s="72" t="s">
        <v>3897</v>
      </c>
      <c r="I80" s="72" t="s">
        <v>4367</v>
      </c>
      <c r="J80" s="283" t="s">
        <v>3898</v>
      </c>
      <c r="K80" s="74" t="s">
        <v>1180</v>
      </c>
      <c r="L80" s="74">
        <v>12</v>
      </c>
      <c r="M80" s="74" t="s">
        <v>2042</v>
      </c>
      <c r="N80" s="74" t="s">
        <v>3899</v>
      </c>
      <c r="O80" s="74" t="s">
        <v>3900</v>
      </c>
      <c r="P80" s="72" t="s">
        <v>3901</v>
      </c>
      <c r="Q80" s="72" t="s">
        <v>3902</v>
      </c>
      <c r="R80" s="74" t="s">
        <v>213</v>
      </c>
      <c r="S80" s="72" t="s">
        <v>213</v>
      </c>
      <c r="T80" s="74" t="s">
        <v>3903</v>
      </c>
      <c r="U80" s="74">
        <v>1</v>
      </c>
      <c r="V80" s="74" t="s">
        <v>213</v>
      </c>
      <c r="W80" s="74">
        <v>3</v>
      </c>
      <c r="X80" s="74" t="s">
        <v>1185</v>
      </c>
      <c r="Y80" s="74">
        <v>1</v>
      </c>
      <c r="Z80" s="74">
        <v>1</v>
      </c>
      <c r="AA80" s="74">
        <v>2</v>
      </c>
      <c r="AB80" s="74" t="s">
        <v>3904</v>
      </c>
      <c r="AC80" s="74" t="s">
        <v>194</v>
      </c>
      <c r="AD80" s="74" t="s">
        <v>49</v>
      </c>
      <c r="AE80" s="74" t="s">
        <v>51</v>
      </c>
      <c r="AF80" s="74" t="s">
        <v>1204</v>
      </c>
      <c r="AG80" s="74" t="s">
        <v>647</v>
      </c>
      <c r="AH80" s="74" t="s">
        <v>3905</v>
      </c>
      <c r="AI80" s="74" t="s">
        <v>3262</v>
      </c>
      <c r="AJ80" s="74" t="s">
        <v>3906</v>
      </c>
      <c r="AK80" s="74" t="s">
        <v>1206</v>
      </c>
      <c r="AL80" s="74" t="s">
        <v>1532</v>
      </c>
      <c r="AM80" s="72"/>
      <c r="AN80" s="72"/>
      <c r="AO80" s="74"/>
    </row>
    <row r="81" spans="1:41" ht="38.25">
      <c r="A81" s="429" t="s">
        <v>4368</v>
      </c>
      <c r="B81" s="65" t="s">
        <v>52</v>
      </c>
      <c r="C81" s="65"/>
      <c r="D81" s="319" t="s">
        <v>669</v>
      </c>
      <c r="E81" s="72" t="s">
        <v>4369</v>
      </c>
      <c r="F81" s="60">
        <v>1</v>
      </c>
      <c r="G81" s="72" t="s">
        <v>29</v>
      </c>
      <c r="H81" s="72" t="s">
        <v>4370</v>
      </c>
      <c r="I81" s="72" t="s">
        <v>4371</v>
      </c>
      <c r="J81" s="283" t="s">
        <v>4372</v>
      </c>
      <c r="K81" s="74" t="s">
        <v>3913</v>
      </c>
      <c r="L81" s="74">
        <v>4</v>
      </c>
      <c r="M81" s="74" t="s">
        <v>254</v>
      </c>
      <c r="N81" s="74" t="s">
        <v>4373</v>
      </c>
      <c r="O81" s="74" t="s">
        <v>4374</v>
      </c>
      <c r="P81" s="72" t="s">
        <v>2291</v>
      </c>
      <c r="Q81" s="72" t="s">
        <v>3916</v>
      </c>
      <c r="R81" s="74" t="s">
        <v>4001</v>
      </c>
      <c r="S81" s="72" t="s">
        <v>4375</v>
      </c>
      <c r="T81" s="74" t="s">
        <v>3952</v>
      </c>
      <c r="U81" s="74" t="s">
        <v>213</v>
      </c>
      <c r="V81" s="74" t="s">
        <v>213</v>
      </c>
      <c r="W81" s="74">
        <v>1</v>
      </c>
      <c r="X81" s="74">
        <v>2</v>
      </c>
      <c r="Y81" s="74">
        <v>1</v>
      </c>
      <c r="Z81" s="74">
        <v>1</v>
      </c>
      <c r="AA81" s="74" t="s">
        <v>49</v>
      </c>
      <c r="AB81" s="74" t="s">
        <v>3920</v>
      </c>
      <c r="AC81" s="74" t="s">
        <v>194</v>
      </c>
      <c r="AD81" s="74" t="s">
        <v>49</v>
      </c>
      <c r="AE81" s="74" t="s">
        <v>51</v>
      </c>
      <c r="AF81" s="283" t="s">
        <v>1204</v>
      </c>
      <c r="AG81" s="74" t="s">
        <v>49</v>
      </c>
      <c r="AH81" s="74" t="s">
        <v>4376</v>
      </c>
      <c r="AI81" s="74" t="s">
        <v>3262</v>
      </c>
      <c r="AJ81" s="74" t="s">
        <v>2034</v>
      </c>
      <c r="AK81" s="74" t="s">
        <v>1206</v>
      </c>
      <c r="AL81" s="74" t="s">
        <v>4377</v>
      </c>
      <c r="AM81" s="72"/>
      <c r="AN81" s="72"/>
      <c r="AO81" s="74"/>
    </row>
    <row r="82" spans="1:41" ht="63.75">
      <c r="A82" s="429" t="s">
        <v>3932</v>
      </c>
      <c r="B82" s="65" t="s">
        <v>1421</v>
      </c>
      <c r="C82" s="65" t="s">
        <v>3908</v>
      </c>
      <c r="D82" s="319" t="s">
        <v>669</v>
      </c>
      <c r="E82" s="72" t="s">
        <v>1932</v>
      </c>
      <c r="F82" s="60">
        <v>2</v>
      </c>
      <c r="G82" s="72" t="s">
        <v>3923</v>
      </c>
      <c r="H82" s="72" t="s">
        <v>3933</v>
      </c>
      <c r="I82" s="72" t="s">
        <v>3934</v>
      </c>
      <c r="J82" s="74" t="s">
        <v>3935</v>
      </c>
      <c r="K82" s="74" t="s">
        <v>3913</v>
      </c>
      <c r="L82" s="74">
        <v>16</v>
      </c>
      <c r="M82" s="74" t="s">
        <v>2886</v>
      </c>
      <c r="N82" s="74" t="s">
        <v>3899</v>
      </c>
      <c r="O82" s="74" t="s">
        <v>1820</v>
      </c>
      <c r="P82" s="72" t="s">
        <v>2291</v>
      </c>
      <c r="Q82" s="72" t="s">
        <v>3936</v>
      </c>
      <c r="R82" s="74" t="s">
        <v>3937</v>
      </c>
      <c r="S82" s="72" t="s">
        <v>3938</v>
      </c>
      <c r="T82" s="74" t="s">
        <v>3939</v>
      </c>
      <c r="U82" s="74">
        <v>1</v>
      </c>
      <c r="V82" s="74" t="s">
        <v>213</v>
      </c>
      <c r="W82" s="74" t="s">
        <v>213</v>
      </c>
      <c r="X82" s="74">
        <v>5</v>
      </c>
      <c r="Y82" s="74">
        <v>1</v>
      </c>
      <c r="Z82" s="74">
        <v>1</v>
      </c>
      <c r="AA82" s="74" t="s">
        <v>49</v>
      </c>
      <c r="AB82" s="74" t="s">
        <v>3940</v>
      </c>
      <c r="AC82" s="74" t="s">
        <v>49</v>
      </c>
      <c r="AD82" s="74" t="s">
        <v>49</v>
      </c>
      <c r="AE82" s="74" t="s">
        <v>51</v>
      </c>
      <c r="AF82" s="74" t="s">
        <v>1204</v>
      </c>
      <c r="AG82" s="74" t="s">
        <v>49</v>
      </c>
      <c r="AH82" s="283" t="s">
        <v>3941</v>
      </c>
      <c r="AI82" s="74" t="s">
        <v>3262</v>
      </c>
      <c r="AJ82" s="74" t="s">
        <v>3942</v>
      </c>
      <c r="AK82" s="74" t="s">
        <v>1206</v>
      </c>
      <c r="AL82" s="74" t="s">
        <v>1206</v>
      </c>
      <c r="AM82" s="72" t="s">
        <v>3943</v>
      </c>
      <c r="AN82" s="72"/>
      <c r="AO82" s="74"/>
    </row>
    <row r="83" spans="1:41">
      <c r="A83" s="319" t="s">
        <v>3976</v>
      </c>
      <c r="B83" s="65" t="s">
        <v>53</v>
      </c>
      <c r="C83" s="65" t="s">
        <v>3922</v>
      </c>
      <c r="D83" s="319" t="s">
        <v>669</v>
      </c>
      <c r="E83" s="72"/>
      <c r="F83" s="60"/>
      <c r="G83" s="72"/>
      <c r="H83" s="72"/>
      <c r="I83" s="72"/>
      <c r="J83" s="74"/>
      <c r="K83" s="74"/>
      <c r="L83" s="74"/>
      <c r="M83" s="74"/>
      <c r="N83" s="74"/>
      <c r="O83" s="74"/>
      <c r="P83" s="72"/>
      <c r="Q83" s="72"/>
      <c r="R83" s="74"/>
      <c r="S83" s="72"/>
      <c r="T83" s="74"/>
      <c r="U83" s="74"/>
      <c r="V83" s="74"/>
      <c r="W83" s="74"/>
      <c r="X83" s="74"/>
      <c r="Y83" s="74"/>
      <c r="Z83" s="74"/>
      <c r="AA83" s="74"/>
      <c r="AB83" s="74"/>
      <c r="AC83" s="74"/>
      <c r="AD83" s="74"/>
      <c r="AE83" s="74"/>
      <c r="AF83" s="74"/>
      <c r="AG83" s="74"/>
      <c r="AH83" s="74"/>
      <c r="AI83" s="74"/>
      <c r="AJ83" s="74"/>
      <c r="AK83" s="74"/>
      <c r="AL83" s="74"/>
      <c r="AM83" s="72"/>
      <c r="AN83" s="72"/>
      <c r="AO83" s="74"/>
    </row>
    <row r="84" spans="1:41">
      <c r="A84" s="65"/>
      <c r="B84" s="65"/>
      <c r="C84" s="65"/>
      <c r="D84" s="72"/>
      <c r="E84" s="72"/>
      <c r="F84" s="60"/>
      <c r="G84" s="72"/>
      <c r="H84" s="72"/>
      <c r="I84" s="72"/>
      <c r="J84" s="74"/>
      <c r="K84" s="74"/>
      <c r="L84" s="74"/>
      <c r="M84" s="74"/>
      <c r="N84" s="74"/>
      <c r="O84" s="74"/>
      <c r="P84" s="72"/>
      <c r="Q84" s="72"/>
      <c r="R84" s="74"/>
      <c r="S84" s="72"/>
      <c r="T84" s="74"/>
      <c r="U84" s="74"/>
      <c r="V84" s="74"/>
      <c r="W84" s="74"/>
      <c r="X84" s="74"/>
      <c r="Y84" s="74"/>
      <c r="Z84" s="74"/>
      <c r="AA84" s="74"/>
      <c r="AB84" s="74"/>
      <c r="AC84" s="74"/>
      <c r="AD84" s="74"/>
      <c r="AE84" s="74"/>
      <c r="AF84" s="74"/>
      <c r="AG84" s="74"/>
      <c r="AH84" s="74"/>
      <c r="AI84" s="74"/>
      <c r="AJ84" s="74"/>
      <c r="AK84" s="74"/>
      <c r="AL84" s="74"/>
      <c r="AM84" s="72"/>
      <c r="AN84" s="72"/>
      <c r="AO84" s="74"/>
    </row>
    <row r="85" spans="1:41" ht="38.25">
      <c r="A85" s="65" t="s">
        <v>1397</v>
      </c>
      <c r="B85" s="65" t="s">
        <v>52</v>
      </c>
      <c r="C85" s="65" t="s">
        <v>1391</v>
      </c>
      <c r="D85" s="65" t="s">
        <v>669</v>
      </c>
      <c r="E85" s="65" t="s">
        <v>1398</v>
      </c>
      <c r="F85" s="56">
        <v>1</v>
      </c>
      <c r="G85" s="66" t="s">
        <v>29</v>
      </c>
      <c r="H85" s="65" t="s">
        <v>1405</v>
      </c>
      <c r="I85" s="66" t="s">
        <v>1408</v>
      </c>
      <c r="J85" s="74" t="s">
        <v>1399</v>
      </c>
      <c r="K85" s="66" t="s">
        <v>1394</v>
      </c>
      <c r="L85" s="66">
        <v>4</v>
      </c>
      <c r="M85" s="66" t="s">
        <v>3</v>
      </c>
      <c r="N85" s="66" t="s">
        <v>1400</v>
      </c>
      <c r="O85" s="74" t="s">
        <v>1198</v>
      </c>
      <c r="P85" s="66" t="s">
        <v>1199</v>
      </c>
      <c r="Q85" s="66" t="s">
        <v>51</v>
      </c>
      <c r="R85" s="66" t="s">
        <v>213</v>
      </c>
      <c r="S85" s="66" t="s">
        <v>213</v>
      </c>
      <c r="T85" s="74" t="s">
        <v>1184</v>
      </c>
      <c r="U85" s="66">
        <v>1</v>
      </c>
      <c r="V85" s="66" t="s">
        <v>1185</v>
      </c>
      <c r="W85" s="66" t="s">
        <v>1185</v>
      </c>
      <c r="X85" s="66" t="s">
        <v>1403</v>
      </c>
      <c r="Y85" s="66" t="s">
        <v>1185</v>
      </c>
      <c r="Z85" s="66">
        <v>1</v>
      </c>
      <c r="AA85" s="66" t="s">
        <v>711</v>
      </c>
      <c r="AB85" s="66" t="s">
        <v>1402</v>
      </c>
      <c r="AC85" s="66" t="s">
        <v>194</v>
      </c>
      <c r="AD85" s="66" t="s">
        <v>49</v>
      </c>
      <c r="AE85" s="74" t="s">
        <v>1404</v>
      </c>
      <c r="AF85" s="66" t="s">
        <v>1204</v>
      </c>
      <c r="AG85" s="66" t="s">
        <v>49</v>
      </c>
      <c r="AH85" s="66" t="s">
        <v>1401</v>
      </c>
      <c r="AI85" s="66" t="s">
        <v>62</v>
      </c>
      <c r="AJ85" s="66" t="s">
        <v>1406</v>
      </c>
      <c r="AK85" s="66" t="s">
        <v>1207</v>
      </c>
      <c r="AL85" s="66" t="s">
        <v>1207</v>
      </c>
      <c r="AM85" s="65"/>
      <c r="AN85" s="65"/>
      <c r="AO85" s="66"/>
    </row>
    <row r="86" spans="1:41" ht="38.25">
      <c r="A86" s="65" t="s">
        <v>4023</v>
      </c>
      <c r="B86" s="65" t="s">
        <v>53</v>
      </c>
      <c r="C86" s="65" t="s">
        <v>1391</v>
      </c>
      <c r="D86" s="65" t="s">
        <v>669</v>
      </c>
      <c r="E86" s="65" t="s">
        <v>1407</v>
      </c>
      <c r="F86" s="56">
        <v>1</v>
      </c>
      <c r="G86" s="66" t="s">
        <v>29</v>
      </c>
      <c r="H86" s="65" t="s">
        <v>1427</v>
      </c>
      <c r="I86" s="66" t="s">
        <v>1409</v>
      </c>
      <c r="J86" s="74" t="s">
        <v>1179</v>
      </c>
      <c r="K86" s="66" t="s">
        <v>1394</v>
      </c>
      <c r="L86" s="66">
        <v>6</v>
      </c>
      <c r="M86" s="66" t="s">
        <v>254</v>
      </c>
      <c r="N86" s="74" t="s">
        <v>1181</v>
      </c>
      <c r="O86" s="66" t="s">
        <v>1198</v>
      </c>
      <c r="P86" s="66" t="s">
        <v>1183</v>
      </c>
      <c r="Q86" s="66" t="s">
        <v>49</v>
      </c>
      <c r="R86" s="66" t="s">
        <v>1392</v>
      </c>
      <c r="S86" s="66" t="s">
        <v>213</v>
      </c>
      <c r="T86" s="74" t="s">
        <v>1410</v>
      </c>
      <c r="U86" s="66" t="s">
        <v>1185</v>
      </c>
      <c r="V86" s="66">
        <v>2</v>
      </c>
      <c r="W86" s="66" t="s">
        <v>1185</v>
      </c>
      <c r="X86" s="74" t="s">
        <v>1469</v>
      </c>
      <c r="Y86" s="74" t="s">
        <v>1470</v>
      </c>
      <c r="Z86" s="66">
        <v>1</v>
      </c>
      <c r="AA86" s="66" t="s">
        <v>1186</v>
      </c>
      <c r="AB86" s="66" t="s">
        <v>1415</v>
      </c>
      <c r="AC86" s="66" t="s">
        <v>194</v>
      </c>
      <c r="AD86" s="66" t="s">
        <v>49</v>
      </c>
      <c r="AE86" s="66" t="s">
        <v>49</v>
      </c>
      <c r="AF86" s="66" t="s">
        <v>1393</v>
      </c>
      <c r="AG86" s="66" t="s">
        <v>1395</v>
      </c>
      <c r="AH86" s="66" t="s">
        <v>1396</v>
      </c>
      <c r="AI86" s="66" t="s">
        <v>62</v>
      </c>
      <c r="AJ86" s="66" t="s">
        <v>1411</v>
      </c>
      <c r="AK86" s="66" t="s">
        <v>1412</v>
      </c>
      <c r="AL86" s="66" t="s">
        <v>1413</v>
      </c>
      <c r="AM86" s="65"/>
      <c r="AN86" s="65"/>
      <c r="AO86" s="66"/>
    </row>
    <row r="87" spans="1:41" ht="102">
      <c r="A87" s="65" t="s">
        <v>1420</v>
      </c>
      <c r="B87" s="65" t="s">
        <v>1421</v>
      </c>
      <c r="C87" s="65" t="s">
        <v>1391</v>
      </c>
      <c r="D87" s="65" t="s">
        <v>669</v>
      </c>
      <c r="E87" s="65" t="s">
        <v>1407</v>
      </c>
      <c r="F87" s="56">
        <v>1</v>
      </c>
      <c r="G87" s="66" t="s">
        <v>29</v>
      </c>
      <c r="H87" s="65" t="s">
        <v>1452</v>
      </c>
      <c r="I87" s="66" t="s">
        <v>1451</v>
      </c>
      <c r="J87" s="74" t="s">
        <v>1448</v>
      </c>
      <c r="K87" s="66" t="s">
        <v>1394</v>
      </c>
      <c r="L87" s="66">
        <v>6</v>
      </c>
      <c r="M87" s="66" t="s">
        <v>1422</v>
      </c>
      <c r="N87" s="74" t="s">
        <v>1423</v>
      </c>
      <c r="O87" s="66" t="s">
        <v>1198</v>
      </c>
      <c r="P87" s="66" t="s">
        <v>1199</v>
      </c>
      <c r="Q87" s="66" t="s">
        <v>51</v>
      </c>
      <c r="R87" s="66" t="s">
        <v>1424</v>
      </c>
      <c r="S87" s="66" t="s">
        <v>1199</v>
      </c>
      <c r="T87" s="66" t="s">
        <v>1428</v>
      </c>
      <c r="U87" s="66">
        <v>2</v>
      </c>
      <c r="V87" s="66" t="s">
        <v>1185</v>
      </c>
      <c r="W87" s="66" t="s">
        <v>1426</v>
      </c>
      <c r="X87" s="66">
        <v>2</v>
      </c>
      <c r="Y87" s="66" t="s">
        <v>1185</v>
      </c>
      <c r="Z87" s="66">
        <v>1</v>
      </c>
      <c r="AA87" s="66" t="s">
        <v>1186</v>
      </c>
      <c r="AB87" s="66" t="s">
        <v>1415</v>
      </c>
      <c r="AC87" s="66" t="s">
        <v>194</v>
      </c>
      <c r="AD87" s="66" t="s">
        <v>49</v>
      </c>
      <c r="AE87" s="66" t="s">
        <v>51</v>
      </c>
      <c r="AF87" s="66" t="s">
        <v>1204</v>
      </c>
      <c r="AG87" s="66" t="s">
        <v>49</v>
      </c>
      <c r="AH87" s="66" t="s">
        <v>1425</v>
      </c>
      <c r="AI87" s="66" t="s">
        <v>62</v>
      </c>
      <c r="AJ87" s="66" t="s">
        <v>1489</v>
      </c>
      <c r="AK87" s="66" t="s">
        <v>1207</v>
      </c>
      <c r="AL87" s="66" t="s">
        <v>1207</v>
      </c>
      <c r="AM87" s="65"/>
      <c r="AN87" s="65" t="s">
        <v>1450</v>
      </c>
      <c r="AO87" s="66"/>
    </row>
    <row r="88" spans="1:41" ht="38.25">
      <c r="A88" s="65" t="s">
        <v>1481</v>
      </c>
      <c r="B88" s="65" t="s">
        <v>185</v>
      </c>
      <c r="C88" s="65" t="s">
        <v>1391</v>
      </c>
      <c r="D88" s="72" t="s">
        <v>669</v>
      </c>
      <c r="E88" s="65" t="s">
        <v>1209</v>
      </c>
      <c r="F88" s="56">
        <v>1</v>
      </c>
      <c r="G88" s="66" t="s">
        <v>29</v>
      </c>
      <c r="H88" s="65" t="s">
        <v>1488</v>
      </c>
      <c r="I88" s="66" t="s">
        <v>1482</v>
      </c>
      <c r="J88" s="74" t="s">
        <v>1464</v>
      </c>
      <c r="K88" s="66" t="s">
        <v>1394</v>
      </c>
      <c r="L88" s="66">
        <v>4</v>
      </c>
      <c r="M88" s="66" t="s">
        <v>254</v>
      </c>
      <c r="N88" s="74" t="s">
        <v>1181</v>
      </c>
      <c r="O88" s="66" t="s">
        <v>1198</v>
      </c>
      <c r="P88" s="66" t="s">
        <v>1199</v>
      </c>
      <c r="Q88" s="66" t="s">
        <v>51</v>
      </c>
      <c r="R88" s="66" t="s">
        <v>1483</v>
      </c>
      <c r="S88" s="66" t="s">
        <v>1484</v>
      </c>
      <c r="T88" s="74" t="s">
        <v>1201</v>
      </c>
      <c r="U88" s="66">
        <v>1</v>
      </c>
      <c r="V88" s="66" t="s">
        <v>1185</v>
      </c>
      <c r="W88" s="74" t="s">
        <v>1471</v>
      </c>
      <c r="X88" s="74" t="s">
        <v>1472</v>
      </c>
      <c r="Y88" s="66">
        <v>1</v>
      </c>
      <c r="Z88" s="66" t="s">
        <v>1485</v>
      </c>
      <c r="AA88" s="66" t="s">
        <v>1186</v>
      </c>
      <c r="AB88" s="74" t="s">
        <v>1473</v>
      </c>
      <c r="AC88" s="66" t="s">
        <v>194</v>
      </c>
      <c r="AD88" s="66" t="s">
        <v>49</v>
      </c>
      <c r="AE88" s="66" t="s">
        <v>51</v>
      </c>
      <c r="AF88" s="66" t="s">
        <v>1204</v>
      </c>
      <c r="AG88" s="66" t="s">
        <v>49</v>
      </c>
      <c r="AH88" s="66" t="s">
        <v>1486</v>
      </c>
      <c r="AI88" s="66" t="s">
        <v>49</v>
      </c>
      <c r="AJ88" s="66" t="s">
        <v>1487</v>
      </c>
      <c r="AK88" s="66" t="s">
        <v>1207</v>
      </c>
      <c r="AL88" s="66" t="s">
        <v>1207</v>
      </c>
      <c r="AM88" s="65"/>
      <c r="AN88" s="65"/>
      <c r="AO88" s="66"/>
    </row>
    <row r="89" spans="1:41">
      <c r="A89" s="404" t="s">
        <v>4024</v>
      </c>
      <c r="B89" s="65" t="s">
        <v>0</v>
      </c>
      <c r="C89" s="65" t="s">
        <v>194</v>
      </c>
      <c r="D89" s="319" t="s">
        <v>669</v>
      </c>
      <c r="E89" s="65"/>
      <c r="F89" s="56"/>
      <c r="G89" s="65"/>
      <c r="H89" s="65"/>
      <c r="I89" s="66"/>
      <c r="J89" s="65"/>
      <c r="K89" s="66"/>
      <c r="L89" s="66"/>
      <c r="M89" s="66"/>
      <c r="N89" s="66"/>
      <c r="O89" s="66"/>
      <c r="P89" s="65"/>
      <c r="Q89" s="65"/>
      <c r="R89" s="66"/>
      <c r="S89" s="65"/>
      <c r="T89" s="66"/>
      <c r="U89" s="66"/>
      <c r="V89" s="66"/>
      <c r="W89" s="66"/>
      <c r="X89" s="66"/>
      <c r="Y89" s="66"/>
      <c r="Z89" s="66"/>
      <c r="AA89" s="66"/>
      <c r="AB89" s="66"/>
      <c r="AC89" s="66"/>
      <c r="AD89" s="66"/>
      <c r="AE89" s="66"/>
      <c r="AF89" s="66"/>
      <c r="AG89" s="66"/>
      <c r="AH89" s="66"/>
      <c r="AI89" s="66"/>
      <c r="AJ89" s="66"/>
      <c r="AK89" s="66"/>
      <c r="AL89" s="66"/>
      <c r="AM89" s="65"/>
      <c r="AN89" s="65"/>
      <c r="AO89" s="66"/>
    </row>
    <row r="90" spans="1:41" ht="114.75">
      <c r="A90" s="65" t="s">
        <v>2723</v>
      </c>
      <c r="B90" s="65" t="s">
        <v>52</v>
      </c>
      <c r="C90" s="65" t="s">
        <v>2724</v>
      </c>
      <c r="D90" s="65" t="s">
        <v>669</v>
      </c>
      <c r="E90" s="65" t="s">
        <v>2725</v>
      </c>
      <c r="F90" s="56">
        <v>2</v>
      </c>
      <c r="G90" s="65" t="s">
        <v>2706</v>
      </c>
      <c r="H90" s="65" t="s">
        <v>2726</v>
      </c>
      <c r="I90" s="403" t="s">
        <v>2727</v>
      </c>
      <c r="J90" s="196" t="s">
        <v>4378</v>
      </c>
      <c r="K90" s="403" t="s">
        <v>2728</v>
      </c>
      <c r="L90" s="66">
        <v>18</v>
      </c>
      <c r="M90" s="66" t="s">
        <v>2729</v>
      </c>
      <c r="N90" s="66" t="s">
        <v>2730</v>
      </c>
      <c r="O90" s="403" t="s">
        <v>4379</v>
      </c>
      <c r="P90" s="196" t="s">
        <v>4380</v>
      </c>
      <c r="Q90" s="65" t="s">
        <v>51</v>
      </c>
      <c r="R90" s="66" t="s">
        <v>4381</v>
      </c>
      <c r="S90" s="196" t="s">
        <v>2731</v>
      </c>
      <c r="T90" s="66" t="s">
        <v>2732</v>
      </c>
      <c r="U90" s="403" t="s">
        <v>213</v>
      </c>
      <c r="V90" s="403" t="s">
        <v>213</v>
      </c>
      <c r="W90" s="403" t="s">
        <v>213</v>
      </c>
      <c r="X90" s="66">
        <v>1</v>
      </c>
      <c r="Y90" s="66">
        <v>1</v>
      </c>
      <c r="Z90" s="66">
        <v>1</v>
      </c>
      <c r="AA90" s="66" t="s">
        <v>1186</v>
      </c>
      <c r="AB90" s="66" t="s">
        <v>2733</v>
      </c>
      <c r="AC90" s="403" t="s">
        <v>49</v>
      </c>
      <c r="AD90" s="66" t="s">
        <v>49</v>
      </c>
      <c r="AE90" s="403" t="s">
        <v>4382</v>
      </c>
      <c r="AF90" s="403" t="s">
        <v>2734</v>
      </c>
      <c r="AG90" s="403" t="s">
        <v>647</v>
      </c>
      <c r="AH90" s="66" t="s">
        <v>2735</v>
      </c>
      <c r="AI90" s="403" t="s">
        <v>51</v>
      </c>
      <c r="AJ90" s="403" t="s">
        <v>2736</v>
      </c>
      <c r="AK90" s="403" t="s">
        <v>1532</v>
      </c>
      <c r="AL90" s="74" t="s">
        <v>2737</v>
      </c>
      <c r="AM90" s="65"/>
      <c r="AN90" s="65"/>
      <c r="AO90" s="66"/>
    </row>
    <row r="91" spans="1:41" ht="76.5">
      <c r="A91" s="65" t="s">
        <v>2738</v>
      </c>
      <c r="B91" s="65" t="s">
        <v>52</v>
      </c>
      <c r="C91" s="65" t="s">
        <v>2739</v>
      </c>
      <c r="D91" s="65" t="s">
        <v>669</v>
      </c>
      <c r="E91" s="65" t="s">
        <v>2725</v>
      </c>
      <c r="F91" s="56">
        <v>2</v>
      </c>
      <c r="G91" s="65" t="s">
        <v>2715</v>
      </c>
      <c r="H91" s="65" t="s">
        <v>2740</v>
      </c>
      <c r="I91" s="403" t="s">
        <v>2741</v>
      </c>
      <c r="J91" s="196" t="s">
        <v>4378</v>
      </c>
      <c r="K91" s="403" t="s">
        <v>2728</v>
      </c>
      <c r="L91" s="66">
        <v>12</v>
      </c>
      <c r="M91" s="66" t="s">
        <v>2729</v>
      </c>
      <c r="N91" s="66" t="s">
        <v>2730</v>
      </c>
      <c r="O91" s="403" t="s">
        <v>4383</v>
      </c>
      <c r="P91" s="196" t="s">
        <v>4384</v>
      </c>
      <c r="Q91" s="65" t="s">
        <v>51</v>
      </c>
      <c r="R91" s="66" t="s">
        <v>4385</v>
      </c>
      <c r="S91" s="65" t="s">
        <v>2742</v>
      </c>
      <c r="T91" s="66" t="s">
        <v>2743</v>
      </c>
      <c r="U91" s="403" t="s">
        <v>213</v>
      </c>
      <c r="V91" s="403" t="s">
        <v>213</v>
      </c>
      <c r="W91" s="403" t="s">
        <v>213</v>
      </c>
      <c r="X91" s="403">
        <v>2</v>
      </c>
      <c r="Y91" s="403">
        <v>4</v>
      </c>
      <c r="Z91" s="66">
        <v>1</v>
      </c>
      <c r="AA91" s="66" t="s">
        <v>1186</v>
      </c>
      <c r="AB91" s="66" t="s">
        <v>2744</v>
      </c>
      <c r="AC91" s="403" t="s">
        <v>49</v>
      </c>
      <c r="AD91" s="66" t="s">
        <v>49</v>
      </c>
      <c r="AE91" s="403" t="s">
        <v>4382</v>
      </c>
      <c r="AF91" s="403" t="s">
        <v>2734</v>
      </c>
      <c r="AG91" s="403" t="s">
        <v>647</v>
      </c>
      <c r="AH91" s="66" t="s">
        <v>2745</v>
      </c>
      <c r="AI91" s="403" t="s">
        <v>51</v>
      </c>
      <c r="AJ91" s="403" t="s">
        <v>2746</v>
      </c>
      <c r="AK91" s="403" t="s">
        <v>1532</v>
      </c>
      <c r="AL91" s="74" t="s">
        <v>1532</v>
      </c>
      <c r="AM91" s="65"/>
      <c r="AN91" s="65"/>
      <c r="AO91" s="66"/>
    </row>
    <row r="92" spans="1:41" ht="51">
      <c r="A92" s="65" t="s">
        <v>2747</v>
      </c>
      <c r="B92" s="65" t="s">
        <v>1421</v>
      </c>
      <c r="C92" s="65" t="s">
        <v>2724</v>
      </c>
      <c r="D92" s="65" t="s">
        <v>669</v>
      </c>
      <c r="E92" s="65" t="s">
        <v>2725</v>
      </c>
      <c r="F92" s="56">
        <v>2</v>
      </c>
      <c r="G92" s="65" t="s">
        <v>2706</v>
      </c>
      <c r="H92" s="65" t="s">
        <v>2748</v>
      </c>
      <c r="I92" s="403" t="s">
        <v>2749</v>
      </c>
      <c r="J92" s="196" t="s">
        <v>4378</v>
      </c>
      <c r="K92" s="403" t="s">
        <v>4386</v>
      </c>
      <c r="L92" s="66">
        <v>18</v>
      </c>
      <c r="M92" s="66" t="s">
        <v>2750</v>
      </c>
      <c r="N92" s="66" t="s">
        <v>2730</v>
      </c>
      <c r="O92" s="66" t="s">
        <v>2751</v>
      </c>
      <c r="P92" s="65" t="s">
        <v>2752</v>
      </c>
      <c r="Q92" s="65" t="s">
        <v>51</v>
      </c>
      <c r="R92" s="66" t="s">
        <v>1532</v>
      </c>
      <c r="S92" s="65" t="s">
        <v>2753</v>
      </c>
      <c r="T92" s="284" t="s">
        <v>2754</v>
      </c>
      <c r="U92" s="403" t="s">
        <v>213</v>
      </c>
      <c r="V92" s="403" t="s">
        <v>213</v>
      </c>
      <c r="W92" s="403" t="s">
        <v>213</v>
      </c>
      <c r="X92" s="403" t="s">
        <v>213</v>
      </c>
      <c r="Y92" s="403">
        <v>2</v>
      </c>
      <c r="Z92" s="66">
        <v>1</v>
      </c>
      <c r="AA92" s="66" t="s">
        <v>1186</v>
      </c>
      <c r="AB92" s="66" t="s">
        <v>2755</v>
      </c>
      <c r="AC92" s="403" t="s">
        <v>2756</v>
      </c>
      <c r="AD92" s="66" t="s">
        <v>49</v>
      </c>
      <c r="AE92" s="403" t="s">
        <v>51</v>
      </c>
      <c r="AF92" s="403" t="s">
        <v>2734</v>
      </c>
      <c r="AG92" s="403" t="s">
        <v>4349</v>
      </c>
      <c r="AH92" s="66" t="s">
        <v>2757</v>
      </c>
      <c r="AI92" s="74" t="s">
        <v>51</v>
      </c>
      <c r="AJ92" s="403" t="s">
        <v>4387</v>
      </c>
      <c r="AK92" s="74" t="s">
        <v>1532</v>
      </c>
      <c r="AL92" s="74" t="s">
        <v>1532</v>
      </c>
      <c r="AM92" s="65"/>
      <c r="AN92" s="65"/>
      <c r="AO92" s="66"/>
    </row>
    <row r="93" spans="1:41" ht="51">
      <c r="A93" s="65" t="s">
        <v>2758</v>
      </c>
      <c r="B93" s="65" t="s">
        <v>1421</v>
      </c>
      <c r="C93" s="65" t="s">
        <v>2739</v>
      </c>
      <c r="D93" s="65" t="s">
        <v>669</v>
      </c>
      <c r="E93" s="65" t="s">
        <v>2725</v>
      </c>
      <c r="F93" s="56">
        <v>2</v>
      </c>
      <c r="G93" s="65" t="s">
        <v>2715</v>
      </c>
      <c r="H93" s="65" t="s">
        <v>2759</v>
      </c>
      <c r="I93" s="403" t="s">
        <v>2760</v>
      </c>
      <c r="J93" s="196" t="s">
        <v>4378</v>
      </c>
      <c r="K93" s="403" t="s">
        <v>2761</v>
      </c>
      <c r="L93" s="66">
        <v>18</v>
      </c>
      <c r="M93" s="66" t="s">
        <v>2750</v>
      </c>
      <c r="N93" s="66" t="s">
        <v>2730</v>
      </c>
      <c r="O93" s="66" t="s">
        <v>2762</v>
      </c>
      <c r="P93" s="65" t="s">
        <v>2763</v>
      </c>
      <c r="Q93" s="65" t="s">
        <v>51</v>
      </c>
      <c r="R93" s="66" t="s">
        <v>2764</v>
      </c>
      <c r="S93" s="65" t="s">
        <v>2765</v>
      </c>
      <c r="T93" s="66" t="s">
        <v>2766</v>
      </c>
      <c r="U93" s="403" t="s">
        <v>213</v>
      </c>
      <c r="V93" s="403" t="s">
        <v>213</v>
      </c>
      <c r="W93" s="403" t="s">
        <v>213</v>
      </c>
      <c r="X93" s="66">
        <v>4</v>
      </c>
      <c r="Y93" s="403" t="s">
        <v>213</v>
      </c>
      <c r="Z93" s="66">
        <v>1</v>
      </c>
      <c r="AA93" s="66" t="s">
        <v>1186</v>
      </c>
      <c r="AB93" s="66" t="s">
        <v>2755</v>
      </c>
      <c r="AC93" s="403" t="s">
        <v>2756</v>
      </c>
      <c r="AD93" s="66" t="s">
        <v>49</v>
      </c>
      <c r="AE93" s="403" t="s">
        <v>51</v>
      </c>
      <c r="AF93" s="403" t="s">
        <v>2734</v>
      </c>
      <c r="AG93" s="403" t="s">
        <v>4349</v>
      </c>
      <c r="AH93" s="66" t="s">
        <v>2757</v>
      </c>
      <c r="AI93" s="74" t="s">
        <v>51</v>
      </c>
      <c r="AJ93" s="403" t="s">
        <v>4350</v>
      </c>
      <c r="AK93" s="74" t="s">
        <v>1532</v>
      </c>
      <c r="AL93" s="74" t="s">
        <v>1532</v>
      </c>
      <c r="AM93" s="65" t="s">
        <v>2767</v>
      </c>
      <c r="AN93" s="65"/>
      <c r="AO93" s="66"/>
    </row>
    <row r="94" spans="1:41" ht="51">
      <c r="A94" s="65" t="s">
        <v>2768</v>
      </c>
      <c r="B94" s="65" t="s">
        <v>53</v>
      </c>
      <c r="C94" s="65" t="s">
        <v>2724</v>
      </c>
      <c r="D94" s="65" t="s">
        <v>669</v>
      </c>
      <c r="E94" s="65" t="s">
        <v>2725</v>
      </c>
      <c r="F94" s="56">
        <v>2</v>
      </c>
      <c r="G94" s="65" t="s">
        <v>2706</v>
      </c>
      <c r="H94" s="65" t="s">
        <v>2769</v>
      </c>
      <c r="I94" s="403" t="s">
        <v>2770</v>
      </c>
      <c r="J94" s="196" t="s">
        <v>4378</v>
      </c>
      <c r="K94" s="74" t="s">
        <v>2771</v>
      </c>
      <c r="L94" s="66">
        <v>12</v>
      </c>
      <c r="M94" s="66" t="s">
        <v>1945</v>
      </c>
      <c r="N94" s="66" t="s">
        <v>2730</v>
      </c>
      <c r="O94" s="66" t="s">
        <v>2772</v>
      </c>
      <c r="P94" s="65" t="s">
        <v>2291</v>
      </c>
      <c r="Q94" s="65" t="s">
        <v>51</v>
      </c>
      <c r="R94" s="66" t="s">
        <v>1532</v>
      </c>
      <c r="S94" s="65" t="s">
        <v>2753</v>
      </c>
      <c r="T94" s="66" t="s">
        <v>2773</v>
      </c>
      <c r="U94" s="403" t="s">
        <v>213</v>
      </c>
      <c r="V94" s="403" t="s">
        <v>213</v>
      </c>
      <c r="W94" s="403" t="s">
        <v>213</v>
      </c>
      <c r="X94" s="66">
        <v>2</v>
      </c>
      <c r="Y94" s="66">
        <v>0</v>
      </c>
      <c r="Z94" s="403">
        <v>1</v>
      </c>
      <c r="AA94" s="66" t="s">
        <v>49</v>
      </c>
      <c r="AB94" s="66" t="s">
        <v>2744</v>
      </c>
      <c r="AC94" s="403" t="s">
        <v>4348</v>
      </c>
      <c r="AD94" s="403" t="s">
        <v>2774</v>
      </c>
      <c r="AE94" s="403" t="s">
        <v>4388</v>
      </c>
      <c r="AF94" s="403" t="s">
        <v>2734</v>
      </c>
      <c r="AG94" s="403" t="s">
        <v>51</v>
      </c>
      <c r="AH94" s="66" t="s">
        <v>2775</v>
      </c>
      <c r="AI94" s="74" t="s">
        <v>51</v>
      </c>
      <c r="AJ94" s="74" t="s">
        <v>2776</v>
      </c>
      <c r="AK94" s="74" t="s">
        <v>1532</v>
      </c>
      <c r="AL94" s="74" t="s">
        <v>2777</v>
      </c>
      <c r="AM94" s="65"/>
      <c r="AN94" s="65"/>
      <c r="AO94" s="66"/>
    </row>
    <row r="95" spans="1:41" ht="51">
      <c r="A95" s="65" t="s">
        <v>2778</v>
      </c>
      <c r="B95" s="65" t="s">
        <v>53</v>
      </c>
      <c r="C95" s="65" t="s">
        <v>2739</v>
      </c>
      <c r="D95" s="65" t="s">
        <v>669</v>
      </c>
      <c r="E95" s="65" t="s">
        <v>2725</v>
      </c>
      <c r="F95" s="56">
        <v>2</v>
      </c>
      <c r="G95" s="65" t="s">
        <v>2715</v>
      </c>
      <c r="H95" s="65" t="s">
        <v>2779</v>
      </c>
      <c r="I95" s="403" t="s">
        <v>2780</v>
      </c>
      <c r="J95" s="196" t="s">
        <v>4378</v>
      </c>
      <c r="K95" s="74" t="s">
        <v>2771</v>
      </c>
      <c r="L95" s="66">
        <v>18</v>
      </c>
      <c r="M95" s="66" t="s">
        <v>2750</v>
      </c>
      <c r="N95" s="66" t="s">
        <v>2730</v>
      </c>
      <c r="O95" s="66" t="s">
        <v>2781</v>
      </c>
      <c r="P95" s="65" t="s">
        <v>2291</v>
      </c>
      <c r="Q95" s="65" t="s">
        <v>51</v>
      </c>
      <c r="R95" s="66" t="s">
        <v>2782</v>
      </c>
      <c r="S95" s="65" t="s">
        <v>2783</v>
      </c>
      <c r="T95" s="66" t="s">
        <v>2773</v>
      </c>
      <c r="U95" s="403" t="s">
        <v>213</v>
      </c>
      <c r="V95" s="403" t="s">
        <v>213</v>
      </c>
      <c r="W95" s="403">
        <v>2</v>
      </c>
      <c r="X95" s="66">
        <v>2</v>
      </c>
      <c r="Y95" s="66" t="s">
        <v>2784</v>
      </c>
      <c r="Z95" s="403">
        <v>1</v>
      </c>
      <c r="AA95" s="66" t="s">
        <v>49</v>
      </c>
      <c r="AB95" s="66" t="s">
        <v>2744</v>
      </c>
      <c r="AC95" s="403" t="s">
        <v>4348</v>
      </c>
      <c r="AD95" s="403" t="s">
        <v>2774</v>
      </c>
      <c r="AE95" s="403" t="s">
        <v>4348</v>
      </c>
      <c r="AF95" s="403" t="s">
        <v>2734</v>
      </c>
      <c r="AG95" s="403" t="s">
        <v>51</v>
      </c>
      <c r="AH95" s="66" t="s">
        <v>2785</v>
      </c>
      <c r="AI95" s="74" t="s">
        <v>51</v>
      </c>
      <c r="AJ95" s="403" t="s">
        <v>2786</v>
      </c>
      <c r="AK95" s="403" t="s">
        <v>1532</v>
      </c>
      <c r="AL95" s="74" t="s">
        <v>2777</v>
      </c>
      <c r="AM95" s="65"/>
      <c r="AN95" s="65"/>
      <c r="AO95" s="66"/>
    </row>
  </sheetData>
  <sheetProtection algorithmName="SHA-512" hashValue="dvTuVqOY3WDBxgpE0Kb5bJ2bnNynhg5/fpu4kx2fMrltjxd1DxKlXfVT7Jtd8b/2scs+heGIcwsMf/AhJLTHOQ==" saltValue="ziUwkw/bR9HU6iuHMm+PIA==" spinCount="100000" sheet="1" objects="1" scenarios="1" selectLockedCells="1" selectUnlockedCells="1"/>
  <conditionalFormatting sqref="A25:AO26 A31:AO35 A61:AO63 A72:AO95 D70:AO71 A56:AO59 D54:AO55 A38:AO40 D36:AO37 A43:AO43 A42:C42 E42:AO42 H41:AO41 A45:AO53 A44:C44 E44:AO44 A64:C64 A66:AO69 A65:F65 H65:AO65 E64:AO64">
    <cfRule type="containsBlanks" dxfId="155" priority="103">
      <formula>LEN(TRIM(A25))=0</formula>
    </cfRule>
  </conditionalFormatting>
  <conditionalFormatting sqref="C89">
    <cfRule type="containsBlanks" dxfId="154" priority="102">
      <formula>LEN(TRIM(C89))=0</formula>
    </cfRule>
  </conditionalFormatting>
  <conditionalFormatting sqref="C89">
    <cfRule type="containsBlanks" dxfId="153" priority="101">
      <formula>LEN(TRIM(C89))=0</formula>
    </cfRule>
  </conditionalFormatting>
  <conditionalFormatting sqref="A60:N60 P60:AO60">
    <cfRule type="containsBlanks" dxfId="152" priority="100">
      <formula>LEN(TRIM(A60))=0</formula>
    </cfRule>
  </conditionalFormatting>
  <conditionalFormatting sqref="S60:AO60">
    <cfRule type="containsBlanks" dxfId="151" priority="99">
      <formula>LEN(TRIM(S60))=0</formula>
    </cfRule>
  </conditionalFormatting>
  <conditionalFormatting sqref="A2:AO3 A10:AO16 AM4:AO5 A18:AA20 AC18:AO20">
    <cfRule type="containsBlanks" dxfId="150" priority="98">
      <formula>LEN(TRIM(A2))=0</formula>
    </cfRule>
  </conditionalFormatting>
  <conditionalFormatting sqref="K10:K12">
    <cfRule type="containsBlanks" dxfId="149" priority="97">
      <formula>LEN(TRIM(K10))=0</formula>
    </cfRule>
  </conditionalFormatting>
  <conditionalFormatting sqref="K10:K12">
    <cfRule type="containsBlanks" dxfId="148" priority="96">
      <formula>LEN(TRIM(K10))=0</formula>
    </cfRule>
  </conditionalFormatting>
  <conditionalFormatting sqref="AC10:AC12">
    <cfRule type="containsBlanks" dxfId="147" priority="95">
      <formula>LEN(TRIM(AC10))=0</formula>
    </cfRule>
  </conditionalFormatting>
  <conditionalFormatting sqref="AC10:AC12">
    <cfRule type="containsBlanks" dxfId="146" priority="94">
      <formula>LEN(TRIM(AC10))=0</formula>
    </cfRule>
  </conditionalFormatting>
  <conditionalFormatting sqref="AD10:AD12">
    <cfRule type="containsBlanks" dxfId="145" priority="93">
      <formula>LEN(TRIM(AD10))=0</formula>
    </cfRule>
  </conditionalFormatting>
  <conditionalFormatting sqref="AD10:AD12">
    <cfRule type="containsBlanks" dxfId="144" priority="92">
      <formula>LEN(TRIM(AD10))=0</formula>
    </cfRule>
  </conditionalFormatting>
  <conditionalFormatting sqref="AG10:AG12">
    <cfRule type="containsBlanks" dxfId="143" priority="91">
      <formula>LEN(TRIM(AG10))=0</formula>
    </cfRule>
  </conditionalFormatting>
  <conditionalFormatting sqref="AG10:AG12">
    <cfRule type="containsBlanks" dxfId="142" priority="90">
      <formula>LEN(TRIM(AG10))=0</formula>
    </cfRule>
  </conditionalFormatting>
  <conditionalFormatting sqref="AJ10:AJ12">
    <cfRule type="containsBlanks" dxfId="141" priority="89">
      <formula>LEN(TRIM(AJ10))=0</formula>
    </cfRule>
  </conditionalFormatting>
  <conditionalFormatting sqref="AJ10:AJ12">
    <cfRule type="containsBlanks" dxfId="140" priority="88">
      <formula>LEN(TRIM(AJ10))=0</formula>
    </cfRule>
  </conditionalFormatting>
  <conditionalFormatting sqref="AK10:AK12">
    <cfRule type="containsBlanks" dxfId="139" priority="87">
      <formula>LEN(TRIM(AK10))=0</formula>
    </cfRule>
  </conditionalFormatting>
  <conditionalFormatting sqref="AK10:AK12">
    <cfRule type="containsBlanks" dxfId="138" priority="86">
      <formula>LEN(TRIM(AK10))=0</formula>
    </cfRule>
  </conditionalFormatting>
  <conditionalFormatting sqref="AL10:AL12">
    <cfRule type="containsBlanks" dxfId="137" priority="85">
      <formula>LEN(TRIM(AL10))=0</formula>
    </cfRule>
  </conditionalFormatting>
  <conditionalFormatting sqref="AL10:AL12">
    <cfRule type="containsBlanks" dxfId="136" priority="84">
      <formula>LEN(TRIM(AL10))=0</formula>
    </cfRule>
  </conditionalFormatting>
  <conditionalFormatting sqref="AF10:AF12">
    <cfRule type="containsBlanks" dxfId="135" priority="83">
      <formula>LEN(TRIM(AF10))=0</formula>
    </cfRule>
  </conditionalFormatting>
  <conditionalFormatting sqref="AF10:AF12">
    <cfRule type="containsBlanks" dxfId="134" priority="82">
      <formula>LEN(TRIM(AF10))=0</formula>
    </cfRule>
  </conditionalFormatting>
  <conditionalFormatting sqref="AN7:AO9">
    <cfRule type="containsBlanks" dxfId="133" priority="81">
      <formula>LEN(TRIM(AN7))=0</formula>
    </cfRule>
  </conditionalFormatting>
  <conditionalFormatting sqref="AN7:AO9">
    <cfRule type="containsBlanks" dxfId="132" priority="80">
      <formula>LEN(TRIM(AN7))=0</formula>
    </cfRule>
  </conditionalFormatting>
  <conditionalFormatting sqref="A7:AM9">
    <cfRule type="containsBlanks" dxfId="131" priority="79">
      <formula>LEN(TRIM(A7))=0</formula>
    </cfRule>
  </conditionalFormatting>
  <conditionalFormatting sqref="A7:AM9">
    <cfRule type="containsBlanks" dxfId="130" priority="78">
      <formula>LEN(TRIM(A7))=0</formula>
    </cfRule>
  </conditionalFormatting>
  <conditionalFormatting sqref="A23:AO23 A27:AA30 AC27:AO30 A24:C24 F24 H24:J24 O24:T24 V24:AO24">
    <cfRule type="containsBlanks" dxfId="129" priority="77">
      <formula>LEN(TRIM(A23))=0</formula>
    </cfRule>
  </conditionalFormatting>
  <conditionalFormatting sqref="A23:AO23 A27:AA30 AC27:AO30 A24:C24 F24 H24:J24 O24:T24 V24:AO24">
    <cfRule type="containsBlanks" dxfId="128" priority="76">
      <formula>LEN(TRIM(A23))=0</formula>
    </cfRule>
  </conditionalFormatting>
  <conditionalFormatting sqref="A21:AA21 A22:J22 L22:T22 V22:W22 Y22:AB22 AC21:AO21 AG22:AJ22 AM22:AO22">
    <cfRule type="containsBlanks" dxfId="127" priority="75">
      <formula>LEN(TRIM(A21))=0</formula>
    </cfRule>
  </conditionalFormatting>
  <conditionalFormatting sqref="A21:AA21 A22:J22 L22:T22 V22:W22 Y22:AB22 AC21:AO21 AG22:AJ22 AM22:AO22">
    <cfRule type="containsBlanks" dxfId="126" priority="74">
      <formula>LEN(TRIM(A21))=0</formula>
    </cfRule>
  </conditionalFormatting>
  <conditionalFormatting sqref="A4:AL5">
    <cfRule type="containsBlanks" dxfId="125" priority="73">
      <formula>LEN(TRIM(A4))=0</formula>
    </cfRule>
  </conditionalFormatting>
  <conditionalFormatting sqref="AK4:AK5">
    <cfRule type="containsBlanks" dxfId="124" priority="72">
      <formula>LEN(TRIM(AK4))=0</formula>
    </cfRule>
  </conditionalFormatting>
  <conditionalFormatting sqref="AK4:AK5">
    <cfRule type="containsBlanks" dxfId="123" priority="71">
      <formula>LEN(TRIM(AK4))=0</formula>
    </cfRule>
  </conditionalFormatting>
  <conditionalFormatting sqref="A4:C5 E4:I5 K4:AL5">
    <cfRule type="containsBlanks" dxfId="122" priority="70">
      <formula>LEN(TRIM(A4))=0</formula>
    </cfRule>
  </conditionalFormatting>
  <conditionalFormatting sqref="D4:D5">
    <cfRule type="containsBlanks" dxfId="121" priority="69">
      <formula>LEN(TRIM(D4))=0</formula>
    </cfRule>
  </conditionalFormatting>
  <conditionalFormatting sqref="D4:D5">
    <cfRule type="containsBlanks" dxfId="120" priority="68">
      <formula>LEN(TRIM(D4))=0</formula>
    </cfRule>
  </conditionalFormatting>
  <conditionalFormatting sqref="D4:D5">
    <cfRule type="containsBlanks" dxfId="119" priority="67">
      <formula>LEN(TRIM(D4))=0</formula>
    </cfRule>
  </conditionalFormatting>
  <conditionalFormatting sqref="D17">
    <cfRule type="containsBlanks" dxfId="118" priority="64">
      <formula>LEN(TRIM(D17))=0</formula>
    </cfRule>
  </conditionalFormatting>
  <conditionalFormatting sqref="A70:C71">
    <cfRule type="containsBlanks" dxfId="117" priority="63">
      <formula>LEN(TRIM(A70))=0</formula>
    </cfRule>
  </conditionalFormatting>
  <conditionalFormatting sqref="A54:C55">
    <cfRule type="containsBlanks" dxfId="116" priority="62">
      <formula>LEN(TRIM(A54))=0</formula>
    </cfRule>
  </conditionalFormatting>
  <conditionalFormatting sqref="A17:C17 E17:AO17">
    <cfRule type="containsBlanks" dxfId="115" priority="66">
      <formula>LEN(TRIM(A17))=0</formula>
    </cfRule>
  </conditionalFormatting>
  <conditionalFormatting sqref="D17">
    <cfRule type="containsBlanks" dxfId="114" priority="65">
      <formula>LEN(TRIM(D17))=0</formula>
    </cfRule>
  </conditionalFormatting>
  <conditionalFormatting sqref="A36:C37">
    <cfRule type="containsBlanks" dxfId="113" priority="61">
      <formula>LEN(TRIM(A36))=0</formula>
    </cfRule>
  </conditionalFormatting>
  <conditionalFormatting sqref="AN6:AO6">
    <cfRule type="containsBlanks" dxfId="112" priority="60">
      <formula>LEN(TRIM(AN6))=0</formula>
    </cfRule>
  </conditionalFormatting>
  <conditionalFormatting sqref="AN6:AO6">
    <cfRule type="containsBlanks" dxfId="111" priority="59">
      <formula>LEN(TRIM(AN6))=0</formula>
    </cfRule>
  </conditionalFormatting>
  <conditionalFormatting sqref="A6:AM6">
    <cfRule type="containsBlanks" dxfId="110" priority="58">
      <formula>LEN(TRIM(A6))=0</formula>
    </cfRule>
  </conditionalFormatting>
  <conditionalFormatting sqref="A6:AM6">
    <cfRule type="containsBlanks" dxfId="109" priority="57">
      <formula>LEN(TRIM(A6))=0</formula>
    </cfRule>
  </conditionalFormatting>
  <conditionalFormatting sqref="O6">
    <cfRule type="containsBlanks" dxfId="108" priority="56">
      <formula>LEN(TRIM(O6))=0</formula>
    </cfRule>
  </conditionalFormatting>
  <conditionalFormatting sqref="O6">
    <cfRule type="containsBlanks" dxfId="107" priority="55">
      <formula>LEN(TRIM(O6))=0</formula>
    </cfRule>
  </conditionalFormatting>
  <conditionalFormatting sqref="U6:Y6">
    <cfRule type="containsBlanks" dxfId="106" priority="54">
      <formula>LEN(TRIM(U6))=0</formula>
    </cfRule>
  </conditionalFormatting>
  <conditionalFormatting sqref="O6">
    <cfRule type="containsBlanks" dxfId="105" priority="53">
      <formula>LEN(TRIM(O6))=0</formula>
    </cfRule>
  </conditionalFormatting>
  <conditionalFormatting sqref="O6">
    <cfRule type="containsBlanks" dxfId="104" priority="52">
      <formula>LEN(TRIM(O6))=0</formula>
    </cfRule>
  </conditionalFormatting>
  <conditionalFormatting sqref="AE6">
    <cfRule type="containsBlanks" dxfId="103" priority="51">
      <formula>LEN(TRIM(AE6))=0</formula>
    </cfRule>
  </conditionalFormatting>
  <conditionalFormatting sqref="AE6">
    <cfRule type="containsBlanks" dxfId="102" priority="50">
      <formula>LEN(TRIM(AE6))=0</formula>
    </cfRule>
  </conditionalFormatting>
  <conditionalFormatting sqref="K22">
    <cfRule type="containsBlanks" dxfId="101" priority="49">
      <formula>LEN(TRIM(K22))=0</formula>
    </cfRule>
  </conditionalFormatting>
  <conditionalFormatting sqref="K22">
    <cfRule type="containsBlanks" dxfId="100" priority="48">
      <formula>LEN(TRIM(K22))=0</formula>
    </cfRule>
  </conditionalFormatting>
  <conditionalFormatting sqref="U22">
    <cfRule type="containsBlanks" dxfId="99" priority="47">
      <formula>LEN(TRIM(U22))=0</formula>
    </cfRule>
  </conditionalFormatting>
  <conditionalFormatting sqref="X22">
    <cfRule type="containsBlanks" dxfId="98" priority="46">
      <formula>LEN(TRIM(X22))=0</formula>
    </cfRule>
  </conditionalFormatting>
  <conditionalFormatting sqref="AB27:AB30">
    <cfRule type="containsBlanks" dxfId="97" priority="45">
      <formula>LEN(TRIM(AB27))=0</formula>
    </cfRule>
  </conditionalFormatting>
  <conditionalFormatting sqref="AB18:AB21">
    <cfRule type="containsBlanks" dxfId="96" priority="44">
      <formula>LEN(TRIM(AB18))=0</formula>
    </cfRule>
  </conditionalFormatting>
  <conditionalFormatting sqref="AC22:AD22">
    <cfRule type="containsBlanks" dxfId="95" priority="43">
      <formula>LEN(TRIM(AC22))=0</formula>
    </cfRule>
  </conditionalFormatting>
  <conditionalFormatting sqref="AC22:AD22">
    <cfRule type="containsBlanks" dxfId="94" priority="42">
      <formula>LEN(TRIM(AC22))=0</formula>
    </cfRule>
  </conditionalFormatting>
  <conditionalFormatting sqref="AE22">
    <cfRule type="containsBlanks" dxfId="93" priority="41">
      <formula>LEN(TRIM(AE22))=0</formula>
    </cfRule>
  </conditionalFormatting>
  <conditionalFormatting sqref="AE22">
    <cfRule type="containsBlanks" dxfId="92" priority="40">
      <formula>LEN(TRIM(AE22))=0</formula>
    </cfRule>
  </conditionalFormatting>
  <conditionalFormatting sqref="AF22">
    <cfRule type="containsBlanks" dxfId="91" priority="39">
      <formula>LEN(TRIM(AF22))=0</formula>
    </cfRule>
  </conditionalFormatting>
  <conditionalFormatting sqref="AF22">
    <cfRule type="containsBlanks" dxfId="90" priority="38">
      <formula>LEN(TRIM(AF22))=0</formula>
    </cfRule>
  </conditionalFormatting>
  <conditionalFormatting sqref="AK22">
    <cfRule type="containsBlanks" dxfId="89" priority="37">
      <formula>LEN(TRIM(AK22))=0</formula>
    </cfRule>
  </conditionalFormatting>
  <conditionalFormatting sqref="AK22">
    <cfRule type="containsBlanks" dxfId="88" priority="36">
      <formula>LEN(TRIM(AK22))=0</formula>
    </cfRule>
  </conditionalFormatting>
  <conditionalFormatting sqref="AL22">
    <cfRule type="containsBlanks" dxfId="87" priority="35">
      <formula>LEN(TRIM(AL22))=0</formula>
    </cfRule>
  </conditionalFormatting>
  <conditionalFormatting sqref="AL22">
    <cfRule type="containsBlanks" dxfId="86" priority="34">
      <formula>LEN(TRIM(AL22))=0</formula>
    </cfRule>
  </conditionalFormatting>
  <conditionalFormatting sqref="D24">
    <cfRule type="containsBlanks" dxfId="85" priority="33">
      <formula>LEN(TRIM(D24))=0</formula>
    </cfRule>
  </conditionalFormatting>
  <conditionalFormatting sqref="D24">
    <cfRule type="containsBlanks" dxfId="84" priority="32">
      <formula>LEN(TRIM(D24))=0</formula>
    </cfRule>
  </conditionalFormatting>
  <conditionalFormatting sqref="D24">
    <cfRule type="containsBlanks" dxfId="83" priority="31">
      <formula>LEN(TRIM(D24))=0</formula>
    </cfRule>
  </conditionalFormatting>
  <conditionalFormatting sqref="D24">
    <cfRule type="containsBlanks" dxfId="82" priority="30">
      <formula>LEN(TRIM(D24))=0</formula>
    </cfRule>
  </conditionalFormatting>
  <conditionalFormatting sqref="E24">
    <cfRule type="containsBlanks" dxfId="81" priority="29">
      <formula>LEN(TRIM(E24))=0</formula>
    </cfRule>
  </conditionalFormatting>
  <conditionalFormatting sqref="E24">
    <cfRule type="containsBlanks" dxfId="80" priority="28">
      <formula>LEN(TRIM(E24))=0</formula>
    </cfRule>
  </conditionalFormatting>
  <conditionalFormatting sqref="G24">
    <cfRule type="containsBlanks" dxfId="79" priority="27">
      <formula>LEN(TRIM(G24))=0</formula>
    </cfRule>
  </conditionalFormatting>
  <conditionalFormatting sqref="G24">
    <cfRule type="containsBlanks" dxfId="78" priority="26">
      <formula>LEN(TRIM(G24))=0</formula>
    </cfRule>
  </conditionalFormatting>
  <conditionalFormatting sqref="K24">
    <cfRule type="containsBlanks" dxfId="77" priority="25">
      <formula>LEN(TRIM(K24))=0</formula>
    </cfRule>
  </conditionalFormatting>
  <conditionalFormatting sqref="L24:M24">
    <cfRule type="containsBlanks" dxfId="76" priority="24">
      <formula>LEN(TRIM(L24))=0</formula>
    </cfRule>
  </conditionalFormatting>
  <conditionalFormatting sqref="L24:M24">
    <cfRule type="containsBlanks" dxfId="75" priority="23">
      <formula>LEN(TRIM(L24))=0</formula>
    </cfRule>
  </conditionalFormatting>
  <conditionalFormatting sqref="N24">
    <cfRule type="containsBlanks" dxfId="74" priority="22">
      <formula>LEN(TRIM(N24))=0</formula>
    </cfRule>
  </conditionalFormatting>
  <conditionalFormatting sqref="N24">
    <cfRule type="containsBlanks" dxfId="73" priority="21">
      <formula>LEN(TRIM(N24))=0</formula>
    </cfRule>
  </conditionalFormatting>
  <conditionalFormatting sqref="U24">
    <cfRule type="containsBlanks" dxfId="72" priority="20">
      <formula>LEN(TRIM(U24))=0</formula>
    </cfRule>
  </conditionalFormatting>
  <conditionalFormatting sqref="D42">
    <cfRule type="containsBlanks" dxfId="71" priority="14">
      <formula>LEN(TRIM(D42))=0</formula>
    </cfRule>
  </conditionalFormatting>
  <conditionalFormatting sqref="D42">
    <cfRule type="containsBlanks" dxfId="70" priority="13">
      <formula>LEN(TRIM(D42))=0</formula>
    </cfRule>
  </conditionalFormatting>
  <conditionalFormatting sqref="D42">
    <cfRule type="containsBlanks" dxfId="69" priority="12">
      <formula>LEN(TRIM(D42))=0</formula>
    </cfRule>
  </conditionalFormatting>
  <conditionalFormatting sqref="D42">
    <cfRule type="containsBlanks" dxfId="68" priority="11">
      <formula>LEN(TRIM(D42))=0</formula>
    </cfRule>
  </conditionalFormatting>
  <conditionalFormatting sqref="C41 E41:G41">
    <cfRule type="containsBlanks" dxfId="67" priority="10">
      <formula>LEN(TRIM(C41))=0</formula>
    </cfRule>
  </conditionalFormatting>
  <conditionalFormatting sqref="A41:B41">
    <cfRule type="containsBlanks" dxfId="66" priority="9">
      <formula>LEN(TRIM(A41))=0</formula>
    </cfRule>
  </conditionalFormatting>
  <conditionalFormatting sqref="D41">
    <cfRule type="containsBlanks" dxfId="65" priority="8">
      <formula>LEN(TRIM(D41))=0</formula>
    </cfRule>
  </conditionalFormatting>
  <conditionalFormatting sqref="D41">
    <cfRule type="containsBlanks" dxfId="64" priority="7">
      <formula>LEN(TRIM(D41))=0</formula>
    </cfRule>
  </conditionalFormatting>
  <conditionalFormatting sqref="D41">
    <cfRule type="containsBlanks" dxfId="63" priority="6">
      <formula>LEN(TRIM(D41))=0</formula>
    </cfRule>
  </conditionalFormatting>
  <conditionalFormatting sqref="D41">
    <cfRule type="containsBlanks" dxfId="62" priority="5">
      <formula>LEN(TRIM(D41))=0</formula>
    </cfRule>
  </conditionalFormatting>
  <conditionalFormatting sqref="D44">
    <cfRule type="containsBlanks" dxfId="61" priority="4">
      <formula>LEN(TRIM(D44))=0</formula>
    </cfRule>
  </conditionalFormatting>
  <conditionalFormatting sqref="D44">
    <cfRule type="containsBlanks" dxfId="60" priority="3">
      <formula>LEN(TRIM(D44))=0</formula>
    </cfRule>
  </conditionalFormatting>
  <conditionalFormatting sqref="D64">
    <cfRule type="containsBlanks" dxfId="59" priority="2">
      <formula>LEN(TRIM(D64))=0</formula>
    </cfRule>
  </conditionalFormatting>
  <conditionalFormatting sqref="D64">
    <cfRule type="containsBlanks" dxfId="58" priority="1">
      <formula>LEN(TRIM(D64))=0</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sheetPr>
    <tabColor theme="9" tint="0.39997558519241921"/>
    <pageSetUpPr fitToPage="1"/>
  </sheetPr>
  <dimension ref="A1:I442"/>
  <sheetViews>
    <sheetView zoomScale="90" zoomScaleNormal="90" workbookViewId="0">
      <selection activeCell="H18" sqref="H18"/>
    </sheetView>
  </sheetViews>
  <sheetFormatPr defaultColWidth="9.140625" defaultRowHeight="12.75"/>
  <cols>
    <col min="1" max="1" width="1.7109375" style="93" customWidth="1"/>
    <col min="2" max="2" width="8.28515625" style="117" customWidth="1"/>
    <col min="3" max="3" width="36.140625" style="123" bestFit="1" customWidth="1"/>
    <col min="4" max="7" width="36.7109375" style="93" customWidth="1"/>
    <col min="8" max="8" width="13.5703125" style="93" customWidth="1"/>
    <col min="9" max="16384" width="9.140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C6" s="98"/>
      <c r="D6" s="99"/>
      <c r="E6" s="102"/>
      <c r="F6" s="102"/>
      <c r="G6" s="103"/>
    </row>
    <row r="7" spans="1:9" ht="23.25">
      <c r="C7" s="104"/>
      <c r="D7" s="105"/>
      <c r="E7" s="105"/>
      <c r="F7" s="106"/>
      <c r="G7" s="107"/>
    </row>
    <row r="8" spans="1:9" ht="23.25">
      <c r="C8" s="326"/>
      <c r="D8" s="327"/>
      <c r="E8" s="327"/>
      <c r="F8" s="328"/>
      <c r="G8" s="329"/>
    </row>
    <row r="9" spans="1:9" ht="23.25">
      <c r="C9" s="330"/>
      <c r="D9" s="331"/>
      <c r="E9" s="328" t="s">
        <v>3309</v>
      </c>
      <c r="F9" s="332"/>
      <c r="G9" s="333" t="s">
        <v>3844</v>
      </c>
    </row>
    <row r="10" spans="1:9" ht="18.75">
      <c r="A10" s="113">
        <v>1</v>
      </c>
      <c r="B10" s="114"/>
      <c r="C10" s="347" t="s">
        <v>124</v>
      </c>
      <c r="D10" s="335" t="str">
        <f>VLOOKUP(D11,'Win8 Tablet Database'!$A:$B,2,0)</f>
        <v>Lenovo</v>
      </c>
      <c r="E10" s="335" t="str">
        <f>VLOOKUP(E11,'Win8 Tablet Database'!$A:$B,2,0)</f>
        <v>Microsoft</v>
      </c>
      <c r="F10" s="335" t="str">
        <f>VLOOKUP(F11,'Win8 Tablet Database'!$A:$B,2,0)</f>
        <v>Microsoft</v>
      </c>
      <c r="G10" s="335" t="str">
        <f>VLOOKUP(G11,'Win8 Tablet Database'!$A:$B,2,0)</f>
        <v>Dell</v>
      </c>
      <c r="H10" s="115"/>
    </row>
    <row r="11" spans="1:9" s="117" customFormat="1" ht="19.5" customHeight="1">
      <c r="A11" s="113">
        <v>2</v>
      </c>
      <c r="B11" s="114"/>
      <c r="C11" s="347" t="s">
        <v>425</v>
      </c>
      <c r="D11" s="116" t="s">
        <v>3313</v>
      </c>
      <c r="E11" s="116" t="s">
        <v>3349</v>
      </c>
      <c r="F11" s="116" t="s">
        <v>3332</v>
      </c>
      <c r="G11" s="116" t="s">
        <v>3549</v>
      </c>
      <c r="I11" s="117" t="s">
        <v>82</v>
      </c>
    </row>
    <row r="12" spans="1:9">
      <c r="A12" s="113">
        <v>3</v>
      </c>
      <c r="B12" s="133"/>
      <c r="C12" s="348" t="s">
        <v>151</v>
      </c>
      <c r="D12" s="129" t="str">
        <f>VLOOKUP($D$11,'Win8 Tablet Database'!$A:$FH,$A12,0)</f>
        <v>n/a</v>
      </c>
      <c r="E12" s="129">
        <f>VLOOKUP($E$11,'Win8 Tablet Database'!$A:$FH,$A12,0)</f>
        <v>0</v>
      </c>
      <c r="F12" s="129" t="str">
        <f>VLOOKUP($F$11,'Win8 Tablet Database'!$A:$FH,$A12,0)</f>
        <v>ThinkPad Tablet 2</v>
      </c>
      <c r="G12" s="129" t="str">
        <f>VLOOKUP($G$11,'Win8 Tablet Database'!$A:$FH,$A12,0)</f>
        <v>ThinkPad Tablet 2</v>
      </c>
    </row>
    <row r="13" spans="1:9">
      <c r="A13" s="113">
        <v>4</v>
      </c>
      <c r="B13" s="611" t="s">
        <v>155</v>
      </c>
      <c r="C13" s="348" t="s">
        <v>1216</v>
      </c>
      <c r="D13" s="128" t="str">
        <f>IF(LEN(VLOOKUP($D$11,'Win8 Tablet Database'!$A:$FH,$A13,0))=0,"",VLOOKUP($D$11,'Win8 Tablet Database'!$A:$FH,$A13,0))</f>
        <v>Win 8 Pro</v>
      </c>
      <c r="E13" s="128" t="str">
        <f>IF(LEN(VLOOKUP($E$11,'Win8 Tablet Database'!$A:$FH,$A13,0))=0,"",VLOOKUP($E$11,'Win8 Tablet Database'!$A:$FH,$A13,0))</f>
        <v>Win 8 RT</v>
      </c>
      <c r="F13" s="128" t="str">
        <f>IF(LEN(VLOOKUP($F$11,'Win8 Tablet Database'!$A:$FH,$A13,0))=0,"",VLOOKUP($F$11,'Win8 Tablet Database'!$A:$FH,$A13,0))</f>
        <v>Win 8 Pro</v>
      </c>
      <c r="G13" s="128" t="str">
        <f>IF(LEN(VLOOKUP($G$11,'Win8 Tablet Database'!$A:$FH,$A13,0))=0,"",VLOOKUP($G$11,'Win8 Tablet Database'!$A:$FH,$A13,0))</f>
        <v>Win 8 Pro</v>
      </c>
    </row>
    <row r="14" spans="1:9" ht="12.75" customHeight="1">
      <c r="A14" s="113">
        <v>5</v>
      </c>
      <c r="B14" s="612"/>
      <c r="C14" s="347" t="s">
        <v>156</v>
      </c>
      <c r="D14" s="128" t="str">
        <f>IF(LEN(VLOOKUP($D$11,'Win8 Tablet Database'!$A:$FH,$A14,0))=0,"",VLOOKUP($D$11,'Win8 Tablet Database'!$A:$FH,$A14,0))</f>
        <v>10.1" 16:9</v>
      </c>
      <c r="E14" s="128" t="str">
        <f>IF(LEN(VLOOKUP($E$11,'Win8 Tablet Database'!$A:$FH,$A14,0))=0,"",VLOOKUP($E$11,'Win8 Tablet Database'!$A:$FH,$A14,0))</f>
        <v>10.6" 16:9</v>
      </c>
      <c r="F14" s="128" t="str">
        <f>IF(LEN(VLOOKUP($F$11,'Win8 Tablet Database'!$A:$FH,$A14,0))=0,"",VLOOKUP($F$11,'Win8 Tablet Database'!$A:$FH,$A14,0))</f>
        <v>10.6" 16:9</v>
      </c>
      <c r="G14" s="128" t="str">
        <f>IF(LEN(VLOOKUP($G$11,'Win8 Tablet Database'!$A:$FH,$A14,0))=0,"",VLOOKUP($G$11,'Win8 Tablet Database'!$A:$FH,$A14,0))</f>
        <v>10.1" 16:9</v>
      </c>
    </row>
    <row r="15" spans="1:9">
      <c r="A15" s="113">
        <v>6</v>
      </c>
      <c r="B15" s="612"/>
      <c r="C15" s="347" t="s">
        <v>157</v>
      </c>
      <c r="D15" s="128" t="str">
        <f>IF(LEN(VLOOKUP($D$11,'Win8 Tablet Database'!$A:$FH,$A15,0))=0,"",VLOOKUP($D$11,'Win8 Tablet Database'!$A:$FH,$A15,0))</f>
        <v>HD (1366x768)</v>
      </c>
      <c r="E15" s="128" t="str">
        <f>IF(LEN(VLOOKUP($E$11,'Win8 Tablet Database'!$A:$FH,$A15,0))=0,"",VLOOKUP($E$11,'Win8 Tablet Database'!$A:$FH,$A15,0))</f>
        <v>HD (1366x786)</v>
      </c>
      <c r="F15" s="128" t="str">
        <f>IF(LEN(VLOOKUP($F$11,'Win8 Tablet Database'!$A:$FH,$A15,0))=0,"",VLOOKUP($F$11,'Win8 Tablet Database'!$A:$FH,$A15,0))</f>
        <v>FHD (1920x1080)</v>
      </c>
      <c r="G15" s="128" t="str">
        <f>IF(LEN(VLOOKUP($G$11,'Win8 Tablet Database'!$A:$FH,$A15,0))=0,"",VLOOKUP($G$11,'Win8 Tablet Database'!$A:$FH,$A15,0))</f>
        <v>HD (1366x786)</v>
      </c>
    </row>
    <row r="16" spans="1:9" ht="25.5">
      <c r="A16" s="113">
        <v>7</v>
      </c>
      <c r="B16" s="612"/>
      <c r="C16" s="347" t="s">
        <v>1217</v>
      </c>
      <c r="D16" s="128" t="str">
        <f>IF(LEN(VLOOKUP($D$11,'Win8 Tablet Database'!$A:$FH,$A16,0))=0,"",VLOOKUP($D$11,'Win8 Tablet Database'!$A:$FH,$A16,0))</f>
        <v>IPS Wide-View</v>
      </c>
      <c r="E16" s="128" t="str">
        <f>IF(LEN(VLOOKUP($E$11,'Win8 Tablet Database'!$A:$FH,$A16,0))=0,"",VLOOKUP($E$11,'Win8 Tablet Database'!$A:$FH,$A16,0))</f>
        <v>Listed as Wide-View but IPS not specified</v>
      </c>
      <c r="F16" s="128" t="str">
        <f>IF(LEN(VLOOKUP($F$11,'Win8 Tablet Database'!$A:$FH,$A16,0))=0,"",VLOOKUP($F$11,'Win8 Tablet Database'!$A:$FH,$A16,0))</f>
        <v>Listed as Wide-View but IPS not specified</v>
      </c>
      <c r="G16" s="128" t="str">
        <f>IF(LEN(VLOOKUP($G$11,'Win8 Tablet Database'!$A:$FH,$A16,0))=0,"",VLOOKUP($G$11,'Win8 Tablet Database'!$A:$FH,$A16,0))</f>
        <v>IPS Wide-View</v>
      </c>
    </row>
    <row r="17" spans="1:7">
      <c r="A17" s="113">
        <v>8</v>
      </c>
      <c r="B17" s="612"/>
      <c r="C17" s="347" t="s">
        <v>1218</v>
      </c>
      <c r="D17" s="128" t="str">
        <f>IF(LEN(VLOOKUP($D$11,'Win8 Tablet Database'!$A:$FH,$A17,0))=0,"",VLOOKUP($D$11,'Win8 Tablet Database'!$A:$FH,$A17,0))</f>
        <v xml:space="preserve">LED </v>
      </c>
      <c r="E17" s="128" t="str">
        <f>IF(LEN(VLOOKUP($E$11,'Win8 Tablet Database'!$A:$FH,$A17,0))=0,"",VLOOKUP($E$11,'Win8 Tablet Database'!$A:$FH,$A17,0))</f>
        <v>LED</v>
      </c>
      <c r="F17" s="128" t="str">
        <f>IF(LEN(VLOOKUP($F$11,'Win8 Tablet Database'!$A:$FH,$A17,0))=0,"",VLOOKUP($F$11,'Win8 Tablet Database'!$A:$FH,$A17,0))</f>
        <v>LED</v>
      </c>
      <c r="G17" s="128" t="str">
        <f>IF(LEN(VLOOKUP($G$11,'Win8 Tablet Database'!$A:$FH,$A17,0))=0,"",VLOOKUP($G$11,'Win8 Tablet Database'!$A:$FH,$A17,0))</f>
        <v>LED</v>
      </c>
    </row>
    <row r="18" spans="1:7" ht="36.75" customHeight="1">
      <c r="A18" s="113">
        <v>9</v>
      </c>
      <c r="B18" s="612"/>
      <c r="C18" s="347" t="s">
        <v>1219</v>
      </c>
      <c r="D18" s="128" t="str">
        <f>IF(LEN(VLOOKUP($D$11,'Win8 Tablet Database'!$A:$FH,$A18,0))=0,"",VLOOKUP($D$11,'Win8 Tablet Database'!$A:$FH,$A18,0))</f>
        <v>Anti-Glare, chemically treated for durability</v>
      </c>
      <c r="E18" s="128" t="str">
        <f>IF(LEN(VLOOKUP($E$11,'Win8 Tablet Database'!$A:$FH,$A18,0))=0,"",VLOOKUP($E$11,'Win8 Tablet Database'!$A:$FH,$A18,0))</f>
        <v>Glossy (Gorilla Glass 2)</v>
      </c>
      <c r="F18" s="128" t="str">
        <f>IF(LEN(VLOOKUP($F$11,'Win8 Tablet Database'!$A:$FH,$A18,0))=0,"",VLOOKUP($F$11,'Win8 Tablet Database'!$A:$FH,$A18,0))</f>
        <v>Glossy (Gorilla Glass 2)</v>
      </c>
      <c r="G18" s="128" t="str">
        <f>IF(LEN(VLOOKUP($G$11,'Win8 Tablet Database'!$A:$FH,$A18,0))=0,"",VLOOKUP($G$11,'Win8 Tablet Database'!$A:$FH,$A18,0))</f>
        <v>Glossy (Gorilla Glass 2)</v>
      </c>
    </row>
    <row r="19" spans="1:7" ht="25.5">
      <c r="A19" s="113">
        <v>10</v>
      </c>
      <c r="B19" s="612"/>
      <c r="C19" s="347" t="s">
        <v>126</v>
      </c>
      <c r="D19" s="128" t="str">
        <f>IF(LEN(VLOOKUP($D$11,'Win8 Tablet Database'!$A:$FH,$A19,0))=0,"",VLOOKUP($D$11,'Win8 Tablet Database'!$A:$FH,$A19,0))</f>
        <v>565g / 1.24lbs</v>
      </c>
      <c r="E19" s="128" t="str">
        <f>IF(LEN(VLOOKUP($E$11,'Win8 Tablet Database'!$A:$FH,$A19,0))=0,"",VLOOKUP($E$11,'Win8 Tablet Database'!$A:$FH,$A19,0))</f>
        <v>676g / 1.487 lbs</v>
      </c>
      <c r="F19" s="128" t="str">
        <f>IF(LEN(VLOOKUP($F$11,'Win8 Tablet Database'!$A:$FH,$A19,0))=0,"",VLOOKUP($F$11,'Win8 Tablet Database'!$A:$FH,$A19,0))</f>
        <v>903g / 1.987 lbs</v>
      </c>
      <c r="G19" s="128" t="str">
        <f>IF(LEN(VLOOKUP($G$11,'Win8 Tablet Database'!$A:$FH,$A19,0))=0,"",VLOOKUP($G$11,'Win8 Tablet Database'!$A:$FH,$A19,0))</f>
        <v xml:space="preserve">658g / 1.45 lbs (w/ 2 cell battery)
</v>
      </c>
    </row>
    <row r="20" spans="1:7" ht="25.5">
      <c r="A20" s="113">
        <v>11</v>
      </c>
      <c r="B20" s="612"/>
      <c r="C20" s="347" t="s">
        <v>287</v>
      </c>
      <c r="D20" s="128" t="str">
        <f>IF(LEN(VLOOKUP($D$11,'Win8 Tablet Database'!$A:$FH,$A20,0))=0,"",VLOOKUP($D$11,'Win8 Tablet Database'!$A:$FH,$A20,0))</f>
        <v>262.6 x 164 x 9.8 mm</v>
      </c>
      <c r="E20" s="128" t="str">
        <f>IF(LEN(VLOOKUP($E$11,'Win8 Tablet Database'!$A:$FH,$A20,0))=0,"",VLOOKUP($E$11,'Win8 Tablet Database'!$A:$FH,$A20,0))</f>
        <v>9.3mm</v>
      </c>
      <c r="F20" s="128" t="str">
        <f>IF(LEN(VLOOKUP($F$11,'Win8 Tablet Database'!$A:$FH,$A20,0))=0,"",VLOOKUP($F$11,'Win8 Tablet Database'!$A:$FH,$A20,0))</f>
        <v>13.5 mm</v>
      </c>
      <c r="G20" s="128" t="str">
        <f>IF(LEN(VLOOKUP($G$11,'Win8 Tablet Database'!$A:$FH,$A20,0))=0,"",VLOOKUP($G$11,'Win8 Tablet Database'!$A:$FH,$A20,0))</f>
        <v>10.5mm (w/ 2 cell battery)
15.9mm (w/ 4 cell battery)</v>
      </c>
    </row>
    <row r="21" spans="1:7">
      <c r="A21" s="113">
        <v>12</v>
      </c>
      <c r="B21" s="612"/>
      <c r="C21" s="347" t="s">
        <v>3371</v>
      </c>
      <c r="D21" s="128" t="str">
        <f>IF(LEN(VLOOKUP($D$11,'Win8 Tablet Database'!$A:$FH,$A21,0))=0,"",VLOOKUP($D$11,'Win8 Tablet Database'!$A:$FH,$A21,0))</f>
        <v>10hrs</v>
      </c>
      <c r="E21" s="128" t="str">
        <f>IF(LEN(VLOOKUP($E$11,'Win8 Tablet Database'!$A:$FH,$A21,0))=0,"",VLOOKUP($E$11,'Win8 Tablet Database'!$A:$FH,$A21,0))</f>
        <v/>
      </c>
      <c r="F21" s="128" t="str">
        <f>IF(LEN(VLOOKUP($F$11,'Win8 Tablet Database'!$A:$FH,$A21,0))=0,"",VLOOKUP($F$11,'Win8 Tablet Database'!$A:$FH,$A21,0))</f>
        <v>4-5 hrs</v>
      </c>
      <c r="G21" s="128" t="str">
        <f>IF(LEN(VLOOKUP($G$11,'Win8 Tablet Database'!$A:$FH,$A21,0))=0,"",VLOOKUP($G$11,'Win8 Tablet Database'!$A:$FH,$A21,0))</f>
        <v/>
      </c>
    </row>
    <row r="22" spans="1:7" ht="25.5">
      <c r="A22" s="113">
        <v>13</v>
      </c>
      <c r="B22" s="612"/>
      <c r="C22" s="347" t="s">
        <v>1305</v>
      </c>
      <c r="D22" s="128" t="str">
        <f>IF(LEN(VLOOKUP($D$11,'Win8 Tablet Database'!$A:$FH,$A22,0))=0,"",VLOOKUP($D$11,'Win8 Tablet Database'!$A:$FH,$A22,0))</f>
        <v>30Wh</v>
      </c>
      <c r="E22" s="128" t="str">
        <f>IF(LEN(VLOOKUP($E$11,'Win8 Tablet Database'!$A:$FH,$A22,0))=0,"",VLOOKUP($E$11,'Win8 Tablet Database'!$A:$FH,$A22,0))</f>
        <v>31.5Wh</v>
      </c>
      <c r="F22" s="128" t="str">
        <f>IF(LEN(VLOOKUP($F$11,'Win8 Tablet Database'!$A:$FH,$A22,0))=0,"",VLOOKUP($F$11,'Win8 Tablet Database'!$A:$FH,$A22,0))</f>
        <v>42Wh</v>
      </c>
      <c r="G22" s="128" t="str">
        <f>IF(LEN(VLOOKUP($G$11,'Win8 Tablet Database'!$A:$FH,$A22,0))=0,"",VLOOKUP($G$11,'Win8 Tablet Database'!$A:$FH,$A22,0))</f>
        <v>30Wh swappable
60Wh swappable</v>
      </c>
    </row>
    <row r="23" spans="1:7">
      <c r="A23" s="113">
        <v>14</v>
      </c>
      <c r="B23" s="612"/>
      <c r="C23" s="347" t="s">
        <v>1221</v>
      </c>
      <c r="D23" s="128" t="str">
        <f>IF(LEN(VLOOKUP($D$11,'Win8 Tablet Database'!$A:$FH,$A23,0))=0,"",VLOOKUP($D$11,'Win8 Tablet Database'!$A:$FH,$A23,0))</f>
        <v>Intel Cloverview Dual Core Atom 1.6Ghz</v>
      </c>
      <c r="E23" s="128" t="str">
        <f>IF(LEN(VLOOKUP($E$11,'Win8 Tablet Database'!$A:$FH,$A23,0))=0,"",VLOOKUP($E$11,'Win8 Tablet Database'!$A:$FH,$A23,0))</f>
        <v>NVIDIA Tegra ARM</v>
      </c>
      <c r="F23" s="128" t="str">
        <f>IF(LEN(VLOOKUP($F$11,'Win8 Tablet Database'!$A:$FH,$A23,0))=0,"",VLOOKUP($F$11,'Win8 Tablet Database'!$A:$FH,$A23,0))</f>
        <v>Intel 3rd Gen i Core (i5)</v>
      </c>
      <c r="G23" s="128" t="str">
        <f>IF(LEN(VLOOKUP($G$11,'Win8 Tablet Database'!$A:$FH,$A23,0))=0,"",VLOOKUP($G$11,'Win8 Tablet Database'!$A:$FH,$A23,0))</f>
        <v>Intel Cloverview Dual Core Atom 1.5Ghz</v>
      </c>
    </row>
    <row r="24" spans="1:7">
      <c r="A24" s="113">
        <v>15</v>
      </c>
      <c r="B24" s="612"/>
      <c r="C24" s="347" t="s">
        <v>1222</v>
      </c>
      <c r="D24" s="128" t="str">
        <f>IF(LEN(VLOOKUP($D$11,'Win8 Tablet Database'!$A:$FH,$A24,0))=0,"",VLOOKUP($D$11,'Win8 Tablet Database'!$A:$FH,$A24,0))</f>
        <v>1080p</v>
      </c>
      <c r="E24" s="128" t="str">
        <f>IF(LEN(VLOOKUP($E$11,'Win8 Tablet Database'!$A:$FH,$A24,0))=0,"",VLOOKUP($E$11,'Win8 Tablet Database'!$A:$FH,$A24,0))</f>
        <v>Unspecified but likely 1080p</v>
      </c>
      <c r="F24" s="128" t="str">
        <f>IF(LEN(VLOOKUP($F$11,'Win8 Tablet Database'!$A:$FH,$A24,0))=0,"",VLOOKUP($F$11,'Win8 Tablet Database'!$A:$FH,$A24,0))</f>
        <v>Unspecified but likely 1080p</v>
      </c>
      <c r="G24" s="128" t="str">
        <f>IF(LEN(VLOOKUP($G$11,'Win8 Tablet Database'!$A:$FH,$A24,0))=0,"",VLOOKUP($G$11,'Win8 Tablet Database'!$A:$FH,$A24,0))</f>
        <v/>
      </c>
    </row>
    <row r="25" spans="1:7" ht="36" customHeight="1">
      <c r="A25" s="113">
        <v>16</v>
      </c>
      <c r="B25" s="612"/>
      <c r="C25" s="347" t="s">
        <v>3310</v>
      </c>
      <c r="D25" s="128" t="str">
        <f>IF(LEN(VLOOKUP($D$11,'Win8 Tablet Database'!$A:$FH,$A25,0))=0,"",VLOOKUP($D$11,'Win8 Tablet Database'!$A:$FH,$A25,0))</f>
        <v>GPS, Magnetometer, Ambient Light Sensor, Proximity Sensor</v>
      </c>
      <c r="E25" s="128" t="str">
        <f>IF(LEN(VLOOKUP($E$11,'Win8 Tablet Database'!$A:$FH,$A25,0))=0,"",VLOOKUP($E$11,'Win8 Tablet Database'!$A:$FH,$A25,0))</f>
        <v/>
      </c>
      <c r="F25" s="128" t="str">
        <f>IF(LEN(VLOOKUP($F$11,'Win8 Tablet Database'!$A:$FH,$A25,0))=0,"",VLOOKUP($F$11,'Win8 Tablet Database'!$A:$FH,$A25,0))</f>
        <v>Ambient light sensor, Accelerometer, Gyroscope, Compass</v>
      </c>
      <c r="G25" s="128" t="str">
        <f>IF(LEN(VLOOKUP($G$11,'Win8 Tablet Database'!$A:$FH,$A25,0))=0,"",VLOOKUP($G$11,'Win8 Tablet Database'!$A:$FH,$A25,0))</f>
        <v/>
      </c>
    </row>
    <row r="26" spans="1:7">
      <c r="A26" s="113">
        <v>17</v>
      </c>
      <c r="B26" s="612"/>
      <c r="C26" s="347" t="s">
        <v>1215</v>
      </c>
      <c r="D26" s="128" t="str">
        <f>IF(LEN(VLOOKUP($D$11,'Win8 Tablet Database'!$A:$FH,$A26,0))=0,"",VLOOKUP($D$11,'Win8 Tablet Database'!$A:$FH,$A26,0))</f>
        <v>32GB/64GB</v>
      </c>
      <c r="E26" s="128" t="str">
        <f>IF(LEN(VLOOKUP($E$11,'Win8 Tablet Database'!$A:$FH,$A26,0))=0,"",VLOOKUP($E$11,'Win8 Tablet Database'!$A:$FH,$A26,0))</f>
        <v>64GB/128GB</v>
      </c>
      <c r="F26" s="128" t="str">
        <f>IF(LEN(VLOOKUP($F$11,'Win8 Tablet Database'!$A:$FH,$A26,0))=0,"",VLOOKUP($F$11,'Win8 Tablet Database'!$A:$FH,$A26,0))</f>
        <v>32GB/64GB</v>
      </c>
      <c r="G26" s="128" t="str">
        <f>IF(LEN(VLOOKUP($G$11,'Win8 Tablet Database'!$A:$FH,$A26,0))=0,"",VLOOKUP($G$11,'Win8 Tablet Database'!$A:$FH,$A26,0))</f>
        <v>32GB/64GB/128GB</v>
      </c>
    </row>
    <row r="27" spans="1:7">
      <c r="A27" s="113">
        <v>18</v>
      </c>
      <c r="B27" s="613"/>
      <c r="C27" s="347" t="s">
        <v>1224</v>
      </c>
      <c r="D27" s="128" t="str">
        <f>IF(LEN(VLOOKUP($D$11,'Win8 Tablet Database'!$A:$FH,$A27,0))=0,"",VLOOKUP($D$11,'Win8 Tablet Database'!$A:$FH,$A27,0))</f>
        <v>1GB/2GB</v>
      </c>
      <c r="E27" s="128" t="str">
        <f>IF(LEN(VLOOKUP($E$11,'Win8 Tablet Database'!$A:$FH,$A27,0))=0,"",VLOOKUP($E$11,'Win8 Tablet Database'!$A:$FH,$A27,0))</f>
        <v/>
      </c>
      <c r="F27" s="128" t="str">
        <f>IF(LEN(VLOOKUP($F$11,'Win8 Tablet Database'!$A:$FH,$A27,0))=0,"",VLOOKUP($F$11,'Win8 Tablet Database'!$A:$FH,$A27,0))</f>
        <v>4GB</v>
      </c>
      <c r="G27" s="128" t="str">
        <f>IF(LEN(VLOOKUP($G$11,'Win8 Tablet Database'!$A:$FH,$A27,0))=0,"",VLOOKUP($G$11,'Win8 Tablet Database'!$A:$FH,$A27,0))</f>
        <v>2GB</v>
      </c>
    </row>
    <row r="28" spans="1:7" ht="25.5">
      <c r="A28" s="113">
        <v>19</v>
      </c>
      <c r="B28" s="615" t="s">
        <v>87</v>
      </c>
      <c r="C28" s="347" t="s">
        <v>1225</v>
      </c>
      <c r="D28" s="128" t="str">
        <f>IF(LEN(VLOOKUP($D$11,'Win8 Tablet Database'!$A:$FH,$A28,0))=0,"",VLOOKUP($D$11,'Win8 Tablet Database'!$A:$FH,$A28,0))</f>
        <v>1x USB 2.0 full;
1x 2.0 micro</v>
      </c>
      <c r="E28" s="128" t="str">
        <f>IF(LEN(VLOOKUP($E$11,'Win8 Tablet Database'!$A:$FH,$A28,0))=0,"",VLOOKUP($E$11,'Win8 Tablet Database'!$A:$FH,$A28,0))</f>
        <v>1x 2.0 full</v>
      </c>
      <c r="F28" s="128" t="str">
        <f>IF(LEN(VLOOKUP($F$11,'Win8 Tablet Database'!$A:$FH,$A28,0))=0,"",VLOOKUP($F$11,'Win8 Tablet Database'!$A:$FH,$A28,0))</f>
        <v>1x 3.0 full</v>
      </c>
      <c r="G28" s="128" t="str">
        <f>IF(LEN(VLOOKUP($G$11,'Win8 Tablet Database'!$A:$FH,$A28,0))=0,"",VLOOKUP($G$11,'Win8 Tablet Database'!$A:$FH,$A28,0))</f>
        <v/>
      </c>
    </row>
    <row r="29" spans="1:7" ht="25.5">
      <c r="A29" s="113">
        <v>20</v>
      </c>
      <c r="B29" s="615"/>
      <c r="C29" s="347" t="s">
        <v>141</v>
      </c>
      <c r="D29" s="128" t="str">
        <f>IF(LEN(VLOOKUP($D$11,'Win8 Tablet Database'!$A:$FH,$A29,0))=0,"",VLOOKUP($D$11,'Win8 Tablet Database'!$A:$FH,$A29,0))</f>
        <v>Combo</v>
      </c>
      <c r="E29" s="128" t="str">
        <f>IF(LEN(VLOOKUP($E$11,'Win8 Tablet Database'!$A:$FH,$A29,0))=0,"",VLOOKUP($E$11,'Win8 Tablet Database'!$A:$FH,$A29,0))</f>
        <v>Combo</v>
      </c>
      <c r="F29" s="128" t="str">
        <f>IF(LEN(VLOOKUP($F$11,'Win8 Tablet Database'!$A:$FH,$A29,0))=0,"",VLOOKUP($F$11,'Win8 Tablet Database'!$A:$FH,$A29,0))</f>
        <v>Combo</v>
      </c>
      <c r="G29" s="128" t="str">
        <f>IF(LEN(VLOOKUP($G$11,'Win8 Tablet Database'!$A:$FH,$A29,0))=0,"",VLOOKUP($G$11,'Win8 Tablet Database'!$A:$FH,$A29,0))</f>
        <v/>
      </c>
    </row>
    <row r="30" spans="1:7">
      <c r="A30" s="113">
        <v>21</v>
      </c>
      <c r="B30" s="615"/>
      <c r="C30" s="347" t="s">
        <v>1226</v>
      </c>
      <c r="D30" s="128" t="str">
        <f>IF(LEN(VLOOKUP($D$11,'Win8 Tablet Database'!$A:$FH,$A30,0))=0,"",VLOOKUP($D$11,'Win8 Tablet Database'!$A:$FH,$A30,0))</f>
        <v>Micro SD slot</v>
      </c>
      <c r="E30" s="128" t="str">
        <f>IF(LEN(VLOOKUP($E$11,'Win8 Tablet Database'!$A:$FH,$A30,0))=0,"",VLOOKUP($E$11,'Win8 Tablet Database'!$A:$FH,$A30,0))</f>
        <v>Micro SD slot</v>
      </c>
      <c r="F30" s="128" t="str">
        <f>IF(LEN(VLOOKUP($F$11,'Win8 Tablet Database'!$A:$FH,$A30,0))=0,"",VLOOKUP($F$11,'Win8 Tablet Database'!$A:$FH,$A30,0))</f>
        <v>Micro SDXC slot</v>
      </c>
      <c r="G30" s="128" t="str">
        <f>IF(LEN(VLOOKUP($G$11,'Win8 Tablet Database'!$A:$FH,$A30,0))=0,"",VLOOKUP($G$11,'Win8 Tablet Database'!$A:$FH,$A30,0))</f>
        <v/>
      </c>
    </row>
    <row r="31" spans="1:7">
      <c r="A31" s="113">
        <v>22</v>
      </c>
      <c r="B31" s="615"/>
      <c r="C31" s="347" t="s">
        <v>1227</v>
      </c>
      <c r="D31" s="128" t="str">
        <f>IF(LEN(VLOOKUP($D$11,'Win8 Tablet Database'!$A:$FH,$A31,0))=0,"",VLOOKUP($D$11,'Win8 Tablet Database'!$A:$FH,$A31,0))</f>
        <v>Yes, through dongle</v>
      </c>
      <c r="E31" s="128" t="str">
        <f>IF(LEN(VLOOKUP($E$11,'Win8 Tablet Database'!$A:$FH,$A31,0))=0,"",VLOOKUP($E$11,'Win8 Tablet Database'!$A:$FH,$A31,0))</f>
        <v>No</v>
      </c>
      <c r="F31" s="128" t="str">
        <f>IF(LEN(VLOOKUP($F$11,'Win8 Tablet Database'!$A:$FH,$A31,0))=0,"",VLOOKUP($F$11,'Win8 Tablet Database'!$A:$FH,$A31,0))</f>
        <v>Yes, through DP to VGA cable</v>
      </c>
      <c r="G31" s="128" t="str">
        <f>IF(LEN(VLOOKUP($G$11,'Win8 Tablet Database'!$A:$FH,$A31,0))=0,"",VLOOKUP($G$11,'Win8 Tablet Database'!$A:$FH,$A31,0))</f>
        <v/>
      </c>
    </row>
    <row r="32" spans="1:7">
      <c r="A32" s="113">
        <v>23</v>
      </c>
      <c r="B32" s="609"/>
      <c r="C32" s="347" t="s">
        <v>3566</v>
      </c>
      <c r="D32" s="128" t="str">
        <f>IF(LEN(VLOOKUP($D$11,'Win8 Tablet Database'!$A:$FH,$A32,0))=0,"",VLOOKUP($D$11,'Win8 Tablet Database'!$A:$FH,$A32,0))</f>
        <v>No</v>
      </c>
      <c r="E32" s="128" t="str">
        <f>IF(LEN(VLOOKUP($E$11,'Win8 Tablet Database'!$A:$FH,$A32,0))=0,"",VLOOKUP($E$11,'Win8 Tablet Database'!$A:$FH,$A32,0))</f>
        <v>No</v>
      </c>
      <c r="F32" s="128" t="str">
        <f>IF(LEN(VLOOKUP($F$11,'Win8 Tablet Database'!$A:$FH,$A32,0))=0,"",VLOOKUP($F$11,'Win8 Tablet Database'!$A:$FH,$A32,0))</f>
        <v>Mini</v>
      </c>
      <c r="G32" s="128" t="str">
        <f>IF(LEN(VLOOKUP($G$11,'Win8 Tablet Database'!$A:$FH,$A32,0))=0,"",VLOOKUP($G$11,'Win8 Tablet Database'!$A:$FH,$A32,0))</f>
        <v/>
      </c>
    </row>
    <row r="33" spans="1:7" ht="12.75" customHeight="1">
      <c r="A33" s="113">
        <v>24</v>
      </c>
      <c r="B33" s="367"/>
      <c r="C33" s="347" t="s">
        <v>95</v>
      </c>
      <c r="D33" s="128" t="str">
        <f>IF(LEN(VLOOKUP($D$11,'Win8 Tablet Database'!$A:$FH,$A33,0))=0,"",VLOOKUP($D$11,'Win8 Tablet Database'!$A:$FH,$A33,0))</f>
        <v>Yes (mini)</v>
      </c>
      <c r="E33" s="128" t="str">
        <f>IF(LEN(VLOOKUP($E$11,'Win8 Tablet Database'!$A:$FH,$A33,0))=0,"",VLOOKUP($E$11,'Win8 Tablet Database'!$A:$FH,$A33,0))</f>
        <v>Mini</v>
      </c>
      <c r="F33" s="128" t="str">
        <f>IF(LEN(VLOOKUP($F$11,'Win8 Tablet Database'!$A:$FH,$A33,0))=0,"",VLOOKUP($F$11,'Win8 Tablet Database'!$A:$FH,$A33,0))</f>
        <v>No, but supported with DP-&gt;HDMI dongle</v>
      </c>
      <c r="G33" s="128" t="str">
        <f>IF(LEN(VLOOKUP($G$11,'Win8 Tablet Database'!$A:$FH,$A33,0))=0,"",VLOOKUP($G$11,'Win8 Tablet Database'!$A:$FH,$A33,0))</f>
        <v/>
      </c>
    </row>
    <row r="34" spans="1:7">
      <c r="A34" s="113">
        <v>25</v>
      </c>
      <c r="B34" s="609" t="s">
        <v>91</v>
      </c>
      <c r="C34" s="347" t="s">
        <v>93</v>
      </c>
      <c r="D34" s="128" t="str">
        <f>IF(LEN(VLOOKUP($D$11,'Win8 Tablet Database'!$A:$FH,$A34,0))=0,"",VLOOKUP($D$11,'Win8 Tablet Database'!$A:$FH,$A34,0))</f>
        <v>Yes</v>
      </c>
      <c r="E34" s="128" t="str">
        <f>IF(LEN(VLOOKUP($E$11,'Win8 Tablet Database'!$A:$FH,$A34,0))=0,"",VLOOKUP($E$11,'Win8 Tablet Database'!$A:$FH,$A34,0))</f>
        <v/>
      </c>
      <c r="F34" s="128" t="str">
        <f>IF(LEN(VLOOKUP($F$11,'Win8 Tablet Database'!$A:$FH,$A34,0))=0,"",VLOOKUP($F$11,'Win8 Tablet Database'!$A:$FH,$A34,0))</f>
        <v/>
      </c>
      <c r="G34" s="128" t="str">
        <f>IF(LEN(VLOOKUP($G$11,'Win8 Tablet Database'!$A:$FH,$A34,0))=0,"",VLOOKUP($G$11,'Win8 Tablet Database'!$A:$FH,$A34,0))</f>
        <v/>
      </c>
    </row>
    <row r="35" spans="1:7" ht="29.25" customHeight="1">
      <c r="A35" s="113">
        <v>26</v>
      </c>
      <c r="B35" s="608"/>
      <c r="C35" s="347" t="s">
        <v>146</v>
      </c>
      <c r="D35" s="128" t="str">
        <f>IF(LEN(VLOOKUP($D$11,'Win8 Tablet Database'!$A:$FH,$A35,0))=0,"",VLOOKUP($D$11,'Win8 Tablet Database'!$A:$FH,$A35,0))</f>
        <v>No</v>
      </c>
      <c r="E35" s="128" t="str">
        <f>IF(LEN(VLOOKUP($E$11,'Win8 Tablet Database'!$A:$FH,$A35,0))=0,"",VLOOKUP($E$11,'Win8 Tablet Database'!$A:$FH,$A35,0))</f>
        <v/>
      </c>
      <c r="F35" s="128" t="str">
        <f>IF(LEN(VLOOKUP($F$11,'Win8 Tablet Database'!$A:$FH,$A35,0))=0,"",VLOOKUP($F$11,'Win8 Tablet Database'!$A:$FH,$A35,0))</f>
        <v/>
      </c>
      <c r="G35" s="128" t="str">
        <f>IF(LEN(VLOOKUP($G$11,'Win8 Tablet Database'!$A:$FH,$A35,0))=0,"",VLOOKUP($G$11,'Win8 Tablet Database'!$A:$FH,$A35,0))</f>
        <v>Yes</v>
      </c>
    </row>
    <row r="36" spans="1:7">
      <c r="A36" s="113">
        <v>27</v>
      </c>
      <c r="B36" s="608"/>
      <c r="C36" s="347" t="s">
        <v>1228</v>
      </c>
      <c r="D36" s="128" t="str">
        <f>IF(LEN(VLOOKUP($D$11,'Win8 Tablet Database'!$A:$FH,$A36,0))=0,"",VLOOKUP($D$11,'Win8 Tablet Database'!$A:$FH,$A36,0))</f>
        <v/>
      </c>
      <c r="E36" s="128" t="str">
        <f>IF(LEN(VLOOKUP($E$11,'Win8 Tablet Database'!$A:$FH,$A36,0))=0,"",VLOOKUP($E$11,'Win8 Tablet Database'!$A:$FH,$A36,0))</f>
        <v/>
      </c>
      <c r="F36" s="128" t="str">
        <f>IF(LEN(VLOOKUP($F$11,'Win8 Tablet Database'!$A:$FH,$A36,0))=0,"",VLOOKUP($F$11,'Win8 Tablet Database'!$A:$FH,$A36,0))</f>
        <v/>
      </c>
      <c r="G36" s="128" t="str">
        <f>IF(LEN(VLOOKUP($G$11,'Win8 Tablet Database'!$A:$FH,$A36,0))=0,"",VLOOKUP($G$11,'Win8 Tablet Database'!$A:$FH,$A36,0))</f>
        <v/>
      </c>
    </row>
    <row r="37" spans="1:7">
      <c r="A37" s="113">
        <v>28</v>
      </c>
      <c r="B37" s="608"/>
      <c r="C37" s="347" t="s">
        <v>3311</v>
      </c>
      <c r="D37" s="128" t="str">
        <f>IF(LEN(VLOOKUP($D$11,'Win8 Tablet Database'!$A:$FH,$A37,0))=0,"",VLOOKUP($D$11,'Win8 Tablet Database'!$A:$FH,$A37,0))</f>
        <v>Yes (Firmware and Discrete options)</v>
      </c>
      <c r="E37" s="128" t="str">
        <f>IF(LEN(VLOOKUP($E$11,'Win8 Tablet Database'!$A:$FH,$A37,0))=0,"",VLOOKUP($E$11,'Win8 Tablet Database'!$A:$FH,$A37,0))</f>
        <v>Yes (Discrete?)</v>
      </c>
      <c r="F37" s="128" t="str">
        <f>IF(LEN(VLOOKUP($F$11,'Win8 Tablet Database'!$A:$FH,$A37,0))=0,"",VLOOKUP($F$11,'Win8 Tablet Database'!$A:$FH,$A37,0))</f>
        <v>Yes (Firmware?)</v>
      </c>
      <c r="G37" s="128" t="str">
        <f>IF(LEN(VLOOKUP($G$11,'Win8 Tablet Database'!$A:$FH,$A37,0))=0,"",VLOOKUP($G$11,'Win8 Tablet Database'!$A:$FH,$A37,0))</f>
        <v>Yes</v>
      </c>
    </row>
    <row r="38" spans="1:7" ht="33.75" customHeight="1">
      <c r="A38" s="113">
        <v>29</v>
      </c>
      <c r="B38" s="610"/>
      <c r="C38" s="347" t="s">
        <v>1229</v>
      </c>
      <c r="D38" s="128" t="str">
        <f>IF(LEN(VLOOKUP($D$11,'Win8 Tablet Database'!$A:$FH,$A38,0))=0,"",VLOOKUP($D$11,'Win8 Tablet Database'!$A:$FH,$A38,0))</f>
        <v>Device, SD, &amp; USB</v>
      </c>
      <c r="E38" s="128" t="str">
        <f>IF(LEN(VLOOKUP($E$11,'Win8 Tablet Database'!$A:$FH,$A38,0))=0,"",VLOOKUP($E$11,'Win8 Tablet Database'!$A:$FH,$A38,0))</f>
        <v/>
      </c>
      <c r="F38" s="128" t="str">
        <f>IF(LEN(VLOOKUP($F$11,'Win8 Tablet Database'!$A:$FH,$A38,0))=0,"",VLOOKUP($F$11,'Win8 Tablet Database'!$A:$FH,$A38,0))</f>
        <v/>
      </c>
      <c r="G38" s="128" t="str">
        <f>IF(LEN(VLOOKUP($G$11,'Win8 Tablet Database'!$A:$FH,$A38,0))=0,"",VLOOKUP($G$11,'Win8 Tablet Database'!$A:$FH,$A38,0))</f>
        <v/>
      </c>
    </row>
    <row r="39" spans="1:7" ht="21.75" customHeight="1">
      <c r="A39" s="113">
        <v>30</v>
      </c>
      <c r="B39" s="669" t="s">
        <v>3567</v>
      </c>
      <c r="C39" s="347" t="s">
        <v>99</v>
      </c>
      <c r="D39" s="128" t="str">
        <f>IF(LEN(VLOOKUP($D$11,'Win8 Tablet Database'!$A:$FH,$A39,0))=0,"",VLOOKUP($D$11,'Win8 Tablet Database'!$A:$FH,$A39,0))</f>
        <v>Lenovo Innovation SW</v>
      </c>
      <c r="E39" s="128" t="str">
        <f>IF(LEN(VLOOKUP($E$11,'Win8 Tablet Database'!$A:$FH,$A39,0))=0,"",VLOOKUP($E$11,'Win8 Tablet Database'!$A:$FH,$A39,0))</f>
        <v/>
      </c>
      <c r="F39" s="128" t="str">
        <f>IF(LEN(VLOOKUP($F$11,'Win8 Tablet Database'!$A:$FH,$A39,0))=0,"",VLOOKUP($F$11,'Win8 Tablet Database'!$A:$FH,$A39,0))</f>
        <v/>
      </c>
      <c r="G39" s="128" t="str">
        <f>IF(LEN(VLOOKUP($G$11,'Win8 Tablet Database'!$A:$FH,$A39,0))=0,"",VLOOKUP($G$11,'Win8 Tablet Database'!$A:$FH,$A39,0))</f>
        <v/>
      </c>
    </row>
    <row r="40" spans="1:7" ht="47.25" customHeight="1">
      <c r="A40" s="113">
        <v>31</v>
      </c>
      <c r="B40" s="670"/>
      <c r="C40" s="347" t="s">
        <v>1230</v>
      </c>
      <c r="D40" s="128" t="str">
        <f>IF(LEN(VLOOKUP($D$11,'Win8 Tablet Database'!$A:$FH,$A40,0))=0,"",VLOOKUP($D$11,'Win8 Tablet Database'!$A:$FH,$A40,0))</f>
        <v>BT Keyboard with pointing device; Dock with full ports</v>
      </c>
      <c r="E40" s="128" t="str">
        <f>IF(LEN(VLOOKUP($E$11,'Win8 Tablet Database'!$A:$FH,$A40,0))=0,"",VLOOKUP($E$11,'Win8 Tablet Database'!$A:$FH,$A40,0))</f>
        <v>Touch Cover (touch kbd)
Type Cover (mech kbd)
No docking mentioned</v>
      </c>
      <c r="F40" s="128" t="str">
        <f>IF(LEN(VLOOKUP($F$11,'Win8 Tablet Database'!$A:$FH,$A40,0))=0,"",VLOOKUP($F$11,'Win8 Tablet Database'!$A:$FH,$A40,0))</f>
        <v>Touch Cover (touch kbd)
Type Cover (mech kbd)
No docking mentioned</v>
      </c>
      <c r="G40" s="128" t="str">
        <f>IF(LEN(VLOOKUP($G$11,'Win8 Tablet Database'!$A:$FH,$A40,0))=0,"",VLOOKUP($G$11,'Win8 Tablet Database'!$A:$FH,$A40,0))</f>
        <v/>
      </c>
    </row>
    <row r="41" spans="1:7" ht="25.5">
      <c r="A41" s="113">
        <v>32</v>
      </c>
      <c r="B41" s="609" t="s">
        <v>1387</v>
      </c>
      <c r="C41" s="347" t="s">
        <v>137</v>
      </c>
      <c r="D41" s="128" t="str">
        <f>IF(LEN(VLOOKUP($D$11,'Win8 Tablet Database'!$A:$FH,$A41,0))=0,"",VLOOKUP($D$11,'Win8 Tablet Database'!$A:$FH,$A41,0))</f>
        <v>Recycled and recyclable packaging;
Bulk packaging option</v>
      </c>
      <c r="E41" s="128" t="str">
        <f>IF(LEN(VLOOKUP($E$11,'Win8 Tablet Database'!$A:$FH,$A41,0))=0,"",VLOOKUP($E$11,'Win8 Tablet Database'!$A:$FH,$A41,0))</f>
        <v/>
      </c>
      <c r="F41" s="128" t="str">
        <f>IF(LEN(VLOOKUP($F$11,'Win8 Tablet Database'!$A:$FH,$A41,0))=0,"",VLOOKUP($F$11,'Win8 Tablet Database'!$A:$FH,$A41,0))</f>
        <v/>
      </c>
      <c r="G41" s="128" t="str">
        <f>IF(LEN(VLOOKUP($G$11,'Win8 Tablet Database'!$A:$FH,$A41,0))=0,"",VLOOKUP($G$11,'Win8 Tablet Database'!$A:$FH,$A41,0))</f>
        <v/>
      </c>
    </row>
    <row r="42" spans="1:7" ht="51">
      <c r="A42" s="113">
        <v>33</v>
      </c>
      <c r="B42" s="610"/>
      <c r="C42" s="347" t="s">
        <v>138</v>
      </c>
      <c r="D42" s="128" t="str">
        <f>IF(LEN(VLOOKUP($D$11,'Win8 Tablet Database'!$A:$FH,$A42,0))=0,"",VLOOKUP($D$11,'Win8 Tablet Database'!$A:$FH,$A42,0))</f>
        <v>Energy Star
GreenGuard
EPEAT Gold
UL Env Gold</v>
      </c>
      <c r="E42" s="128" t="str">
        <f>IF(LEN(VLOOKUP($E$11,'Win8 Tablet Database'!$A:$FH,$A42,0))=0,"",VLOOKUP($E$11,'Win8 Tablet Database'!$A:$FH,$A42,0))</f>
        <v/>
      </c>
      <c r="F42" s="128" t="str">
        <f>IF(LEN(VLOOKUP($F$11,'Win8 Tablet Database'!$A:$FH,$A42,0))=0,"",VLOOKUP($F$11,'Win8 Tablet Database'!$A:$FH,$A42,0))</f>
        <v/>
      </c>
      <c r="G42" s="128" t="str">
        <f>IF(LEN(VLOOKUP($G$11,'Win8 Tablet Database'!$A:$FH,$A42,0))=0,"",VLOOKUP($G$11,'Win8 Tablet Database'!$A:$FH,$A42,0))</f>
        <v/>
      </c>
    </row>
    <row r="43" spans="1:7" ht="18.75" customHeight="1">
      <c r="A43" s="113">
        <v>34</v>
      </c>
      <c r="B43" s="366"/>
      <c r="C43" s="347" t="s">
        <v>148</v>
      </c>
      <c r="D43" s="128" t="str">
        <f>IF(LEN(VLOOKUP($D$11,'Win8 Tablet Database'!$A:$FH,$A43,0))=0,"",VLOOKUP($D$11,'Win8 Tablet Database'!$A:$FH,$A43,0))</f>
        <v>v4.0</v>
      </c>
      <c r="E43" s="128" t="str">
        <f>IF(LEN(VLOOKUP($E$11,'Win8 Tablet Database'!$A:$FH,$A43,0))=0,"",VLOOKUP($E$11,'Win8 Tablet Database'!$A:$FH,$A43,0))</f>
        <v>v4.0</v>
      </c>
      <c r="F43" s="128" t="str">
        <f>IF(LEN(VLOOKUP($F$11,'Win8 Tablet Database'!$A:$FH,$A43,0))=0,"",VLOOKUP($F$11,'Win8 Tablet Database'!$A:$FH,$A43,0))</f>
        <v>v4.0</v>
      </c>
      <c r="G43" s="128" t="str">
        <f>IF(LEN(VLOOKUP($G$11,'Win8 Tablet Database'!$A:$FH,$A43,0))=0,"",VLOOKUP($G$11,'Win8 Tablet Database'!$A:$FH,$A43,0))</f>
        <v/>
      </c>
    </row>
    <row r="44" spans="1:7" ht="33.75" customHeight="1">
      <c r="A44" s="113">
        <v>35</v>
      </c>
      <c r="B44" s="345" t="s">
        <v>144</v>
      </c>
      <c r="C44" s="347" t="s">
        <v>130</v>
      </c>
      <c r="D44" s="128" t="str">
        <f>IF(LEN(VLOOKUP($D$11,'Win8 Tablet Database'!$A:$FH,$A44,0))=0,"",VLOOKUP($D$11,'Win8 Tablet Database'!$A:$FH,$A44,0))</f>
        <v>802.11 a/b/g/n</v>
      </c>
      <c r="E44" s="128" t="str">
        <f>IF(LEN(VLOOKUP($E$11,'Win8 Tablet Database'!$A:$FH,$A44,0))=0,"",VLOOKUP($E$11,'Win8 Tablet Database'!$A:$FH,$A44,0))</f>
        <v>802.11 a/b/g/n</v>
      </c>
      <c r="F44" s="128" t="str">
        <f>IF(LEN(VLOOKUP($F$11,'Win8 Tablet Database'!$A:$FH,$A44,0))=0,"",VLOOKUP($F$11,'Win8 Tablet Database'!$A:$FH,$A44,0))</f>
        <v>802.11 a/b/g/n</v>
      </c>
      <c r="G44" s="128" t="str">
        <f>IF(LEN(VLOOKUP($G$11,'Win8 Tablet Database'!$A:$FH,$A44,0))=0,"",VLOOKUP($G$11,'Win8 Tablet Database'!$A:$FH,$A44,0))</f>
        <v/>
      </c>
    </row>
    <row r="45" spans="1:7" s="118" customFormat="1">
      <c r="A45" s="113">
        <v>36</v>
      </c>
      <c r="B45" s="366"/>
      <c r="C45" s="347" t="s">
        <v>149</v>
      </c>
      <c r="D45" s="128" t="str">
        <f>IF(LEN(VLOOKUP($D$11,'Win8 Tablet Database'!$A:$FH,$A45,0))=0,"",VLOOKUP($D$11,'Win8 Tablet Database'!$A:$FH,$A45,0))</f>
        <v>3G/4G LTE</v>
      </c>
      <c r="E45" s="128" t="str">
        <f>IF(LEN(VLOOKUP($E$11,'Win8 Tablet Database'!$A:$FH,$A45,0))=0,"",VLOOKUP($E$11,'Win8 Tablet Database'!$A:$FH,$A45,0))</f>
        <v>None</v>
      </c>
      <c r="F45" s="128" t="str">
        <f>IF(LEN(VLOOKUP($F$11,'Win8 Tablet Database'!$A:$FH,$A45,0))=0,"",VLOOKUP($F$11,'Win8 Tablet Database'!$A:$FH,$A45,0))</f>
        <v>None</v>
      </c>
      <c r="G45" s="128" t="str">
        <f>IF(LEN(VLOOKUP($G$11,'Win8 Tablet Database'!$A:$FH,$A45,0))=0,"",VLOOKUP($G$11,'Win8 Tablet Database'!$A:$FH,$A45,0))</f>
        <v>Yes</v>
      </c>
    </row>
    <row r="46" spans="1:7" s="118" customFormat="1">
      <c r="A46" s="113">
        <v>37</v>
      </c>
      <c r="B46" s="367"/>
      <c r="C46" s="347" t="s">
        <v>3312</v>
      </c>
      <c r="D46" s="128" t="str">
        <f>IF(LEN(VLOOKUP($D$11,'Win8 Tablet Database'!$A:$FH,$A46,0))=0,"",VLOOKUP($D$11,'Win8 Tablet Database'!$A:$FH,$A46,0))</f>
        <v>Yes</v>
      </c>
      <c r="E46" s="128" t="str">
        <f>IF(LEN(VLOOKUP($E$11,'Win8 Tablet Database'!$A:$FH,$A46,0))=0,"",VLOOKUP($E$11,'Win8 Tablet Database'!$A:$FH,$A46,0))</f>
        <v>No</v>
      </c>
      <c r="F46" s="128" t="str">
        <f>IF(LEN(VLOOKUP($F$11,'Win8 Tablet Database'!$A:$FH,$A46,0))=0,"",VLOOKUP($F$11,'Win8 Tablet Database'!$A:$FH,$A46,0))</f>
        <v>No</v>
      </c>
      <c r="G46" s="128" t="str">
        <f>IF(LEN(VLOOKUP($G$11,'Win8 Tablet Database'!$A:$FH,$A46,0))=0,"",VLOOKUP($G$11,'Win8 Tablet Database'!$A:$FH,$A46,0))</f>
        <v/>
      </c>
    </row>
    <row r="47" spans="1:7">
      <c r="A47" s="379">
        <v>38</v>
      </c>
      <c r="B47" s="666" t="s">
        <v>145</v>
      </c>
      <c r="C47" s="347" t="s">
        <v>1231</v>
      </c>
      <c r="D47" s="128" t="str">
        <f>IF(LEN(VLOOKUP($D$11,'Win8 Tablet Database'!$A:$FH,$A47,0))=0,"",VLOOKUP($D$11,'Win8 Tablet Database'!$A:$FH,$A47,0))</f>
        <v>Touch/ Pressure Sensitive Pen</v>
      </c>
      <c r="E47" s="128" t="str">
        <f>IF(LEN(VLOOKUP($E$11,'Win8 Tablet Database'!$A:$FH,$A47,0))=0,"",VLOOKUP($E$11,'Win8 Tablet Database'!$A:$FH,$A47,0))</f>
        <v>Touch only</v>
      </c>
      <c r="F47" s="128" t="str">
        <f>IF(LEN(VLOOKUP($F$11,'Win8 Tablet Database'!$A:$FH,$A47,0))=0,"",VLOOKUP($F$11,'Win8 Tablet Database'!$A:$FH,$A47,0))</f>
        <v>Touch/ Pressure Sensitive Pen</v>
      </c>
      <c r="G47" s="128" t="str">
        <f>IF(LEN(VLOOKUP($G$11,'Win8 Tablet Database'!$A:$FH,$A47,0))=0,"",VLOOKUP($G$11,'Win8 Tablet Database'!$A:$FH,$A47,0))</f>
        <v>Touch/ Pressure Sensitive Pen</v>
      </c>
    </row>
    <row r="48" spans="1:7" ht="25.5">
      <c r="A48" s="379">
        <v>39</v>
      </c>
      <c r="B48" s="667"/>
      <c r="C48" s="347" t="s">
        <v>1232</v>
      </c>
      <c r="D48" s="128" t="str">
        <f>IF(LEN(VLOOKUP($D$11,'Win8 Tablet Database'!$A:$FH,$A48,0))=0,"",VLOOKUP($D$11,'Win8 Tablet Database'!$A:$FH,$A48,0))</f>
        <v>10 finger multitouch,
Wacom Pen - ???DPI, 1024 pressure levels</v>
      </c>
      <c r="E48" s="128" t="str">
        <f>IF(LEN(VLOOKUP($E$11,'Win8 Tablet Database'!$A:$FH,$A48,0))=0,"",VLOOKUP($E$11,'Win8 Tablet Database'!$A:$FH,$A48,0))</f>
        <v>5 finger multitouch</v>
      </c>
      <c r="F48" s="128" t="str">
        <f>IF(LEN(VLOOKUP($F$11,'Win8 Tablet Database'!$A:$FH,$A48,0))=0,"",VLOOKUP($F$11,'Win8 Tablet Database'!$A:$FH,$A48,0))</f>
        <v>10 finger multitouch</v>
      </c>
      <c r="G48" s="128" t="str">
        <f>IF(LEN(VLOOKUP($G$11,'Win8 Tablet Database'!$A:$FH,$A48,0))=0,"",VLOOKUP($G$11,'Win8 Tablet Database'!$A:$FH,$A48,0))</f>
        <v>Wacom pen</v>
      </c>
    </row>
    <row r="49" spans="1:7" ht="25.5">
      <c r="A49" s="379">
        <v>40</v>
      </c>
      <c r="B49" s="667"/>
      <c r="C49" s="347" t="s">
        <v>1233</v>
      </c>
      <c r="D49" s="128" t="str">
        <f>IF(LEN(VLOOKUP($D$11,'Win8 Tablet Database'!$A:$FH,$A49,0))=0,"",VLOOKUP($D$11,'Win8 Tablet Database'!$A:$FH,$A49,0))</f>
        <v>MG Frame
ABS Cover</v>
      </c>
      <c r="E49" s="128" t="str">
        <f>IF(LEN(VLOOKUP($E$11,'Win8 Tablet Database'!$A:$FH,$A49,0))=0,"",VLOOKUP($E$11,'Win8 Tablet Database'!$A:$FH,$A49,0))</f>
        <v>Vapor MG
(PVD finish)</v>
      </c>
      <c r="F49" s="128" t="str">
        <f>IF(LEN(VLOOKUP($F$11,'Win8 Tablet Database'!$A:$FH,$A49,0))=0,"",VLOOKUP($F$11,'Win8 Tablet Database'!$A:$FH,$A49,0))</f>
        <v>Vapor MG
(PVD finish)</v>
      </c>
      <c r="G49" s="128" t="str">
        <f>IF(LEN(VLOOKUP($G$11,'Win8 Tablet Database'!$A:$FH,$A49,0))=0,"",VLOOKUP($G$11,'Win8 Tablet Database'!$A:$FH,$A49,0))</f>
        <v/>
      </c>
    </row>
    <row r="50" spans="1:7">
      <c r="A50" s="379">
        <v>41</v>
      </c>
      <c r="B50" s="667"/>
      <c r="C50" s="347" t="s">
        <v>143</v>
      </c>
      <c r="D50" s="128" t="str">
        <f>IF(LEN(VLOOKUP($D$11,'Win8 Tablet Database'!$A:$FH,$A50,0))=0,"",VLOOKUP($D$11,'Win8 Tablet Database'!$A:$FH,$A50,0))</f>
        <v>TBD</v>
      </c>
      <c r="E50" s="128" t="str">
        <f>IF(LEN(VLOOKUP($E$11,'Win8 Tablet Database'!$A:$FH,$A50,0))=0,"",VLOOKUP($E$11,'Win8 Tablet Database'!$A:$FH,$A50,0))</f>
        <v/>
      </c>
      <c r="F50" s="128" t="str">
        <f>IF(LEN(VLOOKUP($F$11,'Win8 Tablet Database'!$A:$FH,$A50,0))=0,"",VLOOKUP($F$11,'Win8 Tablet Database'!$A:$FH,$A50,0))</f>
        <v/>
      </c>
      <c r="G50" s="128" t="str">
        <f>IF(LEN(VLOOKUP($G$11,'Win8 Tablet Database'!$A:$FH,$A50,0))=0,"",VLOOKUP($G$11,'Win8 Tablet Database'!$A:$FH,$A50,0))</f>
        <v/>
      </c>
    </row>
    <row r="51" spans="1:7" ht="38.25">
      <c r="A51" s="379">
        <v>42</v>
      </c>
      <c r="B51" s="667"/>
      <c r="C51" s="347" t="s">
        <v>1234</v>
      </c>
      <c r="D51" s="128" t="str">
        <f>IF(LEN(VLOOKUP($D$11,'Win8 Tablet Database'!$A:$FH,$A51,0))=0,"",VLOOKUP($D$11,'Win8 Tablet Database'!$A:$FH,$A51,0))</f>
        <v>2MP Front
8MP Back</v>
      </c>
      <c r="E51" s="128" t="str">
        <f>IF(LEN(VLOOKUP($E$11,'Win8 Tablet Database'!$A:$FH,$A51,0))=0,"",VLOOKUP($E$11,'Win8 Tablet Database'!$A:$FH,$A51,0))</f>
        <v/>
      </c>
      <c r="F51" s="128" t="str">
        <f>IF(LEN(VLOOKUP($F$11,'Win8 Tablet Database'!$A:$FH,$A51,0))=0,"",VLOOKUP($F$11,'Win8 Tablet Database'!$A:$FH,$A51,0))</f>
        <v>1MP Front
1MP Back
(both 720p)</v>
      </c>
      <c r="G51" s="128" t="str">
        <f>IF(LEN(VLOOKUP($G$11,'Win8 Tablet Database'!$A:$FH,$A51,0))=0,"",VLOOKUP($G$11,'Win8 Tablet Database'!$A:$FH,$A51,0))</f>
        <v>2MP Front
8MP Back</v>
      </c>
    </row>
    <row r="52" spans="1:7" ht="33.75" customHeight="1">
      <c r="A52" s="379">
        <v>43</v>
      </c>
      <c r="B52" s="667"/>
      <c r="C52" s="347" t="s">
        <v>139</v>
      </c>
      <c r="D52" s="128" t="str">
        <f>IF(LEN(VLOOKUP($D$11,'Win8 Tablet Database'!$A:$FH,$A52,0))=0,"",VLOOKUP($D$11,'Win8 Tablet Database'!$A:$FH,$A52,0))</f>
        <v>Stereo Noise Cancelling</v>
      </c>
      <c r="E52" s="128" t="str">
        <f>IF(LEN(VLOOKUP($E$11,'Win8 Tablet Database'!$A:$FH,$A52,0))=0,"",VLOOKUP($E$11,'Win8 Tablet Database'!$A:$FH,$A52,0))</f>
        <v>Appears to be Stereo, located on top edge</v>
      </c>
      <c r="F52" s="128" t="str">
        <f>IF(LEN(VLOOKUP($F$11,'Win8 Tablet Database'!$A:$FH,$A52,0))=0,"",VLOOKUP($F$11,'Win8 Tablet Database'!$A:$FH,$A52,0))</f>
        <v>Appears to be Stereo, located on top edge</v>
      </c>
      <c r="G52" s="128" t="str">
        <f>IF(LEN(VLOOKUP($G$11,'Win8 Tablet Database'!$A:$FH,$A52,0))=0,"",VLOOKUP($G$11,'Win8 Tablet Database'!$A:$FH,$A52,0))</f>
        <v/>
      </c>
    </row>
    <row r="53" spans="1:7">
      <c r="A53" s="379">
        <v>44</v>
      </c>
      <c r="B53" s="667"/>
      <c r="C53" s="347" t="s">
        <v>132</v>
      </c>
      <c r="D53" s="128" t="str">
        <f>IF(LEN(VLOOKUP($D$11,'Win8 Tablet Database'!$A:$FH,$A53,0))=0,"",VLOOKUP($D$11,'Win8 Tablet Database'!$A:$FH,$A53,0))</f>
        <v>Stereo</v>
      </c>
      <c r="E53" s="128" t="str">
        <f>IF(LEN(VLOOKUP($E$11,'Win8 Tablet Database'!$A:$FH,$A53,0))=0,"",VLOOKUP($E$11,'Win8 Tablet Database'!$A:$FH,$A53,0))</f>
        <v>Stereo</v>
      </c>
      <c r="F53" s="128" t="str">
        <f>IF(LEN(VLOOKUP($F$11,'Win8 Tablet Database'!$A:$FH,$A53,0))=0,"",VLOOKUP($F$11,'Win8 Tablet Database'!$A:$FH,$A53,0))</f>
        <v>Stereo</v>
      </c>
      <c r="G53" s="128" t="str">
        <f>IF(LEN(VLOOKUP($G$11,'Win8 Tablet Database'!$A:$FH,$A53,0))=0,"",VLOOKUP($G$11,'Win8 Tablet Database'!$A:$FH,$A53,0))</f>
        <v>Stereo</v>
      </c>
    </row>
    <row r="54" spans="1:7">
      <c r="A54" s="379">
        <v>45</v>
      </c>
      <c r="B54" s="667"/>
      <c r="C54" s="347"/>
      <c r="D54" s="128" t="str">
        <f>IF(LEN(VLOOKUP($D$11,'Win8 Tablet Database'!$A:$FH,$A54,0))=0,"",VLOOKUP($D$11,'Win8 Tablet Database'!$A:$FH,$A54,0))</f>
        <v/>
      </c>
      <c r="E54" s="128" t="str">
        <f>IF(LEN(VLOOKUP($E$11,'Win8 Tablet Database'!$A:$FH,$A54,0))=0,"",VLOOKUP($E$11,'Win8 Tablet Database'!$A:$FH,$A54,0))</f>
        <v/>
      </c>
      <c r="F54" s="128" t="str">
        <f>IF(LEN(VLOOKUP($F$11,'Win8 Tablet Database'!$A:$FH,$A54,0))=0,"",VLOOKUP($F$11,'Win8 Tablet Database'!$A:$FH,$A54,0))</f>
        <v/>
      </c>
      <c r="G54" s="128" t="str">
        <f>IF(LEN(VLOOKUP($G$11,'Win8 Tablet Database'!$A:$FH,$A54,0))=0,"",VLOOKUP($G$11,'Win8 Tablet Database'!$A:$FH,$A54,0))</f>
        <v/>
      </c>
    </row>
    <row r="55" spans="1:7">
      <c r="A55" s="379">
        <v>46</v>
      </c>
      <c r="B55" s="667"/>
      <c r="C55" s="347" t="s">
        <v>1269</v>
      </c>
      <c r="D55" s="128" t="str">
        <f>IF(LEN(VLOOKUP($D$11,'Win8 Tablet Database'!$A:$FH,$A55,0))=0,"",VLOOKUP($D$11,'Win8 Tablet Database'!$A:$FH,$A55,0))</f>
        <v>Lenovo Innovation SW</v>
      </c>
      <c r="E55" s="128" t="str">
        <f>IF(LEN(VLOOKUP($E$11,'Win8 Tablet Database'!$A:$FH,$A55,0))=0,"",VLOOKUP($E$11,'Win8 Tablet Database'!$A:$FH,$A55,0))</f>
        <v>Office 2013 RT</v>
      </c>
      <c r="F55" s="128" t="str">
        <f>IF(LEN(VLOOKUP($F$11,'Win8 Tablet Database'!$A:$FH,$A55,0))=0,"",VLOOKUP($F$11,'Win8 Tablet Database'!$A:$FH,$A55,0))</f>
        <v/>
      </c>
      <c r="G55" s="128" t="str">
        <f>IF(LEN(VLOOKUP($G$11,'Win8 Tablet Database'!$A:$FH,$A55,0))=0,"",VLOOKUP($G$11,'Win8 Tablet Database'!$A:$FH,$A55,0))</f>
        <v/>
      </c>
    </row>
    <row r="56" spans="1:7" ht="102.75" customHeight="1">
      <c r="A56" s="379">
        <v>47</v>
      </c>
      <c r="B56" s="667"/>
      <c r="C56" s="347" t="s">
        <v>3358</v>
      </c>
      <c r="D56" s="128" t="str">
        <f>IF(LEN(VLOOKUP($D$11,'Win8 Tablet Database'!$A:$FH,$A56,0))=0,"",VLOOKUP($D$11,'Win8 Tablet Database'!$A:$FH,$A56,0))</f>
        <v>Note : Win 8 Pro Tablets will have full app compatibility with legacy Windows apps and can join domains.   Win RT tablets cannot</v>
      </c>
      <c r="E56" s="128" t="str">
        <f>IF(LEN(VLOOKUP($E$11,'Win8 Tablet Database'!$A:$FH,$A56,0))=0,"",VLOOKUP($E$11,'Win8 Tablet Database'!$A:$FH,$A56,0))</f>
        <v/>
      </c>
      <c r="F56" s="128" t="str">
        <f>IF(LEN(VLOOKUP($F$11,'Win8 Tablet Database'!$A:$FH,$A56,0))=0,"",VLOOKUP($F$11,'Win8 Tablet Database'!$A:$FH,$A56,0))</f>
        <v/>
      </c>
      <c r="G56" s="128" t="str">
        <f>IF(LEN(VLOOKUP($G$11,'Win8 Tablet Database'!$A:$FH,$A56,0))=0,"",VLOOKUP($G$11,'Win8 Tablet Database'!$A:$FH,$A56,0))</f>
        <v/>
      </c>
    </row>
    <row r="57" spans="1:7" ht="30" customHeight="1">
      <c r="A57" s="379">
        <v>48</v>
      </c>
      <c r="B57" s="667"/>
      <c r="C57" s="347" t="s">
        <v>1237</v>
      </c>
      <c r="D57" s="128" t="str">
        <f>IF(LEN(VLOOKUP($D$11,'Win8 Tablet Database'!$A:$FH,$A57,0))=0,"",VLOOKUP($D$11,'Win8 Tablet Database'!$A:$FH,$A57,0))</f>
        <v/>
      </c>
      <c r="E57" s="128" t="str">
        <f>IF(LEN(VLOOKUP($E$11,'Win8 Tablet Database'!$A:$FH,$A57,0))=0,"",VLOOKUP($E$11,'Win8 Tablet Database'!$A:$FH,$A57,0))</f>
        <v/>
      </c>
      <c r="F57" s="128" t="str">
        <f>IF(LEN(VLOOKUP($F$11,'Win8 Tablet Database'!$A:$FH,$A57,0))=0,"",VLOOKUP($F$11,'Win8 Tablet Database'!$A:$FH,$A57,0))</f>
        <v/>
      </c>
      <c r="G57" s="128" t="str">
        <f>IF(LEN(VLOOKUP($G$11,'Win8 Tablet Database'!$A:$FH,$A57,0))=0,"",VLOOKUP($G$11,'Win8 Tablet Database'!$A:$FH,$A57,0))</f>
        <v/>
      </c>
    </row>
    <row r="58" spans="1:7" ht="30" customHeight="1">
      <c r="A58" s="379">
        <v>49</v>
      </c>
      <c r="B58" s="667"/>
      <c r="C58" s="347" t="s">
        <v>3365</v>
      </c>
      <c r="D58" s="128" t="str">
        <f>IF(LEN(VLOOKUP($D$11,'Win8 Tablet Database'!$A:$FH,$A58,0))=0,"",VLOOKUP($D$11,'Win8 Tablet Database'!$A:$FH,$A58,0))</f>
        <v>Yes (w/some exceptions;no BR, AR)</v>
      </c>
      <c r="E58" s="128" t="str">
        <f>IF(LEN(VLOOKUP($E$11,'Win8 Tablet Database'!$A:$FH,$A58,0))=0,"",VLOOKUP($E$11,'Win8 Tablet Database'!$A:$FH,$A58,0))</f>
        <v/>
      </c>
      <c r="F58" s="128" t="str">
        <f>IF(LEN(VLOOKUP($F$11,'Win8 Tablet Database'!$A:$FH,$A58,0))=0,"",VLOOKUP($F$11,'Win8 Tablet Database'!$A:$FH,$A58,0))</f>
        <v/>
      </c>
      <c r="G58" s="128" t="str">
        <f>IF(LEN(VLOOKUP($G$11,'Win8 Tablet Database'!$A:$FH,$A58,0))=0,"",VLOOKUP($G$11,'Win8 Tablet Database'!$A:$FH,$A58,0))</f>
        <v/>
      </c>
    </row>
    <row r="59" spans="1:7" ht="90" customHeight="1">
      <c r="A59" s="379">
        <v>50</v>
      </c>
      <c r="B59" s="667"/>
      <c r="C59" s="347" t="s">
        <v>3366</v>
      </c>
      <c r="D59" s="128" t="str">
        <f>IF(LEN(VLOOKUP($D$11,'Win8 Tablet Database'!$A:$FH,$A59,0))=0,"",VLOOKUP($D$11,'Win8 Tablet Database'!$A:$FH,$A59,0))</f>
        <v>Base:
1 year Depot / 1 year On-site
Upgrade:
System ????????????
Sealed Battery Warranty
Accidental Damage Protection</v>
      </c>
      <c r="E59" s="128" t="str">
        <f>IF(LEN(VLOOKUP($E$11,'Win8 Tablet Database'!$A:$FH,$A59,0))=0,"",VLOOKUP($E$11,'Win8 Tablet Database'!$A:$FH,$A59,0))</f>
        <v/>
      </c>
      <c r="F59" s="128" t="str">
        <f>IF(LEN(VLOOKUP($F$11,'Win8 Tablet Database'!$A:$FH,$A59,0))=0,"",VLOOKUP($F$11,'Win8 Tablet Database'!$A:$FH,$A59,0))</f>
        <v/>
      </c>
      <c r="G59" s="128" t="str">
        <f>IF(LEN(VLOOKUP($G$11,'Win8 Tablet Database'!$A:$FH,$A59,0))=0,"",VLOOKUP($G$11,'Win8 Tablet Database'!$A:$FH,$A59,0))</f>
        <v/>
      </c>
    </row>
    <row r="60" spans="1:7" ht="54.75" customHeight="1">
      <c r="A60" s="379">
        <v>51</v>
      </c>
      <c r="B60" s="668"/>
      <c r="C60" s="347" t="s">
        <v>145</v>
      </c>
      <c r="D60" s="128" t="str">
        <f>IF(LEN(VLOOKUP($D$11,'Win8 Tablet Database'!$A:$FH,$A60,0))=0,"",VLOOKUP($D$11,'Win8 Tablet Database'!$A:$FH,$A60,0))</f>
        <v>Foldable Origami cover
Rugged Case w/Strap
10 Unit Charger Option</v>
      </c>
      <c r="E60" s="128" t="str">
        <f>IF(LEN(VLOOKUP($E$11,'Win8 Tablet Database'!$A:$FH,$A60,0))=0,"",VLOOKUP($E$11,'Win8 Tablet Database'!$A:$FH,$A60,0))</f>
        <v>Built in Kickstand, magnetic dock/charging port</v>
      </c>
      <c r="F60" s="128" t="str">
        <f>IF(LEN(VLOOKUP($F$11,'Win8 Tablet Database'!$A:$FH,$A60,0))=0,"",VLOOKUP($F$11,'Win8 Tablet Database'!$A:$FH,$A60,0))</f>
        <v>Built in Kickstand, magnetic dock/charging port</v>
      </c>
      <c r="G60" s="128" t="str">
        <f>IF(LEN(VLOOKUP($G$11,'Win8 Tablet Database'!$A:$FH,$A60,0))=0,"",VLOOKUP($G$11,'Win8 Tablet Database'!$A:$FH,$A60,0))</f>
        <v>Mentions integrated smart card reader</v>
      </c>
    </row>
    <row r="61" spans="1:7" s="118" customFormat="1" ht="96.75" customHeight="1">
      <c r="A61" s="113">
        <v>52</v>
      </c>
      <c r="B61" s="609" t="s">
        <v>123</v>
      </c>
      <c r="C61" s="347" t="s">
        <v>152</v>
      </c>
      <c r="D61" s="128" t="str">
        <f>IF(LEN(VLOOKUP($D$11,'Win8 Tablet Database'!$A:$FH,$A61,0))=0,"",VLOOKUP($D$11,'Win8 Tablet Database'!$A:$FH,$A61,0))</f>
        <v>Lenovo advantages in services will likely be Global Models, Imaging and Deployment, ADP, Warranty Upgrades, Sealed Battery Warranty, Asset Tagging, Priority Tech Support with SLA.</v>
      </c>
      <c r="E61" s="128" t="str">
        <f>IF(LEN(VLOOKUP($E$11,'Win8 Tablet Database'!$A:$FH,$A61,0))=0,"",VLOOKUP($E$11,'Win8 Tablet Database'!$A:$FH,$A61,0))</f>
        <v>RT Tablets do not have Win 7 app compatibility and cannot join domains.</v>
      </c>
      <c r="F61" s="128" t="str">
        <f>IF(LEN(VLOOKUP($F$11,'Win8 Tablet Database'!$A:$FH,$A61,0))=0,"",VLOOKUP($F$11,'Win8 Tablet Database'!$A:$FH,$A61,0))</f>
        <v>Lenovo HW advantages: Weight, Thickness, Battery Life, Enterprise docking (ports, charging), WWAN, GPS, NFC, Services
MS advantages: Display Port can support VGA for legacy projectors as well as HDMI.  Full HD Screen.</v>
      </c>
      <c r="G61" s="128" t="str">
        <f>IF(LEN(VLOOKUP($G$11,'Win8 Tablet Database'!$A:$FH,$A61,0))=0,"",VLOOKUP($G$11,'Win8 Tablet Database'!$A:$FH,$A61,0))</f>
        <v xml:space="preserve">Specs mention regular models and "security models" that are thicker and heavier.  Presumably the "security" models have the smart card reader.  </v>
      </c>
    </row>
    <row r="62" spans="1:7" s="118" customFormat="1" ht="123" customHeight="1">
      <c r="A62" s="113">
        <v>53</v>
      </c>
      <c r="B62" s="610"/>
      <c r="C62" s="347" t="s">
        <v>153</v>
      </c>
      <c r="D62" s="128" t="str">
        <f>IF(LEN(VLOOKUP($D$11,'Win8 Tablet Database'!$A:$FH,$A62,0))=0,"",VLOOKUP($D$11,'Win8 Tablet Database'!$A:$FH,$A62,0))</f>
        <v/>
      </c>
      <c r="E62" s="128" t="str">
        <f>IF(LEN(VLOOKUP($E$11,'Win8 Tablet Database'!$A:$FH,$A62,0))=0,"",VLOOKUP($E$11,'Win8 Tablet Database'!$A:$FH,$A62,0))</f>
        <v/>
      </c>
      <c r="F62" s="128" t="str">
        <f>IF(LEN(VLOOKUP($F$11,'Win8 Tablet Database'!$A:$FH,$A62,0))=0,"",VLOOKUP($F$11,'Win8 Tablet Database'!$A:$FH,$A62,0))</f>
        <v/>
      </c>
      <c r="G62" s="128" t="str">
        <f>IF(LEN(VLOOKUP($G$11,'Win8 Tablet Database'!$A:$FH,$A62,0))=0,"",VLOOKUP($G$11,'Win8 Tablet Database'!$A:$FH,$A62,0))</f>
        <v/>
      </c>
    </row>
    <row r="63" spans="1:7" s="118" customFormat="1" ht="15">
      <c r="B63" s="117"/>
      <c r="C63" s="119"/>
      <c r="D63" s="131" t="str">
        <f>D11</f>
        <v>Lenovo ThinkPad Tablet 2 (Win 8)</v>
      </c>
      <c r="E63" s="131" t="str">
        <f>E11</f>
        <v>Microsoft Surface for Win 8 RT</v>
      </c>
      <c r="F63" s="131" t="str">
        <f>F11</f>
        <v>Microsoft Surface for Win 8 Pro</v>
      </c>
      <c r="G63" s="131" t="str">
        <f>G11</f>
        <v>Dell Latitude 10</v>
      </c>
    </row>
    <row r="64" spans="1:7" s="118" customFormat="1">
      <c r="B64" s="117"/>
      <c r="C64" s="119"/>
      <c r="D64" s="120" t="str">
        <f>IF('Notebook Database'!A258="","",'Notebook Database'!A258)</f>
        <v/>
      </c>
      <c r="E64" s="120"/>
      <c r="F64" s="120"/>
      <c r="G64" s="120"/>
    </row>
    <row r="65" spans="2:7" s="118" customFormat="1">
      <c r="B65" s="117"/>
      <c r="C65" s="119"/>
      <c r="D65" s="120" t="str">
        <f>IF('Notebook Database'!A259="","",'Notebook Database'!A259)</f>
        <v/>
      </c>
      <c r="E65" s="120"/>
      <c r="F65" s="120"/>
      <c r="G65" s="120"/>
    </row>
    <row r="66" spans="2:7" s="118" customFormat="1">
      <c r="B66" s="117"/>
      <c r="C66" s="119"/>
      <c r="D66" s="120" t="str">
        <f>IF('Notebook Database'!A260="","",'Notebook Database'!A260)</f>
        <v/>
      </c>
      <c r="E66" s="120"/>
      <c r="F66" s="120"/>
      <c r="G66" s="120"/>
    </row>
    <row r="67" spans="2:7" s="118" customFormat="1">
      <c r="B67" s="117"/>
      <c r="C67" s="119"/>
      <c r="D67" s="120" t="str">
        <f>IF('Notebook Database'!A261="","",'Notebook Database'!A261)</f>
        <v/>
      </c>
      <c r="E67" s="120"/>
      <c r="F67" s="120"/>
      <c r="G67" s="120"/>
    </row>
    <row r="68" spans="2:7" s="118" customFormat="1">
      <c r="B68" s="117"/>
      <c r="C68" s="119"/>
      <c r="D68" s="120" t="str">
        <f>IF('Notebook Database'!A262="","",'Notebook Database'!A262)</f>
        <v/>
      </c>
      <c r="E68" s="120"/>
      <c r="F68" s="120"/>
      <c r="G68" s="120"/>
    </row>
    <row r="69" spans="2:7" s="118" customFormat="1">
      <c r="B69" s="117"/>
      <c r="C69" s="119"/>
      <c r="D69" s="120" t="str">
        <f>IF('Notebook Database'!A263="","",'Notebook Database'!A263)</f>
        <v/>
      </c>
      <c r="E69" s="120"/>
      <c r="F69" s="120"/>
      <c r="G69" s="120"/>
    </row>
    <row r="70" spans="2:7" s="118" customFormat="1">
      <c r="B70" s="117"/>
      <c r="C70" s="119"/>
      <c r="D70" s="120" t="str">
        <f>IF('Notebook Database'!A264="","",'Notebook Database'!A264)</f>
        <v/>
      </c>
      <c r="E70" s="120"/>
      <c r="F70" s="120"/>
      <c r="G70" s="120"/>
    </row>
    <row r="71" spans="2:7" s="118" customFormat="1">
      <c r="B71" s="117"/>
      <c r="C71" s="119"/>
      <c r="D71" s="120" t="str">
        <f>IF('Notebook Database'!A265="","",'Notebook Database'!A265)</f>
        <v/>
      </c>
      <c r="E71" s="120"/>
      <c r="F71" s="120"/>
      <c r="G71" s="120"/>
    </row>
    <row r="72" spans="2:7" s="118" customFormat="1">
      <c r="B72" s="117"/>
      <c r="C72" s="119"/>
      <c r="D72" s="120" t="str">
        <f>IF('Notebook Database'!A266="","",'Notebook Database'!A266)</f>
        <v/>
      </c>
      <c r="E72" s="120"/>
      <c r="F72" s="120"/>
      <c r="G72" s="120"/>
    </row>
    <row r="73" spans="2:7" s="118" customFormat="1">
      <c r="B73" s="117"/>
      <c r="C73" s="119"/>
      <c r="D73" s="120" t="str">
        <f>IF('Notebook Database'!A267="","",'Notebook Database'!A267)</f>
        <v/>
      </c>
      <c r="E73" s="120"/>
      <c r="F73" s="120"/>
      <c r="G73" s="120"/>
    </row>
    <row r="74" spans="2:7" s="118" customFormat="1">
      <c r="B74" s="117"/>
      <c r="C74" s="119"/>
      <c r="D74" s="120" t="str">
        <f>IF('Notebook Database'!A268="","",'Notebook Database'!A268)</f>
        <v/>
      </c>
      <c r="E74" s="120"/>
      <c r="F74" s="120"/>
      <c r="G74" s="120"/>
    </row>
    <row r="75" spans="2:7" s="118" customFormat="1">
      <c r="B75" s="117"/>
      <c r="C75" s="119"/>
      <c r="D75" s="120" t="str">
        <f>IF('Notebook Database'!A269="","",'Notebook Database'!A269)</f>
        <v/>
      </c>
      <c r="E75" s="120"/>
      <c r="F75" s="120"/>
      <c r="G75" s="120"/>
    </row>
    <row r="76" spans="2:7" s="118" customFormat="1">
      <c r="B76" s="117"/>
      <c r="C76" s="119"/>
      <c r="D76" s="120" t="str">
        <f>IF('Notebook Database'!A270="","",'Notebook Database'!A270)</f>
        <v/>
      </c>
      <c r="E76" s="120"/>
      <c r="F76" s="120"/>
      <c r="G76" s="120"/>
    </row>
    <row r="77" spans="2:7" s="118" customFormat="1">
      <c r="B77" s="117"/>
      <c r="C77" s="119"/>
      <c r="D77" s="120" t="str">
        <f>IF('Notebook Database'!A271="","",'Notebook Database'!A271)</f>
        <v/>
      </c>
      <c r="E77" s="120"/>
      <c r="F77" s="120"/>
      <c r="G77" s="120"/>
    </row>
    <row r="78" spans="2:7" s="118" customFormat="1">
      <c r="B78" s="117"/>
      <c r="C78" s="119"/>
      <c r="D78" s="120" t="str">
        <f>IF('Notebook Database'!A272="","",'Notebook Database'!A272)</f>
        <v/>
      </c>
      <c r="E78" s="120"/>
      <c r="F78" s="120"/>
      <c r="G78" s="120"/>
    </row>
    <row r="79" spans="2:7" s="118" customFormat="1">
      <c r="B79" s="117"/>
      <c r="C79" s="119"/>
      <c r="D79" s="120" t="str">
        <f>IF('Notebook Database'!A273="","",'Notebook Database'!A273)</f>
        <v/>
      </c>
      <c r="E79" s="120"/>
      <c r="F79" s="120"/>
      <c r="G79" s="120"/>
    </row>
    <row r="80" spans="2:7" s="118" customFormat="1">
      <c r="B80" s="117"/>
      <c r="C80" s="119"/>
      <c r="D80" s="120" t="str">
        <f>IF('Notebook Database'!A274="","",'Notebook Database'!A274)</f>
        <v/>
      </c>
      <c r="E80" s="120"/>
      <c r="F80" s="120"/>
      <c r="G80" s="120"/>
    </row>
    <row r="81" spans="2:7" s="118" customFormat="1">
      <c r="B81" s="117"/>
      <c r="C81" s="119"/>
      <c r="D81" s="120" t="str">
        <f>IF('Notebook Database'!A275="","",'Notebook Database'!A275)</f>
        <v/>
      </c>
      <c r="E81" s="120"/>
      <c r="F81" s="120"/>
      <c r="G81" s="120"/>
    </row>
    <row r="82" spans="2:7" s="118" customFormat="1">
      <c r="B82" s="117"/>
      <c r="C82" s="119"/>
      <c r="D82" s="120" t="str">
        <f>IF('Notebook Database'!A276="","",'Notebook Database'!A276)</f>
        <v/>
      </c>
      <c r="E82" s="120"/>
      <c r="F82" s="120"/>
      <c r="G82" s="120"/>
    </row>
    <row r="83" spans="2:7" s="118" customFormat="1">
      <c r="B83" s="117"/>
      <c r="C83" s="119"/>
      <c r="D83" s="120" t="str">
        <f>IF('Notebook Database'!A277="","",'Notebook Database'!A277)</f>
        <v/>
      </c>
      <c r="E83" s="120"/>
      <c r="F83" s="120"/>
      <c r="G83" s="120"/>
    </row>
    <row r="84" spans="2:7" s="118" customFormat="1">
      <c r="B84" s="117"/>
      <c r="C84" s="119"/>
      <c r="D84" s="120" t="str">
        <f>IF('Notebook Database'!A278="","",'Notebook Database'!A278)</f>
        <v/>
      </c>
      <c r="E84" s="120"/>
      <c r="F84" s="120"/>
      <c r="G84" s="120"/>
    </row>
    <row r="85" spans="2:7" s="118" customFormat="1">
      <c r="B85" s="117"/>
      <c r="C85" s="119"/>
      <c r="D85" s="120" t="str">
        <f>IF('Notebook Database'!A279="","",'Notebook Database'!A279)</f>
        <v/>
      </c>
      <c r="E85" s="120"/>
      <c r="F85" s="120"/>
      <c r="G85" s="120"/>
    </row>
    <row r="86" spans="2:7" s="118" customFormat="1">
      <c r="B86" s="117"/>
      <c r="C86" s="119"/>
      <c r="D86" s="120" t="str">
        <f>IF('Notebook Database'!A280="","",'Notebook Database'!A280)</f>
        <v/>
      </c>
      <c r="E86" s="120"/>
      <c r="F86" s="120"/>
      <c r="G86" s="120"/>
    </row>
    <row r="87" spans="2:7" s="118" customFormat="1">
      <c r="B87" s="117"/>
      <c r="C87" s="119"/>
      <c r="D87" s="120" t="str">
        <f>IF('Notebook Database'!A281="","",'Notebook Database'!A281)</f>
        <v/>
      </c>
      <c r="E87" s="120"/>
      <c r="F87" s="120"/>
      <c r="G87" s="120"/>
    </row>
    <row r="88" spans="2:7" s="118" customFormat="1">
      <c r="B88" s="117"/>
      <c r="C88" s="119"/>
      <c r="D88" s="120" t="str">
        <f>IF('Notebook Database'!A282="","",'Notebook Database'!A282)</f>
        <v/>
      </c>
      <c r="E88" s="120"/>
      <c r="F88" s="120"/>
      <c r="G88" s="120"/>
    </row>
    <row r="89" spans="2:7" s="118" customFormat="1">
      <c r="B89" s="117"/>
      <c r="C89" s="119"/>
      <c r="D89" s="120" t="str">
        <f>IF('Notebook Database'!A283="","",'Notebook Database'!A283)</f>
        <v/>
      </c>
      <c r="E89" s="120"/>
      <c r="F89" s="120"/>
      <c r="G89" s="120"/>
    </row>
    <row r="90" spans="2:7" s="118" customFormat="1">
      <c r="B90" s="117"/>
      <c r="C90" s="119"/>
      <c r="D90" s="120" t="str">
        <f>IF('Notebook Database'!A284="","",'Notebook Database'!A284)</f>
        <v/>
      </c>
      <c r="E90" s="120"/>
      <c r="F90" s="120"/>
      <c r="G90" s="120"/>
    </row>
    <row r="91" spans="2:7" s="118" customFormat="1">
      <c r="B91" s="117"/>
      <c r="C91" s="119"/>
      <c r="D91" s="120" t="str">
        <f>IF('Notebook Database'!A285="","",'Notebook Database'!A285)</f>
        <v/>
      </c>
      <c r="E91" s="120"/>
      <c r="F91" s="120"/>
      <c r="G91" s="120"/>
    </row>
    <row r="92" spans="2:7" s="118" customFormat="1">
      <c r="B92" s="117"/>
      <c r="C92" s="119"/>
      <c r="D92" s="120" t="str">
        <f>IF('Notebook Database'!A286="","",'Notebook Database'!A286)</f>
        <v/>
      </c>
      <c r="E92" s="120"/>
      <c r="F92" s="120"/>
      <c r="G92" s="120"/>
    </row>
    <row r="93" spans="2:7" s="118" customFormat="1">
      <c r="B93" s="117"/>
      <c r="C93" s="119"/>
      <c r="D93" s="120" t="str">
        <f>IF('Notebook Database'!A287="","",'Notebook Database'!A287)</f>
        <v/>
      </c>
      <c r="E93" s="120"/>
      <c r="F93" s="120"/>
      <c r="G93" s="120"/>
    </row>
    <row r="94" spans="2:7" s="118" customFormat="1">
      <c r="B94" s="117"/>
      <c r="C94" s="119"/>
      <c r="D94" s="120" t="str">
        <f>IF('Notebook Database'!A288="","",'Notebook Database'!A288)</f>
        <v/>
      </c>
      <c r="E94" s="120"/>
      <c r="F94" s="120"/>
      <c r="G94" s="120"/>
    </row>
    <row r="95" spans="2:7" s="118" customFormat="1">
      <c r="B95" s="117"/>
      <c r="C95" s="119"/>
      <c r="D95" s="120" t="str">
        <f>IF('Notebook Database'!A289="","",'Notebook Database'!A289)</f>
        <v/>
      </c>
      <c r="E95" s="120"/>
      <c r="F95" s="120"/>
      <c r="G95" s="120"/>
    </row>
    <row r="96" spans="2:7" s="118" customFormat="1">
      <c r="B96" s="117"/>
      <c r="C96" s="119"/>
      <c r="D96" s="120" t="str">
        <f>IF('Notebook Database'!A290="","",'Notebook Database'!A290)</f>
        <v/>
      </c>
      <c r="E96" s="120"/>
      <c r="F96" s="120"/>
      <c r="G96" s="120"/>
    </row>
    <row r="97" spans="2:7" s="118" customFormat="1">
      <c r="B97" s="117"/>
      <c r="C97" s="119"/>
      <c r="D97" s="120" t="str">
        <f>IF('Notebook Database'!A291="","",'Notebook Database'!A291)</f>
        <v/>
      </c>
      <c r="E97" s="120"/>
      <c r="F97" s="120"/>
      <c r="G97" s="120"/>
    </row>
    <row r="98" spans="2:7" s="118" customFormat="1">
      <c r="B98" s="117"/>
      <c r="C98" s="119"/>
      <c r="D98" s="120" t="str">
        <f>IF('Notebook Database'!A292="","",'Notebook Database'!A292)</f>
        <v/>
      </c>
      <c r="E98" s="120"/>
      <c r="F98" s="120"/>
      <c r="G98" s="120"/>
    </row>
    <row r="99" spans="2:7" s="118" customFormat="1">
      <c r="B99" s="117"/>
      <c r="C99" s="119"/>
      <c r="D99" s="120" t="str">
        <f>IF('Notebook Database'!A293="","",'Notebook Database'!A293)</f>
        <v/>
      </c>
      <c r="E99" s="120"/>
      <c r="F99" s="120"/>
      <c r="G99" s="120"/>
    </row>
    <row r="100" spans="2:7" s="118" customFormat="1">
      <c r="B100" s="117"/>
      <c r="C100" s="119"/>
      <c r="D100" s="120" t="str">
        <f>IF('Notebook Database'!A294="","",'Notebook Database'!A294)</f>
        <v/>
      </c>
      <c r="E100" s="120"/>
      <c r="F100" s="120"/>
      <c r="G100" s="120"/>
    </row>
    <row r="101" spans="2:7" s="118" customFormat="1">
      <c r="B101" s="117"/>
      <c r="C101" s="119"/>
      <c r="D101" s="120" t="str">
        <f>IF('Notebook Database'!A295="","",'Notebook Database'!A295)</f>
        <v/>
      </c>
      <c r="E101" s="120"/>
      <c r="F101" s="120"/>
      <c r="G101" s="120"/>
    </row>
    <row r="102" spans="2:7" s="118" customFormat="1">
      <c r="B102" s="117"/>
      <c r="C102" s="119"/>
      <c r="D102" s="120" t="str">
        <f>IF('Notebook Database'!A296="","",'Notebook Database'!A296)</f>
        <v/>
      </c>
      <c r="E102" s="120"/>
      <c r="F102" s="120"/>
      <c r="G102" s="120"/>
    </row>
    <row r="103" spans="2:7" s="118" customFormat="1">
      <c r="B103" s="117"/>
      <c r="C103" s="119"/>
      <c r="D103" s="120" t="str">
        <f>IF('Notebook Database'!A297="","",'Notebook Database'!A297)</f>
        <v/>
      </c>
      <c r="E103" s="120"/>
      <c r="F103" s="120"/>
      <c r="G103" s="120"/>
    </row>
    <row r="104" spans="2:7" s="118" customFormat="1">
      <c r="B104" s="117"/>
      <c r="C104" s="119"/>
      <c r="D104" s="120" t="str">
        <f>IF('Notebook Database'!A298="","",'Notebook Database'!A298)</f>
        <v/>
      </c>
      <c r="E104" s="120"/>
      <c r="F104" s="120"/>
      <c r="G104" s="120"/>
    </row>
    <row r="105" spans="2:7" s="118" customFormat="1">
      <c r="B105" s="117"/>
      <c r="C105" s="119"/>
      <c r="D105" s="120" t="str">
        <f>IF('Notebook Database'!A299="","",'Notebook Database'!A299)</f>
        <v/>
      </c>
      <c r="E105" s="120"/>
      <c r="F105" s="120"/>
      <c r="G105" s="120"/>
    </row>
    <row r="106" spans="2:7" s="118" customFormat="1">
      <c r="B106" s="117"/>
      <c r="C106" s="119"/>
      <c r="D106" s="120" t="str">
        <f>IF('Notebook Database'!A300="","",'Notebook Database'!A300)</f>
        <v/>
      </c>
      <c r="E106" s="120"/>
      <c r="F106" s="120"/>
      <c r="G106" s="120"/>
    </row>
    <row r="107" spans="2:7" s="118" customFormat="1">
      <c r="B107" s="117"/>
      <c r="C107" s="119"/>
      <c r="D107" s="120" t="str">
        <f>IF('Notebook Database'!A301="","",'Notebook Database'!A301)</f>
        <v/>
      </c>
      <c r="E107" s="120"/>
      <c r="F107" s="120"/>
      <c r="G107" s="120"/>
    </row>
    <row r="108" spans="2:7" s="118" customFormat="1">
      <c r="B108" s="117"/>
      <c r="C108" s="119"/>
      <c r="D108" s="120" t="str">
        <f>IF('Notebook Database'!A302="","",'Notebook Database'!A302)</f>
        <v/>
      </c>
      <c r="E108" s="120"/>
      <c r="F108" s="120"/>
      <c r="G108" s="120"/>
    </row>
    <row r="109" spans="2:7" s="118" customFormat="1">
      <c r="B109" s="117"/>
      <c r="C109" s="119"/>
      <c r="D109" s="120" t="str">
        <f>IF('Notebook Database'!A303="","",'Notebook Database'!A303)</f>
        <v/>
      </c>
      <c r="E109" s="120"/>
      <c r="F109" s="120"/>
      <c r="G109" s="120"/>
    </row>
    <row r="110" spans="2:7" s="118" customFormat="1">
      <c r="B110" s="117"/>
      <c r="C110" s="119"/>
      <c r="D110" s="120" t="str">
        <f>IF('Notebook Database'!A304="","",'Notebook Database'!A304)</f>
        <v/>
      </c>
      <c r="E110" s="120"/>
      <c r="F110" s="120"/>
      <c r="G110" s="120"/>
    </row>
    <row r="111" spans="2:7" s="118" customFormat="1">
      <c r="B111" s="117"/>
      <c r="C111" s="119"/>
      <c r="D111" s="120" t="str">
        <f>IF('Notebook Database'!A305="","",'Notebook Database'!A305)</f>
        <v/>
      </c>
      <c r="E111" s="120"/>
      <c r="F111" s="120"/>
      <c r="G111" s="120"/>
    </row>
    <row r="112" spans="2:7" s="118" customFormat="1">
      <c r="B112" s="117"/>
      <c r="C112" s="119"/>
      <c r="D112" s="120" t="str">
        <f>IF('Notebook Database'!A306="","",'Notebook Database'!A306)</f>
        <v/>
      </c>
      <c r="E112" s="120"/>
      <c r="F112" s="120"/>
      <c r="G112" s="120"/>
    </row>
    <row r="113" spans="2:7" s="118" customFormat="1">
      <c r="B113" s="117"/>
      <c r="C113" s="119"/>
      <c r="D113" s="120" t="str">
        <f>IF('Notebook Database'!A307="","",'Notebook Database'!A307)</f>
        <v/>
      </c>
      <c r="E113" s="120"/>
      <c r="F113" s="120"/>
      <c r="G113" s="120"/>
    </row>
    <row r="114" spans="2:7" s="118" customFormat="1">
      <c r="B114" s="117"/>
      <c r="C114" s="119"/>
      <c r="D114" s="120" t="str">
        <f>IF('Notebook Database'!A308="","",'Notebook Database'!A308)</f>
        <v/>
      </c>
      <c r="E114" s="120"/>
      <c r="F114" s="120"/>
      <c r="G114" s="120"/>
    </row>
    <row r="115" spans="2:7" s="118" customFormat="1">
      <c r="B115" s="117"/>
      <c r="C115" s="119"/>
      <c r="D115" s="120" t="str">
        <f>IF('Notebook Database'!A309="","",'Notebook Database'!A309)</f>
        <v/>
      </c>
      <c r="E115" s="120"/>
      <c r="F115" s="120"/>
      <c r="G115" s="120"/>
    </row>
    <row r="116" spans="2:7" s="118" customFormat="1">
      <c r="B116" s="117"/>
      <c r="C116" s="119"/>
      <c r="D116" s="120" t="str">
        <f>IF('Notebook Database'!A310="","",'Notebook Database'!A310)</f>
        <v/>
      </c>
      <c r="E116" s="120"/>
      <c r="F116" s="120"/>
      <c r="G116" s="120"/>
    </row>
    <row r="117" spans="2:7" s="118" customFormat="1">
      <c r="B117" s="117"/>
      <c r="C117" s="119"/>
      <c r="D117" s="120" t="str">
        <f>IF('Notebook Database'!A311="","",'Notebook Database'!A311)</f>
        <v/>
      </c>
      <c r="E117" s="120"/>
      <c r="F117" s="120"/>
      <c r="G117" s="120"/>
    </row>
    <row r="118" spans="2:7" s="118" customFormat="1">
      <c r="B118" s="117"/>
      <c r="C118" s="119"/>
      <c r="D118" s="120" t="str">
        <f>IF('Notebook Database'!A312="","",'Notebook Database'!A312)</f>
        <v/>
      </c>
      <c r="E118" s="120"/>
      <c r="F118" s="120"/>
      <c r="G118" s="120"/>
    </row>
    <row r="119" spans="2:7" s="118" customFormat="1">
      <c r="B119" s="117"/>
      <c r="C119" s="119"/>
      <c r="D119" s="120" t="str">
        <f>IF('Notebook Database'!A313="","",'Notebook Database'!A313)</f>
        <v/>
      </c>
      <c r="E119" s="120"/>
      <c r="F119" s="120"/>
      <c r="G119" s="120"/>
    </row>
    <row r="120" spans="2:7" s="118" customFormat="1">
      <c r="B120" s="117"/>
      <c r="C120" s="119"/>
      <c r="D120" s="120" t="str">
        <f>IF('Notebook Database'!A314="","",'Notebook Database'!A314)</f>
        <v/>
      </c>
      <c r="E120" s="120"/>
      <c r="F120" s="120"/>
      <c r="G120" s="120"/>
    </row>
    <row r="121" spans="2:7" s="118" customFormat="1">
      <c r="B121" s="117"/>
      <c r="C121" s="119"/>
      <c r="D121" s="120" t="str">
        <f>IF('Notebook Database'!A315="","",'Notebook Database'!A315)</f>
        <v/>
      </c>
      <c r="E121" s="120"/>
      <c r="F121" s="120"/>
      <c r="G121" s="120"/>
    </row>
    <row r="122" spans="2:7" s="118" customFormat="1">
      <c r="B122" s="117"/>
      <c r="C122" s="119"/>
      <c r="D122" s="120" t="str">
        <f>IF('Notebook Database'!A316="","",'Notebook Database'!A316)</f>
        <v/>
      </c>
      <c r="E122" s="120"/>
      <c r="F122" s="120"/>
      <c r="G122" s="120"/>
    </row>
    <row r="123" spans="2:7" s="118" customFormat="1">
      <c r="B123" s="117"/>
      <c r="C123" s="119"/>
      <c r="D123" s="120" t="str">
        <f>IF('Notebook Database'!A317="","",'Notebook Database'!A317)</f>
        <v/>
      </c>
      <c r="E123" s="120"/>
      <c r="F123" s="120"/>
      <c r="G123" s="120"/>
    </row>
    <row r="124" spans="2:7" s="118" customFormat="1">
      <c r="B124" s="117"/>
      <c r="C124" s="119"/>
      <c r="D124" s="120" t="str">
        <f>IF('Notebook Database'!A318="","",'Notebook Database'!A318)</f>
        <v/>
      </c>
      <c r="E124" s="120"/>
      <c r="F124" s="120"/>
      <c r="G124" s="120"/>
    </row>
    <row r="125" spans="2:7" s="118" customFormat="1">
      <c r="B125" s="117"/>
      <c r="C125" s="119"/>
      <c r="D125" s="120" t="str">
        <f>IF('Notebook Database'!A319="","",'Notebook Database'!A319)</f>
        <v/>
      </c>
      <c r="E125" s="120"/>
      <c r="F125" s="120"/>
      <c r="G125" s="120"/>
    </row>
    <row r="126" spans="2:7" s="118" customFormat="1">
      <c r="B126" s="117"/>
      <c r="C126" s="119"/>
      <c r="D126" s="120" t="str">
        <f>IF('Notebook Database'!A320="","",'Notebook Database'!A320)</f>
        <v/>
      </c>
      <c r="E126" s="120"/>
      <c r="F126" s="120"/>
      <c r="G126" s="120"/>
    </row>
    <row r="127" spans="2:7" s="118" customFormat="1">
      <c r="B127" s="117"/>
      <c r="C127" s="119"/>
      <c r="D127" s="120" t="str">
        <f>IF('Notebook Database'!A321="","",'Notebook Database'!A321)</f>
        <v/>
      </c>
      <c r="E127" s="120"/>
      <c r="F127" s="120"/>
      <c r="G127" s="120"/>
    </row>
    <row r="128" spans="2:7" s="118" customFormat="1">
      <c r="B128" s="117"/>
      <c r="C128" s="119"/>
      <c r="D128" s="120" t="str">
        <f>IF('Notebook Database'!A322="","",'Notebook Database'!A322)</f>
        <v/>
      </c>
      <c r="E128" s="120"/>
      <c r="F128" s="120"/>
      <c r="G128" s="120"/>
    </row>
    <row r="129" spans="2:7" s="118" customFormat="1">
      <c r="B129" s="117"/>
      <c r="C129" s="119"/>
      <c r="D129" s="120" t="str">
        <f>IF('Notebook Database'!A323="","",'Notebook Database'!A323)</f>
        <v/>
      </c>
      <c r="E129" s="120"/>
      <c r="F129" s="120"/>
      <c r="G129" s="120"/>
    </row>
    <row r="130" spans="2:7" s="118" customFormat="1">
      <c r="B130" s="117"/>
      <c r="C130" s="119"/>
      <c r="D130" s="120" t="str">
        <f>IF('Notebook Database'!A324="","",'Notebook Database'!A324)</f>
        <v/>
      </c>
      <c r="E130" s="120"/>
      <c r="F130" s="120"/>
      <c r="G130" s="120"/>
    </row>
    <row r="131" spans="2:7" s="118" customFormat="1">
      <c r="B131" s="117"/>
      <c r="C131" s="119"/>
      <c r="D131" s="120" t="str">
        <f>IF('Notebook Database'!A325="","",'Notebook Database'!A325)</f>
        <v/>
      </c>
      <c r="E131" s="120"/>
      <c r="F131" s="120"/>
      <c r="G131" s="120"/>
    </row>
    <row r="132" spans="2:7" s="118" customFormat="1">
      <c r="B132" s="117"/>
      <c r="C132" s="119"/>
      <c r="D132" s="120" t="str">
        <f>IF('Notebook Database'!A326="","",'Notebook Database'!A326)</f>
        <v/>
      </c>
      <c r="E132" s="120"/>
      <c r="F132" s="120"/>
      <c r="G132" s="120"/>
    </row>
    <row r="133" spans="2:7" s="118" customFormat="1">
      <c r="B133" s="117"/>
      <c r="C133" s="119"/>
      <c r="D133" s="120" t="str">
        <f>IF('Notebook Database'!A327="","",'Notebook Database'!A327)</f>
        <v/>
      </c>
      <c r="E133" s="120"/>
      <c r="F133" s="120"/>
      <c r="G133" s="120"/>
    </row>
    <row r="134" spans="2:7" s="118" customFormat="1">
      <c r="B134" s="117"/>
      <c r="C134" s="119"/>
      <c r="D134" s="120" t="str">
        <f>IF('Notebook Database'!A328="","",'Notebook Database'!A328)</f>
        <v/>
      </c>
      <c r="E134" s="120"/>
      <c r="F134" s="120"/>
      <c r="G134" s="120"/>
    </row>
    <row r="135" spans="2:7" s="118" customFormat="1">
      <c r="B135" s="117"/>
      <c r="C135" s="119"/>
      <c r="D135" s="120" t="str">
        <f>IF('Notebook Database'!A329="","",'Notebook Database'!A329)</f>
        <v/>
      </c>
      <c r="E135" s="120"/>
      <c r="F135" s="120"/>
      <c r="G135" s="120"/>
    </row>
    <row r="136" spans="2:7" s="118" customFormat="1">
      <c r="B136" s="117"/>
      <c r="C136" s="119"/>
      <c r="D136" s="120" t="str">
        <f>IF('Notebook Database'!A330="","",'Notebook Database'!A330)</f>
        <v/>
      </c>
      <c r="E136" s="120"/>
      <c r="F136" s="120"/>
      <c r="G136" s="120"/>
    </row>
    <row r="137" spans="2:7" s="118" customFormat="1">
      <c r="B137" s="117"/>
      <c r="C137" s="119"/>
      <c r="D137" s="120" t="str">
        <f>IF('Notebook Database'!A331="","",'Notebook Database'!A331)</f>
        <v/>
      </c>
      <c r="E137" s="120"/>
      <c r="F137" s="120"/>
      <c r="G137" s="120"/>
    </row>
    <row r="138" spans="2:7" s="118" customFormat="1">
      <c r="B138" s="117"/>
      <c r="C138" s="119"/>
      <c r="D138" s="120" t="str">
        <f>IF('Notebook Database'!A332="","",'Notebook Database'!A332)</f>
        <v/>
      </c>
      <c r="E138" s="120"/>
      <c r="F138" s="120"/>
      <c r="G138" s="120"/>
    </row>
    <row r="139" spans="2:7" s="118" customFormat="1">
      <c r="B139" s="117"/>
      <c r="C139" s="119"/>
      <c r="D139" s="120" t="str">
        <f>IF('Notebook Database'!A333="","",'Notebook Database'!A333)</f>
        <v/>
      </c>
      <c r="E139" s="120"/>
      <c r="F139" s="120"/>
      <c r="G139" s="120"/>
    </row>
    <row r="140" spans="2:7" s="118" customFormat="1">
      <c r="B140" s="117"/>
      <c r="C140" s="119"/>
      <c r="D140" s="120" t="str">
        <f>IF('Notebook Database'!A334="","",'Notebook Database'!A334)</f>
        <v/>
      </c>
      <c r="E140" s="120"/>
      <c r="F140" s="120"/>
      <c r="G140" s="120"/>
    </row>
    <row r="141" spans="2:7" s="118" customFormat="1">
      <c r="B141" s="117"/>
      <c r="C141" s="119"/>
      <c r="D141" s="120" t="str">
        <f>IF('Notebook Database'!A335="","",'Notebook Database'!A335)</f>
        <v/>
      </c>
      <c r="E141" s="120"/>
      <c r="F141" s="120"/>
      <c r="G141" s="120"/>
    </row>
    <row r="142" spans="2:7" s="118" customFormat="1">
      <c r="B142" s="117"/>
      <c r="C142" s="119"/>
      <c r="D142" s="120" t="str">
        <f>IF('Notebook Database'!A336="","",'Notebook Database'!A336)</f>
        <v/>
      </c>
      <c r="E142" s="120"/>
      <c r="F142" s="120"/>
      <c r="G142" s="120"/>
    </row>
    <row r="143" spans="2:7" s="118" customFormat="1">
      <c r="B143" s="117"/>
      <c r="C143" s="119"/>
      <c r="D143" s="120" t="str">
        <f>IF('Notebook Database'!A337="","",'Notebook Database'!A337)</f>
        <v/>
      </c>
      <c r="E143" s="120"/>
      <c r="F143" s="120"/>
      <c r="G143" s="120"/>
    </row>
    <row r="144" spans="2:7" s="118" customFormat="1">
      <c r="B144" s="117"/>
      <c r="C144" s="119"/>
      <c r="D144" s="120" t="str">
        <f>IF('Notebook Database'!A338="","",'Notebook Database'!A338)</f>
        <v/>
      </c>
      <c r="E144" s="120"/>
      <c r="F144" s="120"/>
      <c r="G144" s="120"/>
    </row>
    <row r="145" spans="2:7" s="118" customFormat="1">
      <c r="B145" s="117"/>
      <c r="C145" s="119"/>
      <c r="D145" s="120" t="str">
        <f>IF('Notebook Database'!A339="","",'Notebook Database'!A339)</f>
        <v/>
      </c>
      <c r="E145" s="120"/>
      <c r="F145" s="120"/>
      <c r="G145" s="120"/>
    </row>
    <row r="146" spans="2:7" s="118" customFormat="1">
      <c r="B146" s="117"/>
      <c r="C146" s="119"/>
      <c r="D146" s="120" t="str">
        <f>IF('Notebook Database'!A340="","",'Notebook Database'!A340)</f>
        <v/>
      </c>
      <c r="E146" s="120"/>
      <c r="F146" s="120"/>
      <c r="G146" s="120"/>
    </row>
    <row r="147" spans="2:7" s="118" customFormat="1">
      <c r="B147" s="117"/>
      <c r="C147" s="119"/>
      <c r="D147" s="120" t="str">
        <f>IF('Notebook Database'!A341="","",'Notebook Database'!A341)</f>
        <v/>
      </c>
      <c r="E147" s="120"/>
      <c r="F147" s="120"/>
      <c r="G147" s="120"/>
    </row>
    <row r="148" spans="2:7" s="118" customFormat="1">
      <c r="B148" s="117"/>
      <c r="C148" s="119"/>
      <c r="D148" s="120" t="str">
        <f>IF('Notebook Database'!A342="","",'Notebook Database'!A342)</f>
        <v/>
      </c>
      <c r="E148" s="120"/>
      <c r="F148" s="120"/>
      <c r="G148" s="120"/>
    </row>
    <row r="149" spans="2:7" s="118" customFormat="1">
      <c r="B149" s="117"/>
      <c r="C149" s="119"/>
      <c r="D149" s="120" t="str">
        <f>IF('Notebook Database'!A343="","",'Notebook Database'!A343)</f>
        <v/>
      </c>
      <c r="E149" s="120"/>
      <c r="F149" s="120"/>
      <c r="G149" s="120"/>
    </row>
    <row r="150" spans="2:7" s="118" customFormat="1">
      <c r="B150" s="117"/>
      <c r="C150" s="119"/>
      <c r="D150" s="120" t="str">
        <f>IF('Notebook Database'!A344="","",'Notebook Database'!A344)</f>
        <v/>
      </c>
      <c r="E150" s="120"/>
      <c r="F150" s="120"/>
      <c r="G150" s="120"/>
    </row>
    <row r="151" spans="2:7" s="118" customFormat="1">
      <c r="B151" s="117"/>
      <c r="C151" s="119"/>
      <c r="D151" s="120" t="str">
        <f>IF('Notebook Database'!A345="","",'Notebook Database'!A345)</f>
        <v/>
      </c>
      <c r="E151" s="120"/>
      <c r="F151" s="120"/>
      <c r="G151" s="120"/>
    </row>
    <row r="152" spans="2:7" s="118" customFormat="1">
      <c r="B152" s="117"/>
      <c r="C152" s="119"/>
      <c r="D152" s="120" t="str">
        <f>IF('Notebook Database'!A346="","",'Notebook Database'!A346)</f>
        <v/>
      </c>
      <c r="E152" s="120"/>
      <c r="F152" s="120"/>
      <c r="G152" s="120"/>
    </row>
    <row r="153" spans="2:7" s="118" customFormat="1">
      <c r="B153" s="117"/>
      <c r="C153" s="119"/>
      <c r="D153" s="120" t="str">
        <f>IF('Notebook Database'!A347="","",'Notebook Database'!A347)</f>
        <v/>
      </c>
      <c r="E153" s="120"/>
      <c r="F153" s="120"/>
      <c r="G153" s="120"/>
    </row>
    <row r="154" spans="2:7" s="118" customFormat="1">
      <c r="B154" s="117"/>
      <c r="C154" s="119"/>
      <c r="D154" s="120" t="str">
        <f>IF('Notebook Database'!A348="","",'Notebook Database'!A348)</f>
        <v/>
      </c>
      <c r="E154" s="120"/>
      <c r="F154" s="120"/>
      <c r="G154" s="120"/>
    </row>
    <row r="155" spans="2:7" s="118" customFormat="1">
      <c r="B155" s="117"/>
      <c r="C155" s="119"/>
      <c r="D155" s="120" t="str">
        <f>IF('Notebook Database'!A349="","",'Notebook Database'!A349)</f>
        <v/>
      </c>
      <c r="E155" s="120"/>
      <c r="F155" s="120"/>
      <c r="G155" s="120"/>
    </row>
    <row r="156" spans="2:7" s="118" customFormat="1">
      <c r="B156" s="117"/>
      <c r="C156" s="119"/>
      <c r="D156" s="120" t="str">
        <f>IF('Notebook Database'!A350="","",'Notebook Database'!A350)</f>
        <v/>
      </c>
      <c r="E156" s="120"/>
      <c r="F156" s="120"/>
      <c r="G156" s="120"/>
    </row>
    <row r="157" spans="2:7" s="118" customFormat="1">
      <c r="B157" s="117"/>
      <c r="C157" s="119"/>
      <c r="D157" s="120" t="str">
        <f>IF('Notebook Database'!A351="","",'Notebook Database'!A351)</f>
        <v/>
      </c>
      <c r="E157" s="120"/>
      <c r="F157" s="120"/>
      <c r="G157" s="120"/>
    </row>
    <row r="158" spans="2:7" s="118" customFormat="1">
      <c r="B158" s="117"/>
      <c r="C158" s="119"/>
      <c r="D158" s="120" t="str">
        <f>IF('Notebook Database'!A352="","",'Notebook Database'!A352)</f>
        <v/>
      </c>
      <c r="E158" s="120"/>
      <c r="F158" s="120"/>
      <c r="G158" s="120"/>
    </row>
    <row r="159" spans="2:7" s="118" customFormat="1">
      <c r="B159" s="117"/>
      <c r="C159" s="119"/>
      <c r="D159" s="120" t="str">
        <f>IF('Notebook Database'!A353="","",'Notebook Database'!A353)</f>
        <v/>
      </c>
      <c r="E159" s="120"/>
      <c r="F159" s="120"/>
      <c r="G159" s="120"/>
    </row>
    <row r="160" spans="2:7" s="118" customFormat="1">
      <c r="B160" s="117"/>
      <c r="C160" s="119"/>
      <c r="D160" s="120" t="str">
        <f>IF('Notebook Database'!A354="","",'Notebook Database'!A354)</f>
        <v/>
      </c>
      <c r="E160" s="120"/>
      <c r="F160" s="120"/>
      <c r="G160" s="120"/>
    </row>
    <row r="161" spans="2:7" s="118" customFormat="1">
      <c r="B161" s="117"/>
      <c r="C161" s="119"/>
      <c r="D161" s="120" t="str">
        <f>IF('Notebook Database'!A355="","",'Notebook Database'!A355)</f>
        <v/>
      </c>
      <c r="E161" s="120"/>
      <c r="F161" s="120"/>
      <c r="G161" s="120"/>
    </row>
    <row r="162" spans="2:7" s="118" customFormat="1">
      <c r="B162" s="117"/>
      <c r="C162" s="119"/>
      <c r="D162" s="120" t="str">
        <f>IF('Notebook Database'!A356="","",'Notebook Database'!A356)</f>
        <v/>
      </c>
      <c r="E162" s="120"/>
      <c r="F162" s="120"/>
      <c r="G162" s="120"/>
    </row>
    <row r="163" spans="2:7" s="118" customFormat="1">
      <c r="B163" s="117"/>
      <c r="C163" s="119"/>
      <c r="D163" s="120" t="str">
        <f>IF('Notebook Database'!A357="","",'Notebook Database'!A357)</f>
        <v/>
      </c>
      <c r="E163" s="120"/>
      <c r="F163" s="120"/>
      <c r="G163" s="120"/>
    </row>
    <row r="164" spans="2:7" s="118" customFormat="1">
      <c r="B164" s="117"/>
      <c r="C164" s="119"/>
      <c r="D164" s="120" t="str">
        <f>IF('Notebook Database'!A358="","",'Notebook Database'!A358)</f>
        <v/>
      </c>
      <c r="E164" s="120"/>
      <c r="F164" s="120"/>
      <c r="G164" s="120"/>
    </row>
    <row r="165" spans="2:7" s="118" customFormat="1">
      <c r="B165" s="117"/>
      <c r="C165" s="119"/>
      <c r="D165" s="120" t="str">
        <f>IF('Notebook Database'!A359="","",'Notebook Database'!A359)</f>
        <v/>
      </c>
      <c r="E165" s="120"/>
      <c r="F165" s="120"/>
      <c r="G165" s="120"/>
    </row>
    <row r="166" spans="2:7" s="118" customFormat="1">
      <c r="B166" s="117"/>
      <c r="C166" s="119"/>
      <c r="D166" s="120" t="str">
        <f>IF('Notebook Database'!A360="","",'Notebook Database'!A360)</f>
        <v/>
      </c>
      <c r="E166" s="120"/>
      <c r="F166" s="120"/>
      <c r="G166" s="120"/>
    </row>
    <row r="167" spans="2:7" s="118" customFormat="1">
      <c r="B167" s="117"/>
      <c r="C167" s="119"/>
      <c r="D167" s="120" t="str">
        <f>IF('Notebook Database'!A361="","",'Notebook Database'!A361)</f>
        <v/>
      </c>
      <c r="E167" s="120"/>
      <c r="F167" s="120"/>
      <c r="G167" s="120"/>
    </row>
    <row r="168" spans="2:7" s="118" customFormat="1">
      <c r="B168" s="117"/>
      <c r="C168" s="119"/>
      <c r="D168" s="120" t="str">
        <f>IF('Notebook Database'!A362="","",'Notebook Database'!A362)</f>
        <v/>
      </c>
      <c r="E168" s="120"/>
      <c r="F168" s="120"/>
      <c r="G168" s="120"/>
    </row>
    <row r="169" spans="2:7" s="118" customFormat="1">
      <c r="B169" s="117"/>
      <c r="C169" s="119"/>
      <c r="D169" s="120" t="str">
        <f>IF('Notebook Database'!A363="","",'Notebook Database'!A363)</f>
        <v/>
      </c>
      <c r="E169" s="120"/>
      <c r="F169" s="120"/>
      <c r="G169" s="120"/>
    </row>
    <row r="170" spans="2:7" s="118" customFormat="1">
      <c r="B170" s="117"/>
      <c r="C170" s="119"/>
      <c r="D170" s="120" t="str">
        <f>IF('Notebook Database'!A364="","",'Notebook Database'!A364)</f>
        <v/>
      </c>
      <c r="E170" s="120"/>
      <c r="F170" s="120"/>
      <c r="G170" s="120"/>
    </row>
    <row r="171" spans="2:7" s="118" customFormat="1">
      <c r="B171" s="117"/>
      <c r="C171" s="119"/>
      <c r="D171" s="120" t="str">
        <f>IF('Notebook Database'!A365="","",'Notebook Database'!A365)</f>
        <v/>
      </c>
      <c r="E171" s="120"/>
      <c r="F171" s="120"/>
      <c r="G171" s="120"/>
    </row>
    <row r="172" spans="2:7" s="118" customFormat="1">
      <c r="B172" s="117"/>
      <c r="C172" s="119"/>
      <c r="D172" s="120" t="str">
        <f>IF('Notebook Database'!A366="","",'Notebook Database'!A366)</f>
        <v/>
      </c>
      <c r="E172" s="120"/>
      <c r="F172" s="120"/>
      <c r="G172" s="120"/>
    </row>
    <row r="173" spans="2:7" s="118" customFormat="1">
      <c r="B173" s="117"/>
      <c r="C173" s="119"/>
      <c r="D173" s="120" t="str">
        <f>IF('Notebook Database'!A367="","",'Notebook Database'!A367)</f>
        <v/>
      </c>
      <c r="E173" s="120"/>
      <c r="F173" s="120"/>
      <c r="G173" s="120"/>
    </row>
    <row r="174" spans="2:7" s="118" customFormat="1">
      <c r="B174" s="117"/>
      <c r="C174" s="119"/>
      <c r="D174" s="120" t="str">
        <f>IF('Notebook Database'!A368="","",'Notebook Database'!A368)</f>
        <v/>
      </c>
      <c r="E174" s="120"/>
      <c r="F174" s="120"/>
      <c r="G174" s="120"/>
    </row>
    <row r="175" spans="2:7" s="118" customFormat="1">
      <c r="B175" s="117"/>
      <c r="C175" s="119"/>
      <c r="D175" s="120" t="str">
        <f>IF('Notebook Database'!A369="","",'Notebook Database'!A369)</f>
        <v/>
      </c>
      <c r="E175" s="120"/>
      <c r="F175" s="120"/>
      <c r="G175" s="120"/>
    </row>
    <row r="176" spans="2:7" s="118" customFormat="1">
      <c r="B176" s="117"/>
      <c r="C176" s="119"/>
      <c r="D176" s="120" t="str">
        <f>IF('Notebook Database'!A370="","",'Notebook Database'!A370)</f>
        <v/>
      </c>
      <c r="E176" s="120"/>
      <c r="F176" s="120"/>
      <c r="G176" s="120"/>
    </row>
    <row r="177" spans="2:7" s="118" customFormat="1">
      <c r="B177" s="117"/>
      <c r="C177" s="119"/>
      <c r="D177" s="120" t="str">
        <f>IF('Notebook Database'!A371="","",'Notebook Database'!A371)</f>
        <v/>
      </c>
      <c r="E177" s="120"/>
      <c r="F177" s="120"/>
      <c r="G177" s="120"/>
    </row>
    <row r="178" spans="2:7" s="118" customFormat="1">
      <c r="B178" s="117"/>
      <c r="C178" s="119"/>
      <c r="D178" s="120" t="str">
        <f>IF('Notebook Database'!A372="","",'Notebook Database'!A372)</f>
        <v/>
      </c>
      <c r="E178" s="120"/>
      <c r="F178" s="120"/>
      <c r="G178" s="120"/>
    </row>
    <row r="179" spans="2:7" s="118" customFormat="1">
      <c r="B179" s="117"/>
      <c r="C179" s="119"/>
      <c r="D179" s="120" t="str">
        <f>IF('Notebook Database'!A373="","",'Notebook Database'!A373)</f>
        <v/>
      </c>
      <c r="E179" s="120"/>
      <c r="F179" s="120"/>
      <c r="G179" s="120"/>
    </row>
    <row r="180" spans="2:7" s="118" customFormat="1">
      <c r="B180" s="117"/>
      <c r="C180" s="119"/>
      <c r="D180" s="120" t="str">
        <f>IF('Notebook Database'!A374="","",'Notebook Database'!A374)</f>
        <v/>
      </c>
      <c r="E180" s="120"/>
      <c r="F180" s="120"/>
      <c r="G180" s="120"/>
    </row>
    <row r="181" spans="2:7" s="118" customFormat="1">
      <c r="B181" s="117"/>
      <c r="C181" s="119"/>
      <c r="D181" s="120" t="str">
        <f>IF('Notebook Database'!A375="","",'Notebook Database'!A375)</f>
        <v/>
      </c>
      <c r="E181" s="120"/>
      <c r="F181" s="120"/>
      <c r="G181" s="120"/>
    </row>
    <row r="182" spans="2:7" s="118" customFormat="1">
      <c r="B182" s="117"/>
      <c r="C182" s="119"/>
      <c r="D182" s="120" t="str">
        <f>IF('Notebook Database'!A376="","",'Notebook Database'!A376)</f>
        <v/>
      </c>
      <c r="E182" s="120"/>
      <c r="F182" s="120"/>
      <c r="G182" s="120"/>
    </row>
    <row r="183" spans="2:7" s="118" customFormat="1">
      <c r="B183" s="117"/>
      <c r="C183" s="119"/>
      <c r="D183" s="120" t="str">
        <f>IF('Notebook Database'!A377="","",'Notebook Database'!A377)</f>
        <v/>
      </c>
      <c r="E183" s="120"/>
      <c r="F183" s="120"/>
      <c r="G183" s="120"/>
    </row>
    <row r="184" spans="2:7" s="118" customFormat="1">
      <c r="B184" s="117"/>
      <c r="C184" s="119"/>
      <c r="D184" s="120" t="str">
        <f>IF('Notebook Database'!A378="","",'Notebook Database'!A378)</f>
        <v/>
      </c>
      <c r="E184" s="120"/>
      <c r="F184" s="120"/>
      <c r="G184" s="120"/>
    </row>
    <row r="185" spans="2:7" s="118" customFormat="1">
      <c r="B185" s="117"/>
      <c r="C185" s="119"/>
      <c r="D185" s="120" t="str">
        <f>IF('Notebook Database'!A379="","",'Notebook Database'!A379)</f>
        <v/>
      </c>
      <c r="E185" s="120"/>
      <c r="F185" s="120"/>
      <c r="G185" s="120"/>
    </row>
    <row r="186" spans="2:7" s="118" customFormat="1">
      <c r="B186" s="117"/>
      <c r="C186" s="119"/>
      <c r="D186" s="120" t="str">
        <f>IF('Notebook Database'!A380="","",'Notebook Database'!A380)</f>
        <v/>
      </c>
      <c r="E186" s="120"/>
      <c r="F186" s="120"/>
      <c r="G186" s="120"/>
    </row>
    <row r="187" spans="2:7" s="118" customFormat="1">
      <c r="B187" s="117"/>
      <c r="C187" s="119"/>
      <c r="D187" s="120" t="str">
        <f>IF('Notebook Database'!A381="","",'Notebook Database'!A381)</f>
        <v/>
      </c>
      <c r="E187" s="120"/>
      <c r="F187" s="120"/>
      <c r="G187" s="120"/>
    </row>
    <row r="188" spans="2:7" s="118" customFormat="1">
      <c r="B188" s="117"/>
      <c r="C188" s="119"/>
      <c r="D188" s="120" t="str">
        <f>IF('Notebook Database'!A382="","",'Notebook Database'!A382)</f>
        <v/>
      </c>
      <c r="E188" s="120"/>
      <c r="F188" s="120"/>
      <c r="G188" s="120"/>
    </row>
    <row r="189" spans="2:7" s="118" customFormat="1">
      <c r="B189" s="117"/>
      <c r="C189" s="119"/>
      <c r="D189" s="120" t="str">
        <f>IF('Notebook Database'!A383="","",'Notebook Database'!A383)</f>
        <v/>
      </c>
      <c r="E189" s="120"/>
      <c r="F189" s="120"/>
      <c r="G189" s="120"/>
    </row>
    <row r="190" spans="2:7" s="118" customFormat="1">
      <c r="B190" s="117"/>
      <c r="C190" s="119"/>
      <c r="D190" s="120" t="str">
        <f>IF('Notebook Database'!A384="","",'Notebook Database'!A384)</f>
        <v/>
      </c>
      <c r="E190" s="120"/>
      <c r="F190" s="120"/>
      <c r="G190" s="120"/>
    </row>
    <row r="191" spans="2:7" s="118" customFormat="1">
      <c r="B191" s="117"/>
      <c r="C191" s="119"/>
      <c r="D191" s="120" t="str">
        <f>IF('Notebook Database'!A385="","",'Notebook Database'!A385)</f>
        <v/>
      </c>
      <c r="E191" s="120"/>
      <c r="F191" s="120"/>
      <c r="G191" s="120"/>
    </row>
    <row r="192" spans="2:7" s="118" customFormat="1">
      <c r="B192" s="117"/>
      <c r="C192" s="119"/>
      <c r="D192" s="120" t="str">
        <f>IF('Notebook Database'!A386="","",'Notebook Database'!A386)</f>
        <v/>
      </c>
      <c r="E192" s="120"/>
      <c r="F192" s="120"/>
      <c r="G192" s="120"/>
    </row>
    <row r="193" spans="2:7" s="118" customFormat="1">
      <c r="B193" s="117"/>
      <c r="C193" s="119"/>
      <c r="D193" s="120" t="str">
        <f>IF('Notebook Database'!A387="","",'Notebook Database'!A387)</f>
        <v/>
      </c>
      <c r="E193" s="120"/>
      <c r="F193" s="120"/>
      <c r="G193" s="120"/>
    </row>
    <row r="194" spans="2:7" s="118" customFormat="1">
      <c r="B194" s="117"/>
      <c r="C194" s="119"/>
      <c r="D194" s="120" t="str">
        <f>IF('Notebook Database'!A388="","",'Notebook Database'!A388)</f>
        <v/>
      </c>
      <c r="E194" s="120"/>
      <c r="F194" s="120"/>
      <c r="G194" s="120"/>
    </row>
    <row r="195" spans="2:7" s="118" customFormat="1">
      <c r="B195" s="117"/>
      <c r="C195" s="119"/>
      <c r="D195" s="120" t="str">
        <f>IF('Notebook Database'!A389="","",'Notebook Database'!A389)</f>
        <v/>
      </c>
      <c r="E195" s="120"/>
      <c r="F195" s="120"/>
      <c r="G195" s="120"/>
    </row>
    <row r="196" spans="2:7" s="118" customFormat="1">
      <c r="B196" s="117"/>
      <c r="C196" s="119"/>
      <c r="D196" s="120" t="str">
        <f>IF('Notebook Database'!A390="","",'Notebook Database'!A390)</f>
        <v/>
      </c>
      <c r="E196" s="120"/>
      <c r="F196" s="120"/>
      <c r="G196" s="120"/>
    </row>
    <row r="197" spans="2:7" s="118" customFormat="1">
      <c r="B197" s="117"/>
      <c r="C197" s="119"/>
      <c r="D197" s="120" t="str">
        <f>IF('Notebook Database'!A391="","",'Notebook Database'!A391)</f>
        <v/>
      </c>
      <c r="E197" s="120"/>
      <c r="F197" s="120"/>
      <c r="G197" s="120"/>
    </row>
    <row r="198" spans="2:7" s="118" customFormat="1">
      <c r="B198" s="117"/>
      <c r="C198" s="119"/>
      <c r="D198" s="120" t="str">
        <f>IF('Notebook Database'!A392="","",'Notebook Database'!A392)</f>
        <v/>
      </c>
      <c r="E198" s="120"/>
      <c r="F198" s="120"/>
      <c r="G198" s="120"/>
    </row>
    <row r="199" spans="2:7" s="118" customFormat="1">
      <c r="B199" s="117"/>
      <c r="C199" s="119"/>
      <c r="D199" s="120" t="str">
        <f>IF('Notebook Database'!A393="","",'Notebook Database'!A393)</f>
        <v/>
      </c>
      <c r="E199" s="120"/>
      <c r="F199" s="120"/>
      <c r="G199" s="120"/>
    </row>
    <row r="200" spans="2:7" s="118" customFormat="1">
      <c r="B200" s="117"/>
      <c r="C200" s="119"/>
      <c r="D200" s="120" t="str">
        <f>IF('Notebook Database'!A394="","",'Notebook Database'!A394)</f>
        <v/>
      </c>
      <c r="E200" s="120"/>
      <c r="F200" s="120"/>
      <c r="G200" s="120"/>
    </row>
    <row r="201" spans="2:7" s="118" customFormat="1">
      <c r="B201" s="117"/>
      <c r="C201" s="119"/>
      <c r="D201" s="120" t="str">
        <f>IF('Notebook Database'!A395="","",'Notebook Database'!A395)</f>
        <v/>
      </c>
      <c r="E201" s="120"/>
      <c r="F201" s="120"/>
      <c r="G201" s="120"/>
    </row>
    <row r="202" spans="2:7" s="118" customFormat="1">
      <c r="B202" s="117"/>
      <c r="C202" s="119"/>
      <c r="D202" s="120" t="str">
        <f>IF('Notebook Database'!A396="","",'Notebook Database'!A396)</f>
        <v/>
      </c>
      <c r="E202" s="120"/>
      <c r="F202" s="120"/>
      <c r="G202" s="120"/>
    </row>
    <row r="203" spans="2:7" s="118" customFormat="1">
      <c r="B203" s="117"/>
      <c r="C203" s="119"/>
      <c r="D203" s="120" t="str">
        <f>IF('Notebook Database'!A397="","",'Notebook Database'!A397)</f>
        <v/>
      </c>
      <c r="E203" s="120"/>
      <c r="F203" s="120"/>
      <c r="G203" s="120"/>
    </row>
    <row r="204" spans="2:7" s="118" customFormat="1">
      <c r="B204" s="117"/>
      <c r="C204" s="119"/>
      <c r="D204" s="120" t="str">
        <f>IF('Notebook Database'!A398="","",'Notebook Database'!A398)</f>
        <v/>
      </c>
      <c r="E204" s="120"/>
      <c r="F204" s="120"/>
      <c r="G204" s="120"/>
    </row>
    <row r="205" spans="2:7" s="118" customFormat="1">
      <c r="B205" s="117"/>
      <c r="C205" s="119"/>
      <c r="D205" s="120" t="str">
        <f>IF('Notebook Database'!A399="","",'Notebook Database'!A399)</f>
        <v/>
      </c>
      <c r="E205" s="120"/>
      <c r="F205" s="120"/>
      <c r="G205" s="120"/>
    </row>
    <row r="206" spans="2:7" s="118" customFormat="1">
      <c r="B206" s="117"/>
      <c r="C206" s="119"/>
      <c r="D206" s="120" t="str">
        <f>IF('Notebook Database'!A400="","",'Notebook Database'!A400)</f>
        <v/>
      </c>
      <c r="E206" s="120"/>
      <c r="F206" s="120"/>
      <c r="G206" s="120"/>
    </row>
    <row r="207" spans="2:7" s="118" customFormat="1">
      <c r="B207" s="117"/>
      <c r="C207" s="119"/>
      <c r="D207" s="120" t="str">
        <f>IF('Notebook Database'!A401="","",'Notebook Database'!A401)</f>
        <v/>
      </c>
      <c r="E207" s="120"/>
      <c r="F207" s="120"/>
      <c r="G207" s="120"/>
    </row>
    <row r="208" spans="2:7" s="118" customFormat="1">
      <c r="B208" s="117"/>
      <c r="C208" s="119"/>
      <c r="D208" s="120" t="str">
        <f>IF('Notebook Database'!A402="","",'Notebook Database'!A402)</f>
        <v/>
      </c>
      <c r="E208" s="120"/>
      <c r="F208" s="120"/>
      <c r="G208" s="120"/>
    </row>
    <row r="209" spans="2:7" s="118" customFormat="1">
      <c r="B209" s="117"/>
      <c r="C209" s="119"/>
      <c r="D209" s="120" t="str">
        <f>IF('Notebook Database'!A403="","",'Notebook Database'!A403)</f>
        <v/>
      </c>
      <c r="E209" s="120"/>
      <c r="F209" s="120"/>
      <c r="G209" s="120"/>
    </row>
    <row r="210" spans="2:7" s="118" customFormat="1">
      <c r="B210" s="117"/>
      <c r="C210" s="119"/>
      <c r="D210" s="120" t="str">
        <f>IF('Notebook Database'!A404="","",'Notebook Database'!A404)</f>
        <v/>
      </c>
      <c r="E210" s="120"/>
      <c r="F210" s="120"/>
      <c r="G210" s="120"/>
    </row>
    <row r="211" spans="2:7" s="118" customFormat="1">
      <c r="B211" s="117"/>
      <c r="C211" s="119"/>
      <c r="D211" s="120" t="str">
        <f>IF('Notebook Database'!A405="","",'Notebook Database'!A405)</f>
        <v/>
      </c>
      <c r="E211" s="120"/>
      <c r="F211" s="120"/>
      <c r="G211" s="120"/>
    </row>
    <row r="212" spans="2:7" s="118" customFormat="1">
      <c r="B212" s="117"/>
      <c r="C212" s="119"/>
      <c r="D212" s="120" t="str">
        <f>IF('Notebook Database'!A406="","",'Notebook Database'!A406)</f>
        <v/>
      </c>
      <c r="E212" s="120"/>
      <c r="F212" s="120"/>
      <c r="G212" s="120"/>
    </row>
    <row r="213" spans="2:7" s="118" customFormat="1">
      <c r="B213" s="117"/>
      <c r="C213" s="119"/>
      <c r="D213" s="120" t="str">
        <f>IF('Notebook Database'!A407="","",'Notebook Database'!A407)</f>
        <v/>
      </c>
      <c r="E213" s="120"/>
      <c r="F213" s="120"/>
      <c r="G213" s="120"/>
    </row>
    <row r="214" spans="2:7" s="118" customFormat="1">
      <c r="B214" s="117"/>
      <c r="C214" s="119"/>
      <c r="D214" s="120" t="str">
        <f>IF('Notebook Database'!A408="","",'Notebook Database'!A408)</f>
        <v/>
      </c>
      <c r="E214" s="120"/>
      <c r="F214" s="120"/>
      <c r="G214" s="120"/>
    </row>
    <row r="215" spans="2:7" s="118" customFormat="1">
      <c r="B215" s="117"/>
      <c r="C215" s="119"/>
      <c r="D215" s="120" t="str">
        <f>IF('Notebook Database'!A409="","",'Notebook Database'!A409)</f>
        <v/>
      </c>
      <c r="E215" s="120"/>
      <c r="F215" s="120"/>
      <c r="G215" s="120"/>
    </row>
    <row r="216" spans="2:7" s="118" customFormat="1">
      <c r="B216" s="117"/>
      <c r="C216" s="119"/>
      <c r="D216" s="120" t="str">
        <f>IF('Notebook Database'!A410="","",'Notebook Database'!A410)</f>
        <v/>
      </c>
      <c r="E216" s="120"/>
      <c r="F216" s="120"/>
      <c r="G216" s="120"/>
    </row>
    <row r="217" spans="2:7" s="118" customFormat="1">
      <c r="B217" s="117"/>
      <c r="C217" s="119"/>
      <c r="D217" s="120" t="str">
        <f>IF('Notebook Database'!A411="","",'Notebook Database'!A411)</f>
        <v/>
      </c>
      <c r="E217" s="120"/>
      <c r="F217" s="120"/>
      <c r="G217" s="120"/>
    </row>
    <row r="218" spans="2:7" s="118" customFormat="1">
      <c r="B218" s="117"/>
      <c r="C218" s="119"/>
      <c r="D218" s="120" t="str">
        <f>IF('Notebook Database'!A412="","",'Notebook Database'!A412)</f>
        <v/>
      </c>
      <c r="E218" s="120"/>
      <c r="F218" s="120"/>
      <c r="G218" s="120"/>
    </row>
    <row r="219" spans="2:7" s="118" customFormat="1">
      <c r="B219" s="117"/>
      <c r="C219" s="119"/>
      <c r="D219" s="120" t="str">
        <f>IF('Notebook Database'!A413="","",'Notebook Database'!A413)</f>
        <v/>
      </c>
      <c r="E219" s="120"/>
      <c r="F219" s="120"/>
      <c r="G219" s="120"/>
    </row>
    <row r="220" spans="2:7" s="118" customFormat="1">
      <c r="B220" s="117"/>
      <c r="C220" s="119"/>
      <c r="D220" s="120" t="str">
        <f>IF('Notebook Database'!A414="","",'Notebook Database'!A414)</f>
        <v/>
      </c>
      <c r="E220" s="120"/>
      <c r="F220" s="120"/>
      <c r="G220" s="120"/>
    </row>
    <row r="221" spans="2:7" s="118" customFormat="1">
      <c r="B221" s="117"/>
      <c r="C221" s="119"/>
      <c r="D221" s="120" t="str">
        <f>IF('Notebook Database'!A415="","",'Notebook Database'!A415)</f>
        <v/>
      </c>
      <c r="E221" s="120"/>
      <c r="F221" s="120"/>
      <c r="G221" s="120"/>
    </row>
    <row r="222" spans="2:7" s="118" customFormat="1">
      <c r="B222" s="117"/>
      <c r="C222" s="119"/>
      <c r="D222" s="120" t="str">
        <f>IF('Notebook Database'!A416="","",'Notebook Database'!A416)</f>
        <v/>
      </c>
      <c r="E222" s="120"/>
      <c r="F222" s="120"/>
      <c r="G222" s="120"/>
    </row>
    <row r="223" spans="2:7" s="118" customFormat="1">
      <c r="B223" s="117"/>
      <c r="C223" s="119"/>
      <c r="D223" s="120" t="str">
        <f>IF('Notebook Database'!A417="","",'Notebook Database'!A417)</f>
        <v/>
      </c>
      <c r="E223" s="120"/>
      <c r="F223" s="120"/>
      <c r="G223" s="120"/>
    </row>
    <row r="224" spans="2:7" s="118" customFormat="1">
      <c r="B224" s="117"/>
      <c r="C224" s="119"/>
      <c r="D224" s="120" t="str">
        <f>IF('Notebook Database'!A418="","",'Notebook Database'!A418)</f>
        <v/>
      </c>
      <c r="E224" s="120"/>
      <c r="F224" s="120"/>
      <c r="G224" s="120"/>
    </row>
    <row r="225" spans="2:7" s="118" customFormat="1">
      <c r="B225" s="117"/>
      <c r="C225" s="119"/>
      <c r="D225" s="120" t="str">
        <f>IF('Notebook Database'!A419="","",'Notebook Database'!A419)</f>
        <v/>
      </c>
      <c r="E225" s="120"/>
      <c r="F225" s="120"/>
      <c r="G225" s="120"/>
    </row>
    <row r="226" spans="2:7" s="118" customFormat="1">
      <c r="B226" s="117"/>
      <c r="C226" s="119"/>
      <c r="D226" s="120" t="str">
        <f>IF('Notebook Database'!A420="","",'Notebook Database'!A420)</f>
        <v/>
      </c>
      <c r="E226" s="120"/>
      <c r="F226" s="120"/>
      <c r="G226" s="120"/>
    </row>
    <row r="227" spans="2:7" s="118" customFormat="1">
      <c r="B227" s="117"/>
      <c r="C227" s="119"/>
      <c r="D227" s="120" t="str">
        <f>IF('Notebook Database'!A421="","",'Notebook Database'!A421)</f>
        <v/>
      </c>
      <c r="E227" s="120"/>
      <c r="F227" s="120"/>
      <c r="G227" s="120"/>
    </row>
    <row r="228" spans="2:7" s="118" customFormat="1">
      <c r="B228" s="117"/>
      <c r="C228" s="119"/>
      <c r="D228" s="120" t="str">
        <f>IF('Notebook Database'!A422="","",'Notebook Database'!A422)</f>
        <v/>
      </c>
      <c r="E228" s="120"/>
      <c r="F228" s="120"/>
      <c r="G228" s="120"/>
    </row>
    <row r="229" spans="2:7" s="118" customFormat="1">
      <c r="B229" s="117"/>
      <c r="C229" s="119"/>
      <c r="D229" s="120" t="str">
        <f>IF('Notebook Database'!A423="","",'Notebook Database'!A423)</f>
        <v/>
      </c>
      <c r="E229" s="120"/>
      <c r="F229" s="120"/>
      <c r="G229" s="120"/>
    </row>
    <row r="230" spans="2:7" s="118" customFormat="1">
      <c r="B230" s="117"/>
      <c r="C230" s="119"/>
      <c r="D230" s="120" t="str">
        <f>IF('Notebook Database'!A424="","",'Notebook Database'!A424)</f>
        <v/>
      </c>
      <c r="E230" s="120"/>
      <c r="F230" s="120"/>
      <c r="G230" s="120"/>
    </row>
    <row r="231" spans="2:7" s="118" customFormat="1">
      <c r="B231" s="117"/>
      <c r="C231" s="119"/>
      <c r="D231" s="120" t="str">
        <f>IF('Notebook Database'!A425="","",'Notebook Database'!A425)</f>
        <v/>
      </c>
      <c r="E231" s="120"/>
      <c r="F231" s="120"/>
      <c r="G231" s="120"/>
    </row>
    <row r="232" spans="2:7" s="118" customFormat="1">
      <c r="B232" s="117"/>
      <c r="C232" s="119"/>
      <c r="D232" s="120" t="str">
        <f>IF('Notebook Database'!A426="","",'Notebook Database'!A426)</f>
        <v/>
      </c>
      <c r="E232" s="120"/>
      <c r="F232" s="120"/>
      <c r="G232" s="120"/>
    </row>
    <row r="233" spans="2:7" s="118" customFormat="1">
      <c r="B233" s="117"/>
      <c r="C233" s="119"/>
      <c r="D233" s="120" t="str">
        <f>IF('Notebook Database'!A427="","",'Notebook Database'!A427)</f>
        <v/>
      </c>
      <c r="E233" s="120"/>
      <c r="F233" s="120"/>
      <c r="G233" s="120"/>
    </row>
    <row r="234" spans="2:7" s="118" customFormat="1">
      <c r="B234" s="117"/>
      <c r="C234" s="119"/>
      <c r="D234" s="120" t="str">
        <f>IF('Notebook Database'!A428="","",'Notebook Database'!A428)</f>
        <v/>
      </c>
      <c r="E234" s="120"/>
      <c r="F234" s="120"/>
      <c r="G234" s="120"/>
    </row>
    <row r="235" spans="2:7" s="118" customFormat="1">
      <c r="B235" s="117"/>
      <c r="C235" s="119"/>
      <c r="D235" s="120" t="str">
        <f>IF('Notebook Database'!A429="","",'Notebook Database'!A429)</f>
        <v/>
      </c>
      <c r="E235" s="120"/>
      <c r="F235" s="120"/>
      <c r="G235" s="120"/>
    </row>
    <row r="236" spans="2:7" s="118" customFormat="1">
      <c r="B236" s="117"/>
      <c r="C236" s="119"/>
      <c r="D236" s="120" t="str">
        <f>IF('Notebook Database'!A430="","",'Notebook Database'!A430)</f>
        <v/>
      </c>
      <c r="E236" s="120"/>
      <c r="F236" s="120"/>
      <c r="G236" s="120"/>
    </row>
    <row r="237" spans="2:7" s="118" customFormat="1">
      <c r="B237" s="117"/>
      <c r="C237" s="119"/>
      <c r="D237" s="120" t="str">
        <f>IF('Notebook Database'!A431="","",'Notebook Database'!A431)</f>
        <v/>
      </c>
      <c r="E237" s="120"/>
      <c r="F237" s="120"/>
      <c r="G237" s="120"/>
    </row>
    <row r="238" spans="2:7" s="118" customFormat="1">
      <c r="B238" s="117"/>
      <c r="C238" s="119"/>
      <c r="D238" s="120" t="str">
        <f>IF('Notebook Database'!A432="","",'Notebook Database'!A432)</f>
        <v/>
      </c>
      <c r="E238" s="120"/>
      <c r="F238" s="120"/>
      <c r="G238" s="120"/>
    </row>
    <row r="239" spans="2:7" s="118" customFormat="1">
      <c r="B239" s="117"/>
      <c r="C239" s="119"/>
      <c r="D239" s="120" t="str">
        <f>IF('Notebook Database'!A433="","",'Notebook Database'!A433)</f>
        <v/>
      </c>
      <c r="E239" s="120"/>
      <c r="F239" s="120"/>
      <c r="G239" s="120"/>
    </row>
    <row r="240" spans="2:7" s="118" customFormat="1">
      <c r="B240" s="117"/>
      <c r="C240" s="119"/>
      <c r="D240" s="120" t="str">
        <f>IF('Notebook Database'!A434="","",'Notebook Database'!A434)</f>
        <v/>
      </c>
      <c r="E240" s="120"/>
      <c r="F240" s="120"/>
      <c r="G240" s="120"/>
    </row>
    <row r="241" spans="2:7" s="118" customFormat="1">
      <c r="B241" s="117"/>
      <c r="C241" s="119"/>
      <c r="D241" s="120" t="str">
        <f>IF('Notebook Database'!A435="","",'Notebook Database'!A435)</f>
        <v/>
      </c>
      <c r="E241" s="120"/>
      <c r="F241" s="120"/>
      <c r="G241" s="120"/>
    </row>
    <row r="242" spans="2:7" s="118" customFormat="1">
      <c r="B242" s="117"/>
      <c r="C242" s="119"/>
      <c r="D242" s="120" t="str">
        <f>IF('Notebook Database'!A436="","",'Notebook Database'!A436)</f>
        <v/>
      </c>
      <c r="E242" s="120"/>
      <c r="F242" s="120"/>
      <c r="G242" s="120"/>
    </row>
    <row r="243" spans="2:7" s="118" customFormat="1">
      <c r="B243" s="117"/>
      <c r="C243" s="119"/>
      <c r="D243" s="120" t="str">
        <f>IF('Notebook Database'!A437="","",'Notebook Database'!A437)</f>
        <v/>
      </c>
      <c r="E243" s="120"/>
      <c r="F243" s="120"/>
      <c r="G243" s="120"/>
    </row>
    <row r="244" spans="2:7" s="118" customFormat="1">
      <c r="B244" s="117"/>
      <c r="C244" s="119"/>
      <c r="D244" s="120" t="str">
        <f>IF('Notebook Database'!A438="","",'Notebook Database'!A438)</f>
        <v/>
      </c>
      <c r="E244" s="120"/>
      <c r="F244" s="120"/>
      <c r="G244" s="120"/>
    </row>
    <row r="245" spans="2:7" s="118" customFormat="1">
      <c r="B245" s="117"/>
      <c r="C245" s="119"/>
      <c r="D245" s="120" t="str">
        <f>IF('Notebook Database'!A439="","",'Notebook Database'!A439)</f>
        <v/>
      </c>
      <c r="E245" s="120"/>
      <c r="F245" s="120"/>
      <c r="G245" s="120"/>
    </row>
    <row r="246" spans="2:7" s="118" customFormat="1">
      <c r="B246" s="117"/>
      <c r="C246" s="119"/>
      <c r="D246" s="120" t="str">
        <f>IF('Notebook Database'!A440="","",'Notebook Database'!A440)</f>
        <v/>
      </c>
      <c r="E246" s="120"/>
      <c r="F246" s="120"/>
      <c r="G246" s="120"/>
    </row>
    <row r="247" spans="2:7" s="118" customFormat="1">
      <c r="B247" s="117"/>
      <c r="C247" s="119"/>
      <c r="D247" s="120" t="str">
        <f>IF('Notebook Database'!A441="","",'Notebook Database'!A441)</f>
        <v/>
      </c>
      <c r="E247" s="120"/>
      <c r="F247" s="120"/>
      <c r="G247" s="120"/>
    </row>
    <row r="248" spans="2:7" s="118" customFormat="1">
      <c r="B248" s="117"/>
      <c r="C248" s="119"/>
      <c r="D248" s="120" t="str">
        <f>IF('Notebook Database'!A442="","",'Notebook Database'!A442)</f>
        <v/>
      </c>
      <c r="E248" s="120"/>
      <c r="F248" s="120"/>
      <c r="G248" s="120"/>
    </row>
    <row r="249" spans="2:7" s="118" customFormat="1">
      <c r="B249" s="117"/>
      <c r="C249" s="119"/>
      <c r="D249" s="120" t="str">
        <f>IF('Notebook Database'!A443="","",'Notebook Database'!A443)</f>
        <v/>
      </c>
      <c r="E249" s="120"/>
      <c r="F249" s="120"/>
      <c r="G249" s="120"/>
    </row>
    <row r="250" spans="2:7" s="118" customFormat="1">
      <c r="B250" s="117"/>
      <c r="C250" s="119"/>
      <c r="D250" s="120" t="str">
        <f>IF('Notebook Database'!A444="","",'Notebook Database'!A444)</f>
        <v/>
      </c>
      <c r="E250" s="120"/>
      <c r="F250" s="120"/>
      <c r="G250" s="120"/>
    </row>
    <row r="251" spans="2:7" s="118" customFormat="1">
      <c r="B251" s="117"/>
      <c r="C251" s="119"/>
      <c r="D251" s="120" t="str">
        <f>IF('Notebook Database'!A445="","",'Notebook Database'!A445)</f>
        <v/>
      </c>
      <c r="E251" s="120"/>
      <c r="F251" s="120"/>
      <c r="G251" s="120"/>
    </row>
    <row r="252" spans="2:7" s="118" customFormat="1">
      <c r="B252" s="117"/>
      <c r="C252" s="119"/>
      <c r="D252" s="120" t="str">
        <f>IF('Notebook Database'!A446="","",'Notebook Database'!A446)</f>
        <v/>
      </c>
      <c r="E252" s="120"/>
      <c r="F252" s="120"/>
      <c r="G252" s="120"/>
    </row>
    <row r="253" spans="2:7" s="118" customFormat="1">
      <c r="B253" s="117"/>
      <c r="C253" s="119"/>
      <c r="D253" s="120" t="str">
        <f>IF('Notebook Database'!A447="","",'Notebook Database'!A447)</f>
        <v/>
      </c>
      <c r="E253" s="120"/>
      <c r="F253" s="120"/>
      <c r="G253" s="120"/>
    </row>
    <row r="254" spans="2:7" s="118" customFormat="1">
      <c r="B254" s="117"/>
      <c r="C254" s="119"/>
      <c r="D254" s="120" t="str">
        <f>IF('Notebook Database'!A448="","",'Notebook Database'!A448)</f>
        <v/>
      </c>
      <c r="E254" s="120"/>
      <c r="F254" s="120"/>
      <c r="G254" s="120"/>
    </row>
    <row r="255" spans="2:7" s="118" customFormat="1">
      <c r="B255" s="117"/>
      <c r="C255" s="119"/>
      <c r="D255" s="120" t="str">
        <f>IF('Notebook Database'!A449="","",'Notebook Database'!A449)</f>
        <v/>
      </c>
      <c r="E255" s="120"/>
      <c r="F255" s="120"/>
      <c r="G255" s="120"/>
    </row>
    <row r="256" spans="2:7" s="118" customFormat="1">
      <c r="B256" s="117"/>
      <c r="C256" s="119"/>
      <c r="D256" s="120" t="str">
        <f>IF('Notebook Database'!A450="","",'Notebook Database'!A450)</f>
        <v/>
      </c>
      <c r="E256" s="120"/>
      <c r="F256" s="120"/>
      <c r="G256" s="120"/>
    </row>
    <row r="257" spans="2:7" s="118" customFormat="1">
      <c r="B257" s="117"/>
      <c r="C257" s="119"/>
      <c r="D257" s="120" t="str">
        <f>IF('Notebook Database'!A451="","",'Notebook Database'!A451)</f>
        <v/>
      </c>
      <c r="E257" s="120"/>
      <c r="F257" s="120"/>
      <c r="G257" s="120"/>
    </row>
    <row r="258" spans="2:7" s="118" customFormat="1">
      <c r="B258" s="117"/>
      <c r="C258" s="119"/>
      <c r="D258" s="120" t="str">
        <f>IF('Notebook Database'!A452="","",'Notebook Database'!A452)</f>
        <v/>
      </c>
      <c r="E258" s="120"/>
      <c r="F258" s="120"/>
      <c r="G258" s="120"/>
    </row>
    <row r="259" spans="2:7" s="118" customFormat="1">
      <c r="B259" s="117"/>
      <c r="C259" s="119"/>
      <c r="D259" s="120" t="str">
        <f>IF('Notebook Database'!A453="","",'Notebook Database'!A453)</f>
        <v/>
      </c>
      <c r="E259" s="120"/>
      <c r="F259" s="120"/>
      <c r="G259" s="120"/>
    </row>
    <row r="260" spans="2:7" s="118" customFormat="1">
      <c r="B260" s="117"/>
      <c r="C260" s="119"/>
      <c r="D260" s="120" t="str">
        <f>IF('Notebook Database'!A454="","",'Notebook Database'!A454)</f>
        <v/>
      </c>
      <c r="E260" s="120"/>
      <c r="F260" s="120"/>
      <c r="G260" s="120"/>
    </row>
    <row r="261" spans="2:7" s="118" customFormat="1">
      <c r="B261" s="117"/>
      <c r="C261" s="119"/>
      <c r="D261" s="120" t="str">
        <f>IF('Notebook Database'!A455="","",'Notebook Database'!A455)</f>
        <v/>
      </c>
      <c r="E261" s="120"/>
      <c r="F261" s="120"/>
      <c r="G261" s="120"/>
    </row>
    <row r="262" spans="2:7" s="118" customFormat="1">
      <c r="B262" s="117"/>
      <c r="C262" s="119"/>
      <c r="D262" s="120" t="str">
        <f>IF('Notebook Database'!A456="","",'Notebook Database'!A456)</f>
        <v/>
      </c>
      <c r="E262" s="120"/>
      <c r="F262" s="120"/>
      <c r="G262" s="120"/>
    </row>
    <row r="263" spans="2:7" s="118" customFormat="1">
      <c r="B263" s="117"/>
      <c r="C263" s="119"/>
      <c r="D263" s="120" t="str">
        <f>IF('Notebook Database'!A457="","",'Notebook Database'!A457)</f>
        <v/>
      </c>
      <c r="E263" s="120"/>
      <c r="F263" s="120"/>
      <c r="G263" s="120"/>
    </row>
    <row r="264" spans="2:7" s="118" customFormat="1">
      <c r="B264" s="117"/>
      <c r="C264" s="119"/>
      <c r="D264" s="120" t="str">
        <f>IF('Notebook Database'!A458="","",'Notebook Database'!A458)</f>
        <v/>
      </c>
      <c r="E264" s="120"/>
      <c r="F264" s="120"/>
      <c r="G264" s="120"/>
    </row>
    <row r="265" spans="2:7" s="118" customFormat="1">
      <c r="B265" s="117"/>
      <c r="C265" s="119"/>
      <c r="D265" s="120" t="str">
        <f>IF('Notebook Database'!A459="","",'Notebook Database'!A459)</f>
        <v/>
      </c>
      <c r="E265" s="120"/>
      <c r="F265" s="120"/>
      <c r="G265" s="120"/>
    </row>
    <row r="266" spans="2:7" s="118" customFormat="1">
      <c r="B266" s="117"/>
      <c r="C266" s="119"/>
      <c r="D266" s="120" t="str">
        <f>IF('Notebook Database'!A460="","",'Notebook Database'!A460)</f>
        <v/>
      </c>
      <c r="E266" s="120"/>
      <c r="F266" s="120"/>
      <c r="G266" s="120"/>
    </row>
    <row r="267" spans="2:7" s="118" customFormat="1">
      <c r="B267" s="117"/>
      <c r="C267" s="119"/>
      <c r="D267" s="120" t="str">
        <f>IF('Notebook Database'!A461="","",'Notebook Database'!A461)</f>
        <v/>
      </c>
      <c r="E267" s="120"/>
      <c r="F267" s="120"/>
      <c r="G267" s="120"/>
    </row>
    <row r="268" spans="2:7" s="118" customFormat="1">
      <c r="B268" s="117"/>
      <c r="C268" s="119"/>
      <c r="D268" s="120" t="str">
        <f>IF('Notebook Database'!A462="","",'Notebook Database'!A462)</f>
        <v/>
      </c>
      <c r="E268" s="120"/>
      <c r="F268" s="120"/>
      <c r="G268" s="120"/>
    </row>
    <row r="269" spans="2:7" s="118" customFormat="1">
      <c r="B269" s="117"/>
      <c r="C269" s="119"/>
      <c r="D269" s="120" t="str">
        <f>IF('Notebook Database'!A463="","",'Notebook Database'!A463)</f>
        <v/>
      </c>
      <c r="E269" s="120"/>
      <c r="F269" s="120"/>
      <c r="G269" s="120"/>
    </row>
    <row r="270" spans="2:7" s="118" customFormat="1">
      <c r="B270" s="117"/>
      <c r="C270" s="119"/>
      <c r="D270" s="120" t="str">
        <f>IF('Notebook Database'!A464="","",'Notebook Database'!A464)</f>
        <v/>
      </c>
      <c r="E270" s="120"/>
      <c r="F270" s="120"/>
      <c r="G270" s="120"/>
    </row>
    <row r="271" spans="2:7" s="118" customFormat="1">
      <c r="B271" s="117"/>
      <c r="C271" s="119"/>
      <c r="D271" s="120" t="str">
        <f>IF('Notebook Database'!A465="","",'Notebook Database'!A465)</f>
        <v/>
      </c>
      <c r="E271" s="120"/>
      <c r="F271" s="120"/>
      <c r="G271" s="120"/>
    </row>
    <row r="272" spans="2:7" s="118" customFormat="1">
      <c r="B272" s="117"/>
      <c r="C272" s="119"/>
      <c r="D272" s="120" t="str">
        <f>IF('Notebook Database'!A466="","",'Notebook Database'!A466)</f>
        <v/>
      </c>
      <c r="E272" s="120"/>
      <c r="F272" s="120"/>
      <c r="G272" s="120"/>
    </row>
    <row r="273" spans="2:7" s="118" customFormat="1">
      <c r="B273" s="117"/>
      <c r="C273" s="119"/>
      <c r="D273" s="120" t="str">
        <f>IF('Notebook Database'!A467="","",'Notebook Database'!A467)</f>
        <v/>
      </c>
      <c r="E273" s="120"/>
      <c r="F273" s="120"/>
      <c r="G273" s="120"/>
    </row>
    <row r="274" spans="2:7" s="118" customFormat="1">
      <c r="B274" s="117"/>
      <c r="C274" s="119"/>
      <c r="D274" s="120" t="str">
        <f>IF('Notebook Database'!A468="","",'Notebook Database'!A468)</f>
        <v/>
      </c>
      <c r="E274" s="120"/>
      <c r="F274" s="120"/>
      <c r="G274" s="120"/>
    </row>
    <row r="275" spans="2:7" s="118" customFormat="1">
      <c r="B275" s="117"/>
      <c r="C275" s="119"/>
      <c r="D275" s="120" t="str">
        <f>IF('Notebook Database'!A469="","",'Notebook Database'!A469)</f>
        <v/>
      </c>
      <c r="E275" s="120"/>
      <c r="F275" s="120"/>
      <c r="G275" s="120"/>
    </row>
    <row r="276" spans="2:7" s="118" customFormat="1">
      <c r="B276" s="117"/>
      <c r="C276" s="119"/>
      <c r="D276" s="120" t="str">
        <f>IF('Notebook Database'!A470="","",'Notebook Database'!A470)</f>
        <v/>
      </c>
      <c r="E276" s="120"/>
      <c r="F276" s="120"/>
      <c r="G276" s="120"/>
    </row>
    <row r="277" spans="2:7" s="118" customFormat="1">
      <c r="B277" s="117"/>
      <c r="C277" s="119"/>
      <c r="D277" s="120" t="str">
        <f>IF('Notebook Database'!A471="","",'Notebook Database'!A471)</f>
        <v/>
      </c>
      <c r="E277" s="120"/>
      <c r="F277" s="120"/>
      <c r="G277" s="120"/>
    </row>
    <row r="278" spans="2:7" s="118" customFormat="1">
      <c r="B278" s="117"/>
      <c r="C278" s="119"/>
      <c r="D278" s="120" t="str">
        <f>IF('Notebook Database'!A472="","",'Notebook Database'!A472)</f>
        <v/>
      </c>
      <c r="E278" s="120"/>
      <c r="F278" s="120"/>
      <c r="G278" s="120"/>
    </row>
    <row r="279" spans="2:7" s="118" customFormat="1">
      <c r="B279" s="117"/>
      <c r="C279" s="119"/>
      <c r="D279" s="120" t="str">
        <f>IF('Notebook Database'!A473="","",'Notebook Database'!A473)</f>
        <v/>
      </c>
      <c r="E279" s="120"/>
      <c r="F279" s="120"/>
      <c r="G279" s="120"/>
    </row>
    <row r="280" spans="2:7" s="118" customFormat="1">
      <c r="B280" s="117"/>
      <c r="C280" s="119"/>
      <c r="D280" s="120" t="str">
        <f>IF('Notebook Database'!A474="","",'Notebook Database'!A474)</f>
        <v/>
      </c>
      <c r="E280" s="120"/>
      <c r="F280" s="120"/>
      <c r="G280" s="120"/>
    </row>
    <row r="281" spans="2:7" s="118" customFormat="1">
      <c r="B281" s="117"/>
      <c r="C281" s="119"/>
      <c r="D281" s="120" t="str">
        <f>IF('Notebook Database'!A475="","",'Notebook Database'!A475)</f>
        <v/>
      </c>
      <c r="E281" s="120"/>
      <c r="F281" s="120"/>
      <c r="G281" s="120"/>
    </row>
    <row r="282" spans="2:7" s="118" customFormat="1">
      <c r="B282" s="117"/>
      <c r="C282" s="119"/>
      <c r="D282" s="120" t="str">
        <f>IF('Notebook Database'!A476="","",'Notebook Database'!A476)</f>
        <v/>
      </c>
      <c r="E282" s="120"/>
      <c r="F282" s="120"/>
      <c r="G282" s="120"/>
    </row>
    <row r="283" spans="2:7" s="118" customFormat="1">
      <c r="B283" s="117"/>
      <c r="C283" s="119"/>
      <c r="D283" s="120" t="str">
        <f>IF('Notebook Database'!A477="","",'Notebook Database'!A477)</f>
        <v/>
      </c>
      <c r="E283" s="120"/>
      <c r="F283" s="120"/>
      <c r="G283" s="120"/>
    </row>
    <row r="284" spans="2:7" s="118" customFormat="1">
      <c r="B284" s="117"/>
      <c r="C284" s="119"/>
      <c r="D284" s="120" t="str">
        <f>IF('Notebook Database'!A478="","",'Notebook Database'!A478)</f>
        <v/>
      </c>
      <c r="E284" s="120"/>
      <c r="F284" s="120"/>
      <c r="G284" s="120"/>
    </row>
    <row r="285" spans="2:7" s="118" customFormat="1">
      <c r="B285" s="117"/>
      <c r="C285" s="119"/>
      <c r="D285" s="120" t="str">
        <f>IF('Notebook Database'!A479="","",'Notebook Database'!A479)</f>
        <v/>
      </c>
      <c r="E285" s="120"/>
      <c r="F285" s="120"/>
      <c r="G285" s="120"/>
    </row>
    <row r="286" spans="2:7" s="118" customFormat="1">
      <c r="B286" s="117"/>
      <c r="C286" s="119"/>
      <c r="D286" s="120" t="str">
        <f>IF('Notebook Database'!A480="","",'Notebook Database'!A480)</f>
        <v/>
      </c>
      <c r="E286" s="120"/>
      <c r="F286" s="120"/>
      <c r="G286" s="120"/>
    </row>
    <row r="287" spans="2:7" s="118" customFormat="1">
      <c r="B287" s="117"/>
      <c r="C287" s="119"/>
      <c r="D287" s="120" t="str">
        <f>IF('Notebook Database'!A481="","",'Notebook Database'!A481)</f>
        <v/>
      </c>
      <c r="E287" s="120"/>
      <c r="F287" s="120"/>
      <c r="G287" s="120"/>
    </row>
    <row r="288" spans="2:7" s="118" customFormat="1">
      <c r="B288" s="117"/>
      <c r="C288" s="119"/>
      <c r="D288" s="120" t="str">
        <f>IF('Notebook Database'!A482="","",'Notebook Database'!A482)</f>
        <v/>
      </c>
      <c r="E288" s="120"/>
      <c r="F288" s="120"/>
      <c r="G288" s="120"/>
    </row>
    <row r="289" spans="2:7" s="118" customFormat="1">
      <c r="B289" s="117"/>
      <c r="C289" s="119"/>
      <c r="D289" s="120" t="str">
        <f>IF('Notebook Database'!A483="","",'Notebook Database'!A483)</f>
        <v/>
      </c>
      <c r="E289" s="120"/>
      <c r="F289" s="120"/>
      <c r="G289" s="120"/>
    </row>
    <row r="290" spans="2:7" s="118" customFormat="1">
      <c r="B290" s="117"/>
      <c r="C290" s="119"/>
      <c r="D290" s="120" t="str">
        <f>IF('Notebook Database'!A484="","",'Notebook Database'!A484)</f>
        <v/>
      </c>
      <c r="E290" s="120"/>
      <c r="F290" s="120"/>
      <c r="G290" s="120"/>
    </row>
    <row r="291" spans="2:7" s="118" customFormat="1">
      <c r="B291" s="117"/>
      <c r="C291" s="119"/>
      <c r="D291" s="120" t="str">
        <f>IF('Notebook Database'!A485="","",'Notebook Database'!A485)</f>
        <v/>
      </c>
      <c r="E291" s="120"/>
      <c r="F291" s="120"/>
      <c r="G291" s="120"/>
    </row>
    <row r="292" spans="2:7" s="118" customFormat="1">
      <c r="B292" s="117"/>
      <c r="C292" s="119"/>
      <c r="D292" s="120" t="str">
        <f>IF('Notebook Database'!A486="","",'Notebook Database'!A486)</f>
        <v/>
      </c>
      <c r="E292" s="120"/>
      <c r="F292" s="120"/>
      <c r="G292" s="120"/>
    </row>
    <row r="293" spans="2:7" s="118" customFormat="1">
      <c r="B293" s="117"/>
      <c r="C293" s="119"/>
      <c r="D293" s="120" t="str">
        <f>IF('Notebook Database'!A487="","",'Notebook Database'!A487)</f>
        <v/>
      </c>
      <c r="E293" s="120"/>
      <c r="F293" s="120"/>
      <c r="G293" s="120"/>
    </row>
    <row r="294" spans="2:7" s="118" customFormat="1">
      <c r="B294" s="117"/>
      <c r="C294" s="119"/>
      <c r="D294" s="120" t="str">
        <f>IF('Notebook Database'!A488="","",'Notebook Database'!A488)</f>
        <v/>
      </c>
      <c r="E294" s="120"/>
      <c r="F294" s="120"/>
      <c r="G294" s="120"/>
    </row>
    <row r="295" spans="2:7" s="118" customFormat="1">
      <c r="B295" s="117"/>
      <c r="C295" s="119"/>
      <c r="D295" s="120" t="str">
        <f>IF('Notebook Database'!A489="","",'Notebook Database'!A489)</f>
        <v/>
      </c>
      <c r="E295" s="120"/>
      <c r="F295" s="120"/>
      <c r="G295" s="120"/>
    </row>
    <row r="296" spans="2:7" s="118" customFormat="1">
      <c r="B296" s="117"/>
      <c r="C296" s="119"/>
      <c r="D296" s="120" t="str">
        <f>IF('Notebook Database'!A490="","",'Notebook Database'!A490)</f>
        <v/>
      </c>
      <c r="E296" s="120"/>
      <c r="F296" s="120"/>
      <c r="G296" s="120"/>
    </row>
    <row r="297" spans="2:7" s="118" customFormat="1">
      <c r="B297" s="117"/>
      <c r="C297" s="119"/>
      <c r="D297" s="120" t="str">
        <f>IF('Notebook Database'!A491="","",'Notebook Database'!A491)</f>
        <v/>
      </c>
      <c r="E297" s="120"/>
      <c r="F297" s="120"/>
      <c r="G297" s="120"/>
    </row>
    <row r="298" spans="2:7" s="118" customFormat="1">
      <c r="B298" s="117"/>
      <c r="C298" s="119"/>
      <c r="D298" s="120" t="str">
        <f>IF('Notebook Database'!A492="","",'Notebook Database'!A492)</f>
        <v/>
      </c>
      <c r="E298" s="120"/>
      <c r="F298" s="120"/>
      <c r="G298" s="120"/>
    </row>
    <row r="299" spans="2:7" s="118" customFormat="1">
      <c r="B299" s="117"/>
      <c r="C299" s="119"/>
      <c r="D299" s="120" t="str">
        <f>IF('Notebook Database'!A493="","",'Notebook Database'!A493)</f>
        <v/>
      </c>
      <c r="E299" s="120"/>
      <c r="F299" s="120"/>
      <c r="G299" s="120"/>
    </row>
    <row r="300" spans="2:7" s="118" customFormat="1">
      <c r="B300" s="117"/>
      <c r="C300" s="119"/>
      <c r="D300" s="120" t="str">
        <f>IF('Notebook Database'!A494="","",'Notebook Database'!A494)</f>
        <v/>
      </c>
      <c r="E300" s="120"/>
      <c r="F300" s="120"/>
      <c r="G300" s="120"/>
    </row>
    <row r="301" spans="2:7" s="118" customFormat="1">
      <c r="B301" s="117"/>
      <c r="C301" s="119"/>
      <c r="D301" s="120" t="str">
        <f>IF('Notebook Database'!A495="","",'Notebook Database'!A495)</f>
        <v/>
      </c>
      <c r="E301" s="120"/>
      <c r="F301" s="120"/>
      <c r="G301" s="120"/>
    </row>
    <row r="302" spans="2:7" s="118" customFormat="1">
      <c r="B302" s="117"/>
      <c r="C302" s="119"/>
      <c r="D302" s="120" t="str">
        <f>IF('Notebook Database'!A496="","",'Notebook Database'!A496)</f>
        <v/>
      </c>
      <c r="E302" s="120"/>
      <c r="F302" s="120"/>
      <c r="G302" s="120"/>
    </row>
    <row r="303" spans="2:7" s="118" customFormat="1">
      <c r="B303" s="117"/>
      <c r="C303" s="119"/>
      <c r="D303" s="120" t="str">
        <f>IF('Notebook Database'!A497="","",'Notebook Database'!A497)</f>
        <v/>
      </c>
      <c r="E303" s="120"/>
      <c r="F303" s="120"/>
      <c r="G303" s="120"/>
    </row>
    <row r="304" spans="2:7" s="118" customFormat="1">
      <c r="B304" s="117"/>
      <c r="C304" s="119"/>
      <c r="D304" s="120" t="str">
        <f>IF('Notebook Database'!A498="","",'Notebook Database'!A498)</f>
        <v/>
      </c>
      <c r="E304" s="120"/>
      <c r="F304" s="120"/>
      <c r="G304" s="120"/>
    </row>
    <row r="305" spans="2:7" s="118" customFormat="1">
      <c r="B305" s="117"/>
      <c r="C305" s="119"/>
      <c r="D305" s="120" t="str">
        <f>IF('Notebook Database'!A499="","",'Notebook Database'!A499)</f>
        <v/>
      </c>
      <c r="E305" s="120"/>
      <c r="F305" s="120"/>
      <c r="G305" s="120"/>
    </row>
    <row r="306" spans="2:7" s="118" customFormat="1">
      <c r="B306" s="117"/>
      <c r="C306" s="119"/>
      <c r="D306" s="120" t="str">
        <f>IF('Notebook Database'!A500="","",'Notebook Database'!A500)</f>
        <v/>
      </c>
      <c r="E306" s="120"/>
      <c r="F306" s="120"/>
      <c r="G306" s="120"/>
    </row>
    <row r="307" spans="2:7" s="118" customFormat="1">
      <c r="B307" s="117"/>
      <c r="C307" s="119"/>
      <c r="D307" s="120" t="str">
        <f>IF('Notebook Database'!A501="","",'Notebook Database'!A501)</f>
        <v/>
      </c>
      <c r="E307" s="120"/>
      <c r="F307" s="120"/>
      <c r="G307" s="120"/>
    </row>
    <row r="308" spans="2:7" s="118" customFormat="1">
      <c r="B308" s="117"/>
      <c r="C308" s="119"/>
      <c r="D308" s="120" t="str">
        <f>IF('Notebook Database'!A502="","",'Notebook Database'!A502)</f>
        <v/>
      </c>
      <c r="E308" s="120"/>
      <c r="F308" s="120"/>
      <c r="G308" s="120"/>
    </row>
    <row r="309" spans="2:7" s="118" customFormat="1">
      <c r="B309" s="117"/>
      <c r="C309" s="119"/>
      <c r="D309" s="120" t="str">
        <f>IF('Notebook Database'!A503="","",'Notebook Database'!A503)</f>
        <v/>
      </c>
      <c r="E309" s="120"/>
      <c r="F309" s="120"/>
      <c r="G309" s="120"/>
    </row>
    <row r="310" spans="2:7" s="118" customFormat="1">
      <c r="B310" s="117"/>
      <c r="C310" s="119"/>
      <c r="D310" s="120" t="str">
        <f>IF('Notebook Database'!A504="","",'Notebook Database'!A504)</f>
        <v/>
      </c>
      <c r="E310" s="120"/>
      <c r="F310" s="120"/>
      <c r="G310" s="120"/>
    </row>
    <row r="311" spans="2:7" s="118" customFormat="1">
      <c r="B311" s="117"/>
      <c r="C311" s="119"/>
      <c r="D311" s="120" t="str">
        <f>IF('Notebook Database'!A505="","",'Notebook Database'!A505)</f>
        <v/>
      </c>
      <c r="E311" s="120"/>
      <c r="F311" s="120"/>
      <c r="G311" s="120"/>
    </row>
    <row r="312" spans="2:7" s="118" customFormat="1">
      <c r="B312" s="117"/>
      <c r="C312" s="119"/>
      <c r="D312" s="120" t="str">
        <f>IF('Notebook Database'!A506="","",'Notebook Database'!A506)</f>
        <v/>
      </c>
      <c r="E312" s="120"/>
      <c r="F312" s="120"/>
      <c r="G312" s="120"/>
    </row>
    <row r="313" spans="2:7" s="118" customFormat="1">
      <c r="B313" s="117"/>
      <c r="C313" s="119"/>
      <c r="D313" s="120" t="str">
        <f>IF('Notebook Database'!A507="","",'Notebook Database'!A507)</f>
        <v/>
      </c>
      <c r="E313" s="120"/>
      <c r="F313" s="120"/>
      <c r="G313" s="120"/>
    </row>
    <row r="314" spans="2:7" s="118" customFormat="1">
      <c r="B314" s="117"/>
      <c r="C314" s="119"/>
      <c r="D314" s="120" t="str">
        <f>IF('Notebook Database'!A508="","",'Notebook Database'!A508)</f>
        <v/>
      </c>
      <c r="E314" s="120"/>
      <c r="F314" s="120"/>
      <c r="G314" s="120"/>
    </row>
    <row r="315" spans="2:7" s="118" customFormat="1">
      <c r="B315" s="117"/>
      <c r="C315" s="119"/>
      <c r="D315" s="120" t="str">
        <f>IF('Notebook Database'!A509="","",'Notebook Database'!A509)</f>
        <v/>
      </c>
      <c r="E315" s="120"/>
      <c r="F315" s="120"/>
      <c r="G315" s="120"/>
    </row>
    <row r="316" spans="2:7" s="118" customFormat="1">
      <c r="B316" s="117"/>
      <c r="C316" s="119"/>
      <c r="D316" s="120" t="str">
        <f>IF('Notebook Database'!A510="","",'Notebook Database'!A510)</f>
        <v/>
      </c>
      <c r="E316" s="120"/>
      <c r="F316" s="120"/>
      <c r="G316" s="120"/>
    </row>
    <row r="317" spans="2:7" s="118" customFormat="1">
      <c r="B317" s="117"/>
      <c r="C317" s="119"/>
      <c r="D317" s="120" t="str">
        <f>IF('Notebook Database'!A511="","",'Notebook Database'!A511)</f>
        <v/>
      </c>
      <c r="E317" s="120"/>
      <c r="F317" s="120"/>
      <c r="G317" s="120"/>
    </row>
    <row r="318" spans="2:7" s="118" customFormat="1">
      <c r="B318" s="117"/>
      <c r="C318" s="119"/>
      <c r="D318" s="120" t="str">
        <f>IF('Notebook Database'!A512="","",'Notebook Database'!A512)</f>
        <v/>
      </c>
      <c r="E318" s="120"/>
      <c r="F318" s="120"/>
      <c r="G318" s="120"/>
    </row>
    <row r="319" spans="2:7" s="118" customFormat="1">
      <c r="B319" s="117"/>
      <c r="C319" s="119"/>
      <c r="D319" s="120" t="str">
        <f>IF('Notebook Database'!A513="","",'Notebook Database'!A513)</f>
        <v/>
      </c>
      <c r="E319" s="120"/>
      <c r="F319" s="120"/>
      <c r="G319" s="120"/>
    </row>
    <row r="320" spans="2:7" s="118" customFormat="1">
      <c r="B320" s="117"/>
      <c r="C320" s="119"/>
      <c r="D320" s="120" t="str">
        <f>IF('Notebook Database'!A514="","",'Notebook Database'!A514)</f>
        <v/>
      </c>
      <c r="E320" s="120"/>
      <c r="F320" s="120"/>
      <c r="G320" s="120"/>
    </row>
    <row r="321" spans="2:7" s="118" customFormat="1">
      <c r="B321" s="117"/>
      <c r="C321" s="119"/>
      <c r="D321" s="120" t="str">
        <f>IF('Notebook Database'!A515="","",'Notebook Database'!A515)</f>
        <v/>
      </c>
      <c r="E321" s="120"/>
      <c r="F321" s="120"/>
      <c r="G321" s="120"/>
    </row>
    <row r="322" spans="2:7" s="118" customFormat="1">
      <c r="B322" s="117"/>
      <c r="C322" s="119"/>
      <c r="D322" s="120" t="str">
        <f>IF('Notebook Database'!A516="","",'Notebook Database'!A516)</f>
        <v/>
      </c>
      <c r="E322" s="120"/>
      <c r="F322" s="120"/>
      <c r="G322" s="120"/>
    </row>
    <row r="323" spans="2:7" s="118" customFormat="1">
      <c r="B323" s="117"/>
      <c r="C323" s="119"/>
      <c r="D323" s="120" t="str">
        <f>IF('Notebook Database'!A517="","",'Notebook Database'!A517)</f>
        <v/>
      </c>
      <c r="E323" s="120"/>
      <c r="F323" s="120"/>
      <c r="G323" s="120"/>
    </row>
    <row r="324" spans="2:7" s="118" customFormat="1">
      <c r="B324" s="117"/>
      <c r="C324" s="119"/>
      <c r="D324" s="120" t="str">
        <f>IF('Notebook Database'!A518="","",'Notebook Database'!A518)</f>
        <v/>
      </c>
      <c r="E324" s="120"/>
      <c r="F324" s="120"/>
      <c r="G324" s="120"/>
    </row>
    <row r="325" spans="2:7" s="118" customFormat="1">
      <c r="B325" s="117"/>
      <c r="C325" s="119"/>
      <c r="D325" s="120" t="str">
        <f>IF('Notebook Database'!A519="","",'Notebook Database'!A519)</f>
        <v/>
      </c>
      <c r="E325" s="120"/>
      <c r="F325" s="120"/>
      <c r="G325" s="120"/>
    </row>
    <row r="326" spans="2:7" s="118" customFormat="1">
      <c r="B326" s="117"/>
      <c r="C326" s="119"/>
      <c r="D326" s="120" t="str">
        <f>IF('Notebook Database'!A520="","",'Notebook Database'!A520)</f>
        <v/>
      </c>
      <c r="E326" s="120"/>
      <c r="F326" s="120"/>
      <c r="G326" s="120"/>
    </row>
    <row r="327" spans="2:7" s="118" customFormat="1">
      <c r="B327" s="117"/>
      <c r="C327" s="119"/>
      <c r="D327" s="120" t="str">
        <f>IF('Notebook Database'!A521="","",'Notebook Database'!A521)</f>
        <v/>
      </c>
      <c r="E327" s="120"/>
      <c r="F327" s="120"/>
      <c r="G327" s="120"/>
    </row>
    <row r="328" spans="2:7" s="118" customFormat="1">
      <c r="B328" s="117"/>
      <c r="C328" s="119"/>
      <c r="D328" s="120" t="str">
        <f>IF('Notebook Database'!A522="","",'Notebook Database'!A522)</f>
        <v/>
      </c>
      <c r="E328" s="120"/>
      <c r="F328" s="120"/>
      <c r="G328" s="120"/>
    </row>
    <row r="329" spans="2:7" s="118" customFormat="1">
      <c r="B329" s="117"/>
      <c r="C329" s="119"/>
      <c r="D329" s="120" t="str">
        <f>IF('Notebook Database'!A523="","",'Notebook Database'!A523)</f>
        <v/>
      </c>
      <c r="E329" s="120"/>
      <c r="F329" s="120"/>
      <c r="G329" s="120"/>
    </row>
    <row r="330" spans="2:7" s="118" customFormat="1">
      <c r="B330" s="117"/>
      <c r="C330" s="119"/>
      <c r="D330" s="120" t="str">
        <f>IF('Notebook Database'!A524="","",'Notebook Database'!A524)</f>
        <v/>
      </c>
      <c r="E330" s="120"/>
      <c r="F330" s="120"/>
      <c r="G330" s="120"/>
    </row>
    <row r="331" spans="2:7" s="118" customFormat="1">
      <c r="B331" s="117"/>
      <c r="C331" s="119"/>
      <c r="D331" s="120" t="str">
        <f>IF('Notebook Database'!A525="","",'Notebook Database'!A525)</f>
        <v/>
      </c>
      <c r="E331" s="120"/>
      <c r="F331" s="120"/>
      <c r="G331" s="120"/>
    </row>
    <row r="332" spans="2:7" s="118" customFormat="1">
      <c r="B332" s="117"/>
      <c r="C332" s="119"/>
      <c r="D332" s="120" t="str">
        <f>IF('Notebook Database'!A526="","",'Notebook Database'!A526)</f>
        <v/>
      </c>
      <c r="E332" s="120"/>
      <c r="F332" s="120"/>
      <c r="G332" s="120"/>
    </row>
    <row r="333" spans="2:7" s="118" customFormat="1">
      <c r="B333" s="117"/>
      <c r="C333" s="119"/>
      <c r="D333" s="120" t="str">
        <f>IF('Notebook Database'!A527="","",'Notebook Database'!A527)</f>
        <v/>
      </c>
      <c r="E333" s="120"/>
      <c r="F333" s="120"/>
      <c r="G333" s="120"/>
    </row>
    <row r="334" spans="2:7" s="118" customFormat="1">
      <c r="B334" s="117"/>
      <c r="C334" s="119"/>
      <c r="D334" s="120" t="str">
        <f>IF('Notebook Database'!A528="","",'Notebook Database'!A528)</f>
        <v/>
      </c>
      <c r="E334" s="120"/>
      <c r="F334" s="120"/>
      <c r="G334" s="120"/>
    </row>
    <row r="335" spans="2:7" s="118" customFormat="1">
      <c r="B335" s="117"/>
      <c r="C335" s="119"/>
      <c r="D335" s="120" t="str">
        <f>IF('Notebook Database'!A529="","",'Notebook Database'!A529)</f>
        <v/>
      </c>
      <c r="E335" s="120"/>
      <c r="F335" s="120"/>
      <c r="G335" s="120"/>
    </row>
    <row r="336" spans="2:7" s="118" customFormat="1">
      <c r="B336" s="117"/>
      <c r="C336" s="119"/>
      <c r="D336" s="120" t="str">
        <f>IF('Notebook Database'!A530="","",'Notebook Database'!A530)</f>
        <v/>
      </c>
      <c r="E336" s="120"/>
      <c r="F336" s="120"/>
      <c r="G336" s="120"/>
    </row>
    <row r="337" spans="2:7" s="118" customFormat="1">
      <c r="B337" s="117"/>
      <c r="C337" s="119"/>
      <c r="D337" s="120" t="str">
        <f>IF('Notebook Database'!A531="","",'Notebook Database'!A531)</f>
        <v/>
      </c>
      <c r="E337" s="120"/>
      <c r="F337" s="120"/>
      <c r="G337" s="120"/>
    </row>
    <row r="338" spans="2:7" s="118" customFormat="1">
      <c r="B338" s="117"/>
      <c r="C338" s="119"/>
      <c r="D338" s="120" t="str">
        <f>IF('Notebook Database'!A532="","",'Notebook Database'!A532)</f>
        <v/>
      </c>
      <c r="E338" s="120"/>
      <c r="F338" s="120"/>
      <c r="G338" s="120"/>
    </row>
    <row r="339" spans="2:7" s="118" customFormat="1">
      <c r="B339" s="117"/>
      <c r="C339" s="119"/>
      <c r="D339" s="120" t="str">
        <f>IF('Notebook Database'!A533="","",'Notebook Database'!A533)</f>
        <v/>
      </c>
      <c r="E339" s="120"/>
      <c r="F339" s="120"/>
      <c r="G339" s="120"/>
    </row>
    <row r="340" spans="2:7" s="118" customFormat="1">
      <c r="B340" s="117"/>
      <c r="C340" s="119"/>
      <c r="D340" s="120" t="str">
        <f>IF('Notebook Database'!A534="","",'Notebook Database'!A534)</f>
        <v/>
      </c>
      <c r="E340" s="120"/>
      <c r="F340" s="120"/>
      <c r="G340" s="120"/>
    </row>
    <row r="341" spans="2:7" s="118" customFormat="1">
      <c r="B341" s="117"/>
      <c r="C341" s="119"/>
      <c r="D341" s="120" t="str">
        <f>IF('Notebook Database'!A535="","",'Notebook Database'!A535)</f>
        <v/>
      </c>
      <c r="E341" s="120"/>
      <c r="F341" s="120"/>
      <c r="G341" s="120"/>
    </row>
    <row r="342" spans="2:7" s="118" customFormat="1">
      <c r="B342" s="117"/>
      <c r="C342" s="119"/>
      <c r="D342" s="120" t="str">
        <f>IF('Notebook Database'!A536="","",'Notebook Database'!A536)</f>
        <v/>
      </c>
      <c r="E342" s="120"/>
      <c r="F342" s="120"/>
      <c r="G342" s="120"/>
    </row>
    <row r="343" spans="2:7" s="118" customFormat="1">
      <c r="B343" s="117"/>
      <c r="C343" s="119"/>
      <c r="D343" s="120" t="str">
        <f>IF('Notebook Database'!A537="","",'Notebook Database'!A537)</f>
        <v/>
      </c>
      <c r="E343" s="120"/>
      <c r="F343" s="120"/>
      <c r="G343" s="120"/>
    </row>
    <row r="344" spans="2:7" s="118" customFormat="1">
      <c r="B344" s="117"/>
      <c r="C344" s="119"/>
      <c r="D344" s="120" t="str">
        <f>IF('Notebook Database'!A538="","",'Notebook Database'!A538)</f>
        <v/>
      </c>
      <c r="E344" s="120"/>
      <c r="F344" s="120"/>
      <c r="G344" s="120"/>
    </row>
    <row r="345" spans="2:7" s="118" customFormat="1">
      <c r="B345" s="117"/>
      <c r="C345" s="119"/>
      <c r="D345" s="120" t="str">
        <f>IF('Notebook Database'!A539="","",'Notebook Database'!A539)</f>
        <v/>
      </c>
      <c r="E345" s="120"/>
      <c r="F345" s="120"/>
      <c r="G345" s="120"/>
    </row>
    <row r="346" spans="2:7" s="118" customFormat="1">
      <c r="B346" s="117"/>
      <c r="C346" s="119"/>
      <c r="D346" s="120" t="str">
        <f>IF('Notebook Database'!A540="","",'Notebook Database'!A540)</f>
        <v/>
      </c>
      <c r="E346" s="120"/>
      <c r="F346" s="120"/>
      <c r="G346" s="120"/>
    </row>
    <row r="347" spans="2:7" s="118" customFormat="1">
      <c r="B347" s="117"/>
      <c r="C347" s="119"/>
      <c r="D347" s="120" t="str">
        <f>IF('Notebook Database'!A541="","",'Notebook Database'!A541)</f>
        <v/>
      </c>
      <c r="E347" s="120"/>
      <c r="F347" s="120"/>
      <c r="G347" s="120"/>
    </row>
    <row r="348" spans="2:7" s="118" customFormat="1">
      <c r="B348" s="117"/>
      <c r="C348" s="119"/>
      <c r="D348" s="120" t="str">
        <f>IF('Notebook Database'!A542="","",'Notebook Database'!A542)</f>
        <v/>
      </c>
      <c r="E348" s="120"/>
      <c r="F348" s="120"/>
      <c r="G348" s="120"/>
    </row>
    <row r="349" spans="2:7" s="118" customFormat="1">
      <c r="B349" s="117"/>
      <c r="C349" s="119"/>
      <c r="D349" s="120" t="str">
        <f>IF('Notebook Database'!A543="","",'Notebook Database'!A543)</f>
        <v/>
      </c>
      <c r="E349" s="120"/>
      <c r="F349" s="120"/>
      <c r="G349" s="120"/>
    </row>
    <row r="350" spans="2:7" s="118" customFormat="1">
      <c r="B350" s="117"/>
      <c r="C350" s="119"/>
      <c r="D350" s="120" t="str">
        <f>IF('Notebook Database'!A544="","",'Notebook Database'!A544)</f>
        <v/>
      </c>
      <c r="E350" s="120"/>
      <c r="F350" s="120"/>
      <c r="G350" s="120"/>
    </row>
    <row r="351" spans="2:7" s="118" customFormat="1">
      <c r="B351" s="117"/>
      <c r="C351" s="119"/>
      <c r="D351" s="120" t="str">
        <f>IF('Notebook Database'!A545="","",'Notebook Database'!A545)</f>
        <v/>
      </c>
      <c r="E351" s="120"/>
      <c r="F351" s="120"/>
      <c r="G351" s="120"/>
    </row>
    <row r="352" spans="2:7" s="118" customFormat="1">
      <c r="B352" s="117"/>
      <c r="C352" s="119"/>
      <c r="D352" s="120" t="str">
        <f>IF('Notebook Database'!A546="","",'Notebook Database'!A546)</f>
        <v/>
      </c>
      <c r="E352" s="120"/>
      <c r="F352" s="120"/>
      <c r="G352" s="120"/>
    </row>
    <row r="353" spans="2:7" s="118" customFormat="1">
      <c r="B353" s="117"/>
      <c r="C353" s="119"/>
      <c r="D353" s="120" t="str">
        <f>IF('Notebook Database'!A547="","",'Notebook Database'!A547)</f>
        <v/>
      </c>
      <c r="E353" s="120"/>
      <c r="F353" s="120"/>
      <c r="G353" s="120"/>
    </row>
    <row r="354" spans="2:7" s="118" customFormat="1">
      <c r="B354" s="117"/>
      <c r="C354" s="119"/>
      <c r="D354" s="120" t="str">
        <f>IF('Notebook Database'!A548="","",'Notebook Database'!A548)</f>
        <v/>
      </c>
      <c r="E354" s="120"/>
      <c r="F354" s="120"/>
      <c r="G354" s="120"/>
    </row>
    <row r="355" spans="2:7" s="118" customFormat="1">
      <c r="B355" s="117"/>
      <c r="C355" s="119"/>
      <c r="D355" s="120" t="str">
        <f>IF('Notebook Database'!A549="","",'Notebook Database'!A549)</f>
        <v/>
      </c>
      <c r="E355" s="120"/>
      <c r="F355" s="120"/>
      <c r="G355" s="120"/>
    </row>
    <row r="356" spans="2:7" s="118" customFormat="1">
      <c r="B356" s="117"/>
      <c r="C356" s="119"/>
      <c r="D356" s="120" t="str">
        <f>IF('Notebook Database'!A550="","",'Notebook Database'!A550)</f>
        <v/>
      </c>
      <c r="E356" s="120"/>
      <c r="F356" s="120"/>
      <c r="G356" s="120"/>
    </row>
    <row r="357" spans="2:7" s="118" customFormat="1">
      <c r="B357" s="117"/>
      <c r="C357" s="119"/>
      <c r="D357" s="120" t="str">
        <f>IF('Notebook Database'!A551="","",'Notebook Database'!A551)</f>
        <v/>
      </c>
      <c r="E357" s="120"/>
      <c r="F357" s="120"/>
      <c r="G357" s="120"/>
    </row>
    <row r="358" spans="2:7" s="118" customFormat="1">
      <c r="B358" s="117"/>
      <c r="C358" s="119"/>
      <c r="D358" s="120" t="str">
        <f>IF('Notebook Database'!A552="","",'Notebook Database'!A552)</f>
        <v/>
      </c>
      <c r="E358" s="120"/>
      <c r="F358" s="120"/>
      <c r="G358" s="120"/>
    </row>
    <row r="359" spans="2:7" s="118" customFormat="1">
      <c r="B359" s="117"/>
      <c r="C359" s="119"/>
      <c r="D359" s="120" t="str">
        <f>IF('Notebook Database'!A553="","",'Notebook Database'!A553)</f>
        <v/>
      </c>
      <c r="E359" s="120"/>
      <c r="F359" s="120"/>
      <c r="G359" s="120"/>
    </row>
    <row r="360" spans="2:7" s="118" customFormat="1">
      <c r="B360" s="117"/>
      <c r="C360" s="119"/>
      <c r="D360" s="120" t="str">
        <f>IF('Notebook Database'!A554="","",'Notebook Database'!A554)</f>
        <v/>
      </c>
      <c r="E360" s="120"/>
      <c r="F360" s="120"/>
      <c r="G360" s="120"/>
    </row>
    <row r="361" spans="2:7" s="118" customFormat="1">
      <c r="B361" s="117"/>
      <c r="C361" s="119"/>
      <c r="D361" s="120" t="str">
        <f>IF('Notebook Database'!A555="","",'Notebook Database'!A555)</f>
        <v/>
      </c>
      <c r="E361" s="120"/>
      <c r="F361" s="120"/>
      <c r="G361" s="120"/>
    </row>
    <row r="362" spans="2:7" s="118" customFormat="1">
      <c r="B362" s="117"/>
      <c r="C362" s="119"/>
      <c r="D362" s="120" t="str">
        <f>IF('Notebook Database'!A556="","",'Notebook Database'!A556)</f>
        <v/>
      </c>
      <c r="E362" s="120"/>
      <c r="F362" s="120"/>
      <c r="G362" s="120"/>
    </row>
    <row r="363" spans="2:7" s="118" customFormat="1">
      <c r="B363" s="117"/>
      <c r="C363" s="119"/>
      <c r="D363" s="120" t="str">
        <f>IF('Notebook Database'!A557="","",'Notebook Database'!A557)</f>
        <v/>
      </c>
      <c r="E363" s="120"/>
      <c r="F363" s="120"/>
      <c r="G363" s="120"/>
    </row>
    <row r="364" spans="2:7" s="118" customFormat="1">
      <c r="B364" s="117"/>
      <c r="C364" s="119"/>
      <c r="D364" s="120" t="str">
        <f>IF('Notebook Database'!A558="","",'Notebook Database'!A558)</f>
        <v/>
      </c>
      <c r="E364" s="120"/>
      <c r="F364" s="120"/>
      <c r="G364" s="120"/>
    </row>
    <row r="365" spans="2:7" s="118" customFormat="1">
      <c r="B365" s="117"/>
      <c r="C365" s="119"/>
      <c r="D365" s="120" t="str">
        <f>IF('Notebook Database'!A559="","",'Notebook Database'!A559)</f>
        <v/>
      </c>
      <c r="E365" s="120"/>
      <c r="F365" s="120"/>
      <c r="G365" s="120"/>
    </row>
    <row r="366" spans="2:7" s="118" customFormat="1">
      <c r="B366" s="117"/>
      <c r="C366" s="119"/>
      <c r="D366" s="120" t="str">
        <f>IF('Notebook Database'!A560="","",'Notebook Database'!A560)</f>
        <v/>
      </c>
      <c r="E366" s="120"/>
      <c r="F366" s="120"/>
      <c r="G366" s="120"/>
    </row>
    <row r="367" spans="2:7" s="118" customFormat="1">
      <c r="B367" s="117"/>
      <c r="C367" s="119"/>
      <c r="D367" s="120" t="str">
        <f>IF('Notebook Database'!A561="","",'Notebook Database'!A561)</f>
        <v/>
      </c>
      <c r="E367" s="120"/>
      <c r="F367" s="120"/>
      <c r="G367" s="120"/>
    </row>
    <row r="368" spans="2:7" s="118" customFormat="1">
      <c r="B368" s="117"/>
      <c r="C368" s="119"/>
      <c r="D368" s="120" t="str">
        <f>IF('Notebook Database'!A562="","",'Notebook Database'!A562)</f>
        <v/>
      </c>
      <c r="E368" s="120"/>
      <c r="F368" s="120"/>
      <c r="G368" s="120"/>
    </row>
    <row r="369" spans="2:7" s="118" customFormat="1">
      <c r="B369" s="117"/>
      <c r="C369" s="119"/>
      <c r="D369" s="120" t="str">
        <f>IF('Notebook Database'!A563="","",'Notebook Database'!A563)</f>
        <v/>
      </c>
      <c r="E369" s="120"/>
      <c r="F369" s="120"/>
      <c r="G369" s="120"/>
    </row>
    <row r="370" spans="2:7" s="118" customFormat="1">
      <c r="B370" s="117"/>
      <c r="C370" s="119"/>
      <c r="D370" s="120" t="str">
        <f>IF('Notebook Database'!A564="","",'Notebook Database'!A564)</f>
        <v/>
      </c>
      <c r="E370" s="120"/>
      <c r="F370" s="120"/>
      <c r="G370" s="120"/>
    </row>
    <row r="371" spans="2:7" s="118" customFormat="1">
      <c r="B371" s="117"/>
      <c r="C371" s="119"/>
      <c r="D371" s="120" t="str">
        <f>IF('Notebook Database'!A565="","",'Notebook Database'!A565)</f>
        <v/>
      </c>
      <c r="E371" s="120"/>
      <c r="F371" s="120"/>
      <c r="G371" s="120"/>
    </row>
    <row r="372" spans="2:7" s="118" customFormat="1">
      <c r="B372" s="117"/>
      <c r="C372" s="119"/>
      <c r="D372" s="120" t="str">
        <f>IF('Notebook Database'!A566="","",'Notebook Database'!A566)</f>
        <v/>
      </c>
      <c r="E372" s="120"/>
      <c r="F372" s="120"/>
      <c r="G372" s="120"/>
    </row>
    <row r="373" spans="2:7" s="118" customFormat="1">
      <c r="B373" s="117"/>
      <c r="C373" s="119"/>
      <c r="D373" s="120" t="str">
        <f>IF('Notebook Database'!A567="","",'Notebook Database'!A567)</f>
        <v/>
      </c>
      <c r="E373" s="120"/>
      <c r="F373" s="120"/>
      <c r="G373" s="120"/>
    </row>
    <row r="374" spans="2:7" s="118" customFormat="1">
      <c r="B374" s="117"/>
      <c r="C374" s="119"/>
      <c r="D374" s="120" t="str">
        <f>IF('Notebook Database'!A568="","",'Notebook Database'!A568)</f>
        <v/>
      </c>
      <c r="E374" s="120"/>
      <c r="F374" s="120"/>
      <c r="G374" s="120"/>
    </row>
    <row r="375" spans="2:7" s="118" customFormat="1">
      <c r="B375" s="117"/>
      <c r="C375" s="119"/>
      <c r="D375" s="120" t="str">
        <f>IF('Notebook Database'!A569="","",'Notebook Database'!A569)</f>
        <v/>
      </c>
      <c r="E375" s="120"/>
      <c r="F375" s="120"/>
      <c r="G375" s="120"/>
    </row>
    <row r="376" spans="2:7" s="118" customFormat="1">
      <c r="B376" s="117"/>
      <c r="C376" s="119"/>
      <c r="D376" s="120" t="str">
        <f>IF('Notebook Database'!A570="","",'Notebook Database'!A570)</f>
        <v/>
      </c>
      <c r="E376" s="120"/>
      <c r="F376" s="120"/>
      <c r="G376" s="120"/>
    </row>
    <row r="377" spans="2:7" s="118" customFormat="1">
      <c r="B377" s="117"/>
      <c r="C377" s="119"/>
      <c r="D377" s="120" t="str">
        <f>IF('Notebook Database'!A571="","",'Notebook Database'!A571)</f>
        <v/>
      </c>
      <c r="E377" s="120"/>
      <c r="F377" s="120"/>
      <c r="G377" s="120"/>
    </row>
    <row r="378" spans="2:7" s="118" customFormat="1">
      <c r="B378" s="117"/>
      <c r="C378" s="119"/>
      <c r="D378" s="120" t="str">
        <f>IF('Notebook Database'!A572="","",'Notebook Database'!A572)</f>
        <v/>
      </c>
      <c r="E378" s="120"/>
      <c r="F378" s="120"/>
      <c r="G378" s="120"/>
    </row>
    <row r="379" spans="2:7" s="118" customFormat="1">
      <c r="B379" s="117"/>
      <c r="C379" s="119"/>
      <c r="D379" s="120" t="str">
        <f>IF('Notebook Database'!A573="","",'Notebook Database'!A573)</f>
        <v/>
      </c>
      <c r="E379" s="120"/>
      <c r="F379" s="120"/>
      <c r="G379" s="120"/>
    </row>
    <row r="380" spans="2:7" s="118" customFormat="1">
      <c r="B380" s="117"/>
      <c r="C380" s="119"/>
      <c r="D380" s="120" t="str">
        <f>IF('Notebook Database'!A574="","",'Notebook Database'!A574)</f>
        <v/>
      </c>
      <c r="E380" s="120"/>
      <c r="F380" s="120"/>
      <c r="G380" s="120"/>
    </row>
    <row r="381" spans="2:7" s="118" customFormat="1">
      <c r="B381" s="117"/>
      <c r="C381" s="119"/>
      <c r="D381" s="120" t="str">
        <f>IF('Notebook Database'!A575="","",'Notebook Database'!A575)</f>
        <v/>
      </c>
      <c r="E381" s="120"/>
      <c r="F381" s="120"/>
      <c r="G381" s="120"/>
    </row>
    <row r="382" spans="2:7" s="118" customFormat="1">
      <c r="B382" s="117"/>
      <c r="C382" s="119"/>
      <c r="D382" s="120" t="str">
        <f>IF('Notebook Database'!A576="","",'Notebook Database'!A576)</f>
        <v/>
      </c>
      <c r="E382" s="120"/>
      <c r="F382" s="120"/>
      <c r="G382" s="120"/>
    </row>
    <row r="383" spans="2:7" s="118" customFormat="1">
      <c r="B383" s="117"/>
      <c r="C383" s="119"/>
      <c r="D383" s="120" t="str">
        <f>IF('Notebook Database'!A577="","",'Notebook Database'!A577)</f>
        <v/>
      </c>
      <c r="E383" s="120"/>
      <c r="F383" s="120"/>
      <c r="G383" s="120"/>
    </row>
    <row r="384" spans="2:7" s="118" customFormat="1">
      <c r="B384" s="117"/>
      <c r="C384" s="119"/>
      <c r="D384" s="120" t="str">
        <f>IF('Notebook Database'!A578="","",'Notebook Database'!A578)</f>
        <v/>
      </c>
      <c r="E384" s="120"/>
      <c r="F384" s="120"/>
      <c r="G384" s="120"/>
    </row>
    <row r="385" spans="2:7" s="118" customFormat="1">
      <c r="B385" s="117"/>
      <c r="C385" s="119"/>
      <c r="D385" s="120" t="str">
        <f>IF('Notebook Database'!A579="","",'Notebook Database'!A579)</f>
        <v/>
      </c>
      <c r="E385" s="120"/>
      <c r="F385" s="120"/>
      <c r="G385" s="120"/>
    </row>
    <row r="386" spans="2:7" s="118" customFormat="1">
      <c r="B386" s="117"/>
      <c r="C386" s="119"/>
      <c r="D386" s="120" t="str">
        <f>IF('Notebook Database'!A580="","",'Notebook Database'!A580)</f>
        <v/>
      </c>
      <c r="E386" s="120"/>
      <c r="F386" s="120"/>
      <c r="G386" s="120"/>
    </row>
    <row r="387" spans="2:7" s="118" customFormat="1">
      <c r="B387" s="117"/>
      <c r="C387" s="119"/>
      <c r="D387" s="120" t="str">
        <f>IF('Notebook Database'!A581="","",'Notebook Database'!A581)</f>
        <v/>
      </c>
      <c r="E387" s="120"/>
      <c r="F387" s="120"/>
      <c r="G387" s="120"/>
    </row>
    <row r="388" spans="2:7" s="118" customFormat="1">
      <c r="B388" s="117"/>
      <c r="C388" s="119"/>
      <c r="D388" s="120" t="str">
        <f>IF('Notebook Database'!A582="","",'Notebook Database'!A582)</f>
        <v/>
      </c>
      <c r="E388" s="120"/>
      <c r="F388" s="120"/>
      <c r="G388" s="120"/>
    </row>
    <row r="389" spans="2:7" s="118" customFormat="1">
      <c r="B389" s="117"/>
      <c r="C389" s="119"/>
      <c r="D389" s="120" t="str">
        <f>IF('Notebook Database'!A583="","",'Notebook Database'!A583)</f>
        <v/>
      </c>
      <c r="E389" s="120"/>
      <c r="F389" s="120"/>
      <c r="G389" s="120"/>
    </row>
    <row r="390" spans="2:7" s="118" customFormat="1">
      <c r="B390" s="117"/>
      <c r="C390" s="119"/>
      <c r="D390" s="120" t="str">
        <f>IF('Notebook Database'!A584="","",'Notebook Database'!A584)</f>
        <v/>
      </c>
      <c r="E390" s="120"/>
      <c r="F390" s="120"/>
      <c r="G390" s="120"/>
    </row>
    <row r="391" spans="2:7" s="118" customFormat="1">
      <c r="B391" s="117"/>
      <c r="C391" s="119"/>
      <c r="D391" s="120" t="str">
        <f>IF('Notebook Database'!A585="","",'Notebook Database'!A585)</f>
        <v/>
      </c>
      <c r="E391" s="120"/>
      <c r="F391" s="120"/>
      <c r="G391" s="120"/>
    </row>
    <row r="392" spans="2:7" s="118" customFormat="1">
      <c r="B392" s="117"/>
      <c r="C392" s="119"/>
      <c r="D392" s="120" t="str">
        <f>IF('Notebook Database'!A586="","",'Notebook Database'!A586)</f>
        <v/>
      </c>
      <c r="E392" s="120"/>
      <c r="F392" s="120"/>
      <c r="G392" s="120"/>
    </row>
    <row r="393" spans="2:7" s="118" customFormat="1">
      <c r="B393" s="117"/>
      <c r="C393" s="119"/>
      <c r="D393" s="120" t="str">
        <f>IF('Notebook Database'!A587="","",'Notebook Database'!A587)</f>
        <v/>
      </c>
      <c r="E393" s="120"/>
      <c r="F393" s="120"/>
      <c r="G393" s="120"/>
    </row>
    <row r="394" spans="2:7" s="118" customFormat="1">
      <c r="B394" s="117"/>
      <c r="C394" s="119"/>
      <c r="D394" s="120" t="str">
        <f>IF('Notebook Database'!A588="","",'Notebook Database'!A588)</f>
        <v/>
      </c>
      <c r="E394" s="120"/>
      <c r="F394" s="120"/>
      <c r="G394" s="120"/>
    </row>
    <row r="395" spans="2:7" s="118" customFormat="1">
      <c r="B395" s="117"/>
      <c r="C395" s="119"/>
      <c r="D395" s="120" t="str">
        <f>IF('Notebook Database'!A589="","",'Notebook Database'!A589)</f>
        <v/>
      </c>
      <c r="E395" s="120"/>
      <c r="F395" s="120"/>
      <c r="G395" s="120"/>
    </row>
    <row r="396" spans="2:7" s="118" customFormat="1">
      <c r="B396" s="117"/>
      <c r="C396" s="119"/>
      <c r="D396" s="120" t="str">
        <f>IF('Notebook Database'!A590="","",'Notebook Database'!A590)</f>
        <v/>
      </c>
      <c r="E396" s="120"/>
      <c r="F396" s="120"/>
      <c r="G396" s="120"/>
    </row>
    <row r="397" spans="2:7" s="118" customFormat="1">
      <c r="B397" s="117"/>
      <c r="C397" s="119"/>
      <c r="D397" s="120" t="str">
        <f>IF('Notebook Database'!A591="","",'Notebook Database'!A591)</f>
        <v/>
      </c>
      <c r="E397" s="120"/>
      <c r="F397" s="120"/>
      <c r="G397" s="120"/>
    </row>
    <row r="398" spans="2:7" s="118" customFormat="1">
      <c r="B398" s="117"/>
      <c r="C398" s="119"/>
      <c r="D398" s="120" t="str">
        <f>IF('Notebook Database'!A592="","",'Notebook Database'!A592)</f>
        <v/>
      </c>
      <c r="E398" s="120"/>
      <c r="F398" s="120"/>
      <c r="G398" s="120"/>
    </row>
    <row r="399" spans="2:7" s="118" customFormat="1">
      <c r="B399" s="117"/>
      <c r="C399" s="119"/>
      <c r="D399" s="120" t="str">
        <f>IF('Notebook Database'!A593="","",'Notebook Database'!A593)</f>
        <v/>
      </c>
      <c r="E399" s="120"/>
      <c r="F399" s="120"/>
      <c r="G399" s="120"/>
    </row>
    <row r="400" spans="2:7" s="118" customFormat="1">
      <c r="B400" s="117"/>
      <c r="C400" s="119"/>
      <c r="D400" s="120" t="str">
        <f>IF('Notebook Database'!A594="","",'Notebook Database'!A594)</f>
        <v/>
      </c>
      <c r="E400" s="120"/>
      <c r="F400" s="120"/>
      <c r="G400" s="120"/>
    </row>
    <row r="401" spans="2:7" s="118" customFormat="1">
      <c r="B401" s="117"/>
      <c r="C401" s="119"/>
      <c r="D401" s="120" t="str">
        <f>IF('Notebook Database'!A595="","",'Notebook Database'!A595)</f>
        <v/>
      </c>
      <c r="E401" s="120"/>
      <c r="F401" s="120"/>
      <c r="G401" s="120"/>
    </row>
    <row r="402" spans="2:7" s="118" customFormat="1">
      <c r="B402" s="117"/>
      <c r="C402" s="119"/>
      <c r="D402" s="120" t="str">
        <f>IF('Notebook Database'!A596="","",'Notebook Database'!A596)</f>
        <v/>
      </c>
      <c r="E402" s="120"/>
      <c r="F402" s="120"/>
      <c r="G402" s="120"/>
    </row>
    <row r="403" spans="2:7" s="118" customFormat="1">
      <c r="B403" s="117"/>
      <c r="C403" s="119"/>
      <c r="D403" s="120" t="str">
        <f>IF('Notebook Database'!A597="","",'Notebook Database'!A597)</f>
        <v/>
      </c>
      <c r="E403" s="120"/>
      <c r="F403" s="120"/>
      <c r="G403" s="120"/>
    </row>
    <row r="404" spans="2:7" s="118" customFormat="1">
      <c r="B404" s="117"/>
      <c r="C404" s="119"/>
      <c r="D404" s="120" t="str">
        <f>IF('Notebook Database'!A598="","",'Notebook Database'!A598)</f>
        <v/>
      </c>
      <c r="E404" s="120"/>
      <c r="F404" s="120"/>
      <c r="G404" s="120"/>
    </row>
    <row r="405" spans="2:7" s="118" customFormat="1">
      <c r="B405" s="117"/>
      <c r="C405" s="119"/>
      <c r="D405" s="120" t="str">
        <f>IF('Notebook Database'!A599="","",'Notebook Database'!A599)</f>
        <v/>
      </c>
      <c r="E405" s="120"/>
      <c r="F405" s="120"/>
      <c r="G405" s="120"/>
    </row>
    <row r="406" spans="2:7" s="118" customFormat="1">
      <c r="B406" s="117"/>
      <c r="C406" s="119"/>
      <c r="D406" s="120" t="str">
        <f>IF('Notebook Database'!A600="","",'Notebook Database'!A600)</f>
        <v/>
      </c>
      <c r="E406" s="120"/>
      <c r="F406" s="120"/>
      <c r="G406" s="120"/>
    </row>
    <row r="407" spans="2:7" s="118" customFormat="1">
      <c r="B407" s="117"/>
      <c r="C407" s="119"/>
      <c r="D407" s="120" t="str">
        <f>IF('Notebook Database'!A601="","",'Notebook Database'!A601)</f>
        <v/>
      </c>
      <c r="E407" s="120"/>
      <c r="F407" s="120"/>
      <c r="G407" s="120"/>
    </row>
    <row r="408" spans="2:7" s="118" customFormat="1">
      <c r="B408" s="117"/>
      <c r="C408" s="119"/>
      <c r="D408" s="120" t="str">
        <f>IF('Notebook Database'!A602="","",'Notebook Database'!A602)</f>
        <v/>
      </c>
      <c r="E408" s="120"/>
      <c r="F408" s="120"/>
      <c r="G408" s="120"/>
    </row>
    <row r="409" spans="2:7" s="118" customFormat="1">
      <c r="B409" s="117"/>
      <c r="C409" s="119"/>
      <c r="D409" s="120" t="str">
        <f>IF('Notebook Database'!A603="","",'Notebook Database'!A603)</f>
        <v/>
      </c>
      <c r="E409" s="120"/>
      <c r="F409" s="120"/>
      <c r="G409" s="120"/>
    </row>
    <row r="410" spans="2:7" s="118" customFormat="1">
      <c r="B410" s="117"/>
      <c r="C410" s="119"/>
      <c r="D410" s="120" t="str">
        <f>IF('Notebook Database'!A604="","",'Notebook Database'!A604)</f>
        <v/>
      </c>
      <c r="E410" s="120"/>
      <c r="F410" s="120"/>
      <c r="G410" s="120"/>
    </row>
    <row r="411" spans="2:7" s="118" customFormat="1">
      <c r="B411" s="117"/>
      <c r="C411" s="119"/>
      <c r="D411" s="120" t="str">
        <f>IF('Notebook Database'!A605="","",'Notebook Database'!A605)</f>
        <v/>
      </c>
      <c r="E411" s="120"/>
      <c r="F411" s="120"/>
      <c r="G411" s="120"/>
    </row>
    <row r="412" spans="2:7" s="118" customFormat="1">
      <c r="B412" s="117"/>
      <c r="C412" s="119"/>
      <c r="D412" s="120" t="str">
        <f>IF('Notebook Database'!A606="","",'Notebook Database'!A606)</f>
        <v/>
      </c>
      <c r="E412" s="120"/>
      <c r="F412" s="120"/>
      <c r="G412" s="120"/>
    </row>
    <row r="413" spans="2:7" s="118" customFormat="1">
      <c r="B413" s="117"/>
      <c r="C413" s="119"/>
      <c r="D413" s="120" t="str">
        <f>IF('Notebook Database'!A607="","",'Notebook Database'!A607)</f>
        <v/>
      </c>
      <c r="E413" s="120"/>
      <c r="F413" s="120"/>
      <c r="G413" s="120"/>
    </row>
    <row r="414" spans="2:7" s="118" customFormat="1">
      <c r="B414" s="117"/>
      <c r="C414" s="119"/>
      <c r="D414" s="120" t="str">
        <f>IF('Notebook Database'!A608="","",'Notebook Database'!A608)</f>
        <v/>
      </c>
      <c r="E414" s="120"/>
      <c r="F414" s="120"/>
      <c r="G414" s="120"/>
    </row>
    <row r="415" spans="2:7" s="118" customFormat="1">
      <c r="B415" s="117"/>
      <c r="C415" s="119"/>
      <c r="D415" s="120" t="str">
        <f>IF('Notebook Database'!A609="","",'Notebook Database'!A609)</f>
        <v/>
      </c>
      <c r="E415" s="120"/>
      <c r="F415" s="120"/>
      <c r="G415" s="120"/>
    </row>
    <row r="416" spans="2:7" s="118" customFormat="1">
      <c r="B416" s="117"/>
      <c r="C416" s="119"/>
      <c r="D416" s="120" t="str">
        <f>IF('Notebook Database'!A610="","",'Notebook Database'!A610)</f>
        <v/>
      </c>
      <c r="E416" s="120"/>
      <c r="F416" s="120"/>
      <c r="G416" s="120"/>
    </row>
    <row r="417" spans="2:7" s="118" customFormat="1">
      <c r="B417" s="117"/>
      <c r="C417" s="119"/>
      <c r="D417" s="120" t="str">
        <f>IF('Notebook Database'!A611="","",'Notebook Database'!A611)</f>
        <v/>
      </c>
      <c r="E417" s="120"/>
      <c r="F417" s="120"/>
      <c r="G417" s="120"/>
    </row>
    <row r="418" spans="2:7" s="118" customFormat="1">
      <c r="B418" s="117"/>
      <c r="C418" s="119"/>
      <c r="D418" s="120" t="str">
        <f>IF('Notebook Database'!A612="","",'Notebook Database'!A612)</f>
        <v/>
      </c>
      <c r="E418" s="120"/>
      <c r="F418" s="120"/>
      <c r="G418" s="120"/>
    </row>
    <row r="419" spans="2:7" s="118" customFormat="1">
      <c r="B419" s="117"/>
      <c r="C419" s="119"/>
      <c r="D419" s="120" t="str">
        <f>IF('Notebook Database'!A613="","",'Notebook Database'!A613)</f>
        <v/>
      </c>
      <c r="E419" s="120"/>
      <c r="F419" s="120"/>
      <c r="G419" s="120"/>
    </row>
    <row r="420" spans="2:7" s="118" customFormat="1">
      <c r="B420" s="117"/>
      <c r="C420" s="119"/>
      <c r="D420" s="120" t="str">
        <f>IF('Notebook Database'!A614="","",'Notebook Database'!A614)</f>
        <v/>
      </c>
      <c r="E420" s="120"/>
      <c r="F420" s="120"/>
      <c r="G420" s="120"/>
    </row>
    <row r="421" spans="2:7" s="118" customFormat="1">
      <c r="B421" s="117"/>
      <c r="C421" s="119"/>
      <c r="D421" s="120" t="str">
        <f>IF('Notebook Database'!A615="","",'Notebook Database'!A615)</f>
        <v/>
      </c>
      <c r="E421" s="120"/>
      <c r="F421" s="120"/>
      <c r="G421" s="120"/>
    </row>
    <row r="422" spans="2:7" s="118" customFormat="1">
      <c r="B422" s="117"/>
      <c r="C422" s="119"/>
      <c r="D422" s="120" t="str">
        <f>IF('Notebook Database'!A616="","",'Notebook Database'!A616)</f>
        <v/>
      </c>
      <c r="E422" s="120"/>
      <c r="F422" s="120"/>
      <c r="G422" s="120"/>
    </row>
    <row r="423" spans="2:7" s="118" customFormat="1">
      <c r="B423" s="117"/>
      <c r="C423" s="119"/>
      <c r="D423" s="120" t="str">
        <f>IF('Notebook Database'!A617="","",'Notebook Database'!A617)</f>
        <v/>
      </c>
      <c r="E423" s="120"/>
      <c r="F423" s="120"/>
      <c r="G423" s="120"/>
    </row>
    <row r="424" spans="2:7" s="118" customFormat="1">
      <c r="B424" s="117"/>
      <c r="C424" s="119"/>
      <c r="D424" s="120" t="str">
        <f>IF('Notebook Database'!A618="","",'Notebook Database'!A618)</f>
        <v/>
      </c>
      <c r="E424" s="120"/>
      <c r="F424" s="120"/>
      <c r="G424" s="120"/>
    </row>
    <row r="425" spans="2:7" s="118" customFormat="1">
      <c r="B425" s="117"/>
      <c r="C425" s="119"/>
      <c r="D425" s="120" t="str">
        <f>IF('Notebook Database'!A619="","",'Notebook Database'!A619)</f>
        <v/>
      </c>
      <c r="E425" s="120"/>
      <c r="F425" s="120"/>
      <c r="G425" s="120"/>
    </row>
    <row r="426" spans="2:7" s="118" customFormat="1">
      <c r="B426" s="117"/>
      <c r="C426" s="119"/>
      <c r="D426" s="120" t="str">
        <f>IF('Notebook Database'!A620="","",'Notebook Database'!A620)</f>
        <v/>
      </c>
      <c r="E426" s="120"/>
      <c r="F426" s="120"/>
      <c r="G426" s="120"/>
    </row>
    <row r="427" spans="2:7" s="118" customFormat="1">
      <c r="B427" s="117"/>
      <c r="C427" s="119"/>
      <c r="D427" s="120" t="str">
        <f>IF('Notebook Database'!A621="","",'Notebook Database'!A621)</f>
        <v/>
      </c>
      <c r="E427" s="120"/>
      <c r="F427" s="120"/>
      <c r="G427" s="120"/>
    </row>
    <row r="428" spans="2:7" s="118" customFormat="1">
      <c r="B428" s="117"/>
      <c r="C428" s="119"/>
      <c r="D428" s="120" t="str">
        <f>IF('Notebook Database'!A622="","",'Notebook Database'!A622)</f>
        <v/>
      </c>
      <c r="E428" s="120"/>
      <c r="F428" s="120"/>
      <c r="G428" s="120"/>
    </row>
    <row r="429" spans="2:7" s="118" customFormat="1">
      <c r="B429" s="117"/>
      <c r="C429" s="119"/>
      <c r="D429" s="120" t="str">
        <f>IF('Notebook Database'!A623="","",'Notebook Database'!A623)</f>
        <v/>
      </c>
      <c r="E429" s="120"/>
      <c r="F429" s="120"/>
      <c r="G429" s="120"/>
    </row>
    <row r="430" spans="2:7" s="118" customFormat="1">
      <c r="B430" s="117"/>
      <c r="C430" s="119"/>
      <c r="D430" s="120" t="str">
        <f>IF('Notebook Database'!A624="","",'Notebook Database'!A624)</f>
        <v/>
      </c>
      <c r="E430" s="120"/>
      <c r="F430" s="120"/>
      <c r="G430" s="120"/>
    </row>
    <row r="431" spans="2:7" s="118" customFormat="1">
      <c r="B431" s="117"/>
      <c r="C431" s="119"/>
      <c r="D431" s="120" t="str">
        <f>IF('Notebook Database'!A625="","",'Notebook Database'!A625)</f>
        <v/>
      </c>
      <c r="E431" s="120"/>
      <c r="F431" s="120"/>
      <c r="G431" s="120"/>
    </row>
    <row r="432" spans="2:7" s="118" customFormat="1">
      <c r="B432" s="117"/>
      <c r="C432" s="119"/>
      <c r="D432" s="120" t="str">
        <f>IF('Notebook Database'!A626="","",'Notebook Database'!A626)</f>
        <v/>
      </c>
      <c r="E432" s="120"/>
      <c r="F432" s="120"/>
      <c r="G432" s="120"/>
    </row>
    <row r="433" spans="2:7" s="118" customFormat="1">
      <c r="B433" s="117"/>
      <c r="C433" s="119"/>
      <c r="D433" s="120" t="str">
        <f>IF('Notebook Database'!A627="","",'Notebook Database'!A627)</f>
        <v/>
      </c>
      <c r="E433" s="120"/>
      <c r="F433" s="120"/>
      <c r="G433" s="120"/>
    </row>
    <row r="434" spans="2:7" s="118" customFormat="1">
      <c r="B434" s="117"/>
      <c r="C434" s="119"/>
      <c r="D434" s="120" t="str">
        <f>IF('Notebook Database'!A628="","",'Notebook Database'!A628)</f>
        <v/>
      </c>
      <c r="E434" s="120"/>
      <c r="F434" s="120"/>
      <c r="G434" s="120"/>
    </row>
    <row r="435" spans="2:7" s="118" customFormat="1">
      <c r="B435" s="117"/>
      <c r="C435" s="119"/>
      <c r="D435" s="120" t="str">
        <f>IF('Notebook Database'!A629="","",'Notebook Database'!A629)</f>
        <v/>
      </c>
      <c r="E435" s="120"/>
      <c r="F435" s="120"/>
      <c r="G435" s="120"/>
    </row>
    <row r="436" spans="2:7" s="118" customFormat="1">
      <c r="B436" s="117"/>
      <c r="C436" s="119"/>
      <c r="D436" s="120" t="str">
        <f>IF('Notebook Database'!A630="","",'Notebook Database'!A630)</f>
        <v/>
      </c>
      <c r="E436" s="120"/>
      <c r="F436" s="120"/>
      <c r="G436" s="120"/>
    </row>
    <row r="437" spans="2:7" s="118" customFormat="1">
      <c r="B437" s="117"/>
      <c r="C437" s="119"/>
      <c r="D437" s="120" t="str">
        <f>IF('Notebook Database'!A631="","",'Notebook Database'!A631)</f>
        <v/>
      </c>
      <c r="E437" s="120"/>
      <c r="F437" s="120"/>
      <c r="G437" s="120"/>
    </row>
    <row r="438" spans="2:7" s="118" customFormat="1">
      <c r="B438" s="117"/>
      <c r="C438" s="119"/>
      <c r="D438" s="120" t="str">
        <f>IF('Notebook Database'!A632="","",'Notebook Database'!A632)</f>
        <v/>
      </c>
      <c r="E438" s="120"/>
      <c r="F438" s="120"/>
      <c r="G438" s="120"/>
    </row>
    <row r="439" spans="2:7" s="118" customFormat="1">
      <c r="B439" s="117"/>
      <c r="C439" s="119"/>
      <c r="D439" s="120" t="str">
        <f>IF('Notebook Database'!A633="","",'Notebook Database'!A633)</f>
        <v/>
      </c>
      <c r="E439" s="120"/>
      <c r="F439" s="120"/>
      <c r="G439" s="120"/>
    </row>
    <row r="440" spans="2:7" s="118" customFormat="1">
      <c r="B440" s="117"/>
      <c r="C440" s="119"/>
      <c r="D440" s="120" t="str">
        <f>IF('Notebook Database'!A634="","",'Notebook Database'!A634)</f>
        <v/>
      </c>
      <c r="E440" s="120"/>
      <c r="F440" s="120"/>
      <c r="G440" s="120"/>
    </row>
    <row r="441" spans="2:7" s="118" customFormat="1">
      <c r="B441" s="117"/>
      <c r="C441" s="119"/>
      <c r="D441" s="120" t="str">
        <f>IF('Notebook Database'!A635="","",'Notebook Database'!A635)</f>
        <v/>
      </c>
      <c r="E441" s="120"/>
      <c r="F441" s="120"/>
      <c r="G441" s="120"/>
    </row>
    <row r="442" spans="2:7" s="122" customFormat="1">
      <c r="B442" s="117"/>
      <c r="C442" s="121"/>
    </row>
  </sheetData>
  <sheetProtection password="B48E" sheet="1" objects="1" scenarios="1"/>
  <dataConsolidate function="var"/>
  <mergeCells count="7">
    <mergeCell ref="B61:B62"/>
    <mergeCell ref="B34:B38"/>
    <mergeCell ref="B41:B42"/>
    <mergeCell ref="B47:B60"/>
    <mergeCell ref="B13:B27"/>
    <mergeCell ref="B28:B32"/>
    <mergeCell ref="B39:B40"/>
  </mergeCells>
  <conditionalFormatting sqref="D13:G62">
    <cfRule type="expression" dxfId="57" priority="1">
      <formula>MOD(ROW(),2)=1</formula>
    </cfRule>
    <cfRule type="expression" dxfId="56" priority="2">
      <formula>MOD(ROW(),2)=1</formula>
    </cfRule>
  </conditionalFormatting>
  <dataValidations count="1">
    <dataValidation type="list" allowBlank="1" showInputMessage="1" showErrorMessage="1" sqref="D11:G11">
      <formula1>models1win8tablet</formula1>
    </dataValidation>
  </dataValidations>
  <pageMargins left="0.25" right="0.25" top="0.5" bottom="0.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drawing r:id="rId2"/>
</worksheet>
</file>

<file path=xl/worksheets/sheet14.xml><?xml version="1.0" encoding="utf-8"?>
<worksheet xmlns="http://schemas.openxmlformats.org/spreadsheetml/2006/main" xmlns:r="http://schemas.openxmlformats.org/officeDocument/2006/relationships">
  <sheetPr>
    <tabColor theme="9" tint="0.39997558519241921"/>
  </sheetPr>
  <dimension ref="A1:BA642"/>
  <sheetViews>
    <sheetView zoomScale="90" zoomScaleNormal="90" workbookViewId="0">
      <pane xSplit="1" ySplit="1" topLeftCell="B2" activePane="bottomRight" state="frozen"/>
      <selection activeCell="D11" sqref="D11"/>
      <selection pane="topRight" activeCell="D11" sqref="D11"/>
      <selection pane="bottomLeft" activeCell="D11" sqref="D11"/>
      <selection pane="bottomRight" activeCell="BB5" sqref="BB5"/>
    </sheetView>
  </sheetViews>
  <sheetFormatPr defaultColWidth="59.85546875" defaultRowHeight="12.75"/>
  <cols>
    <col min="1" max="1" width="30.140625" style="363" customWidth="1"/>
    <col min="2" max="2" width="13.5703125" style="363" customWidth="1"/>
    <col min="3" max="3" width="22.85546875" style="363" customWidth="1"/>
    <col min="4" max="4" width="13.42578125" style="363" customWidth="1"/>
    <col min="5" max="5" width="23.7109375" style="363" customWidth="1"/>
    <col min="6" max="6" width="18.5703125" style="363" customWidth="1"/>
    <col min="7" max="8" width="28.5703125" style="363" customWidth="1"/>
    <col min="9" max="9" width="15.5703125" style="363" customWidth="1"/>
    <col min="10" max="10" width="32.140625" style="363" customWidth="1"/>
    <col min="11" max="11" width="31.7109375" style="363" customWidth="1"/>
    <col min="12" max="12" width="13.85546875" style="363" customWidth="1"/>
    <col min="13" max="13" width="18.28515625" style="363" customWidth="1"/>
    <col min="14" max="14" width="21.7109375" style="363" customWidth="1"/>
    <col min="15" max="15" width="15" style="363" customWidth="1"/>
    <col min="16" max="16" width="23.7109375" style="368" customWidth="1"/>
    <col min="17" max="17" width="18.140625" style="363" customWidth="1"/>
    <col min="18" max="18" width="14.42578125" style="363" customWidth="1"/>
    <col min="19" max="19" width="13.42578125" style="363" customWidth="1"/>
    <col min="20" max="20" width="13.7109375" style="363" customWidth="1"/>
    <col min="21" max="21" width="21.28515625" style="363" customWidth="1"/>
    <col min="22" max="22" width="14" style="363" customWidth="1"/>
    <col min="23" max="23" width="17.7109375" style="368" customWidth="1"/>
    <col min="24" max="24" width="16" style="363" customWidth="1"/>
    <col min="25" max="25" width="11.42578125" style="363" customWidth="1"/>
    <col min="26" max="26" width="17.7109375" style="363" bestFit="1" customWidth="1"/>
    <col min="27" max="27" width="18" style="363" customWidth="1"/>
    <col min="28" max="28" width="18" style="364" customWidth="1"/>
    <col min="29" max="29" width="17.28515625" style="363" customWidth="1"/>
    <col min="30" max="30" width="14.28515625" style="363" customWidth="1"/>
    <col min="31" max="31" width="24.28515625" style="363" customWidth="1"/>
    <col min="32" max="32" width="21.42578125" style="363" customWidth="1"/>
    <col min="33" max="33" width="15.140625" style="363" customWidth="1"/>
    <col min="34" max="34" width="10.42578125" style="363" customWidth="1"/>
    <col min="35" max="35" width="13.7109375" style="363" customWidth="1"/>
    <col min="36" max="36" width="14.28515625" style="363" customWidth="1"/>
    <col min="37" max="37" width="12.7109375" style="362" customWidth="1"/>
    <col min="38" max="38" width="16" style="363" customWidth="1"/>
    <col min="39" max="39" width="18.5703125" style="363" customWidth="1"/>
    <col min="40" max="40" width="11.7109375" style="363" customWidth="1"/>
    <col min="41" max="41" width="19.85546875" style="363" customWidth="1"/>
    <col min="42" max="42" width="16.85546875" style="363" customWidth="1"/>
    <col min="43" max="43" width="14.7109375" style="363" customWidth="1"/>
    <col min="44" max="44" width="14.85546875" style="363" customWidth="1"/>
    <col min="45" max="45" width="17.42578125" style="365" customWidth="1"/>
    <col min="46" max="46" width="24.85546875" style="363" customWidth="1"/>
    <col min="47" max="47" width="25.85546875" style="363" customWidth="1"/>
    <col min="48" max="49" width="17.85546875" style="363" customWidth="1"/>
    <col min="50" max="50" width="27" style="363" customWidth="1"/>
    <col min="51" max="51" width="21.28515625" style="363" customWidth="1"/>
    <col min="52" max="52" width="39.42578125" style="363" customWidth="1"/>
    <col min="53" max="53" width="44.28515625" style="363" customWidth="1"/>
    <col min="54" max="16384" width="59.85546875" style="363"/>
  </cols>
  <sheetData>
    <row r="1" spans="1:53" s="349" customFormat="1" ht="51">
      <c r="A1" s="163" t="s">
        <v>83</v>
      </c>
      <c r="B1" s="163" t="s">
        <v>124</v>
      </c>
      <c r="C1" s="346" t="s">
        <v>151</v>
      </c>
      <c r="D1" s="346" t="s">
        <v>1216</v>
      </c>
      <c r="E1" s="163" t="s">
        <v>156</v>
      </c>
      <c r="F1" s="163" t="s">
        <v>157</v>
      </c>
      <c r="G1" s="163" t="s">
        <v>1217</v>
      </c>
      <c r="H1" s="163" t="s">
        <v>1218</v>
      </c>
      <c r="I1" s="163" t="s">
        <v>1219</v>
      </c>
      <c r="J1" s="163" t="s">
        <v>126</v>
      </c>
      <c r="K1" s="163" t="s">
        <v>287</v>
      </c>
      <c r="L1" s="163" t="s">
        <v>3371</v>
      </c>
      <c r="M1" s="163" t="s">
        <v>1305</v>
      </c>
      <c r="N1" s="163" t="s">
        <v>1221</v>
      </c>
      <c r="O1" s="163" t="s">
        <v>1222</v>
      </c>
      <c r="P1" s="163" t="s">
        <v>3310</v>
      </c>
      <c r="Q1" s="163" t="s">
        <v>1215</v>
      </c>
      <c r="R1" s="163" t="s">
        <v>1224</v>
      </c>
      <c r="S1" s="163" t="s">
        <v>1225</v>
      </c>
      <c r="T1" s="163" t="s">
        <v>141</v>
      </c>
      <c r="U1" s="163" t="s">
        <v>1226</v>
      </c>
      <c r="V1" s="163" t="s">
        <v>1227</v>
      </c>
      <c r="W1" s="163" t="s">
        <v>3565</v>
      </c>
      <c r="X1" s="163" t="s">
        <v>95</v>
      </c>
      <c r="Y1" s="163" t="s">
        <v>93</v>
      </c>
      <c r="Z1" s="163" t="s">
        <v>146</v>
      </c>
      <c r="AA1" s="163" t="s">
        <v>1228</v>
      </c>
      <c r="AB1" s="163" t="s">
        <v>3311</v>
      </c>
      <c r="AC1" s="163" t="s">
        <v>1229</v>
      </c>
      <c r="AD1" s="163" t="s">
        <v>99</v>
      </c>
      <c r="AE1" s="163" t="s">
        <v>1230</v>
      </c>
      <c r="AF1" s="163" t="s">
        <v>137</v>
      </c>
      <c r="AG1" s="163" t="s">
        <v>138</v>
      </c>
      <c r="AH1" s="163" t="s">
        <v>148</v>
      </c>
      <c r="AI1" s="163" t="s">
        <v>130</v>
      </c>
      <c r="AJ1" s="163" t="s">
        <v>149</v>
      </c>
      <c r="AK1" s="163" t="s">
        <v>3312</v>
      </c>
      <c r="AL1" s="163" t="s">
        <v>1231</v>
      </c>
      <c r="AM1" s="163" t="s">
        <v>1232</v>
      </c>
      <c r="AN1" s="163" t="s">
        <v>1233</v>
      </c>
      <c r="AO1" s="163" t="s">
        <v>143</v>
      </c>
      <c r="AP1" s="163" t="s">
        <v>1234</v>
      </c>
      <c r="AQ1" s="163" t="s">
        <v>139</v>
      </c>
      <c r="AR1" s="163" t="s">
        <v>132</v>
      </c>
      <c r="AS1" s="163"/>
      <c r="AT1" s="163" t="s">
        <v>1269</v>
      </c>
      <c r="AU1" s="163" t="s">
        <v>3358</v>
      </c>
      <c r="AV1" s="163" t="s">
        <v>1237</v>
      </c>
      <c r="AW1" s="163" t="s">
        <v>3365</v>
      </c>
      <c r="AX1" s="163" t="s">
        <v>3366</v>
      </c>
      <c r="AY1" s="163" t="s">
        <v>145</v>
      </c>
      <c r="AZ1" s="163" t="s">
        <v>152</v>
      </c>
      <c r="BA1" s="163" t="s">
        <v>153</v>
      </c>
    </row>
    <row r="2" spans="1:53">
      <c r="AB2" s="368"/>
      <c r="AK2" s="368"/>
      <c r="AL2" s="368"/>
      <c r="AM2" s="368"/>
      <c r="AS2" s="368"/>
    </row>
    <row r="3" spans="1:53" s="353" customFormat="1" ht="80.25" customHeight="1">
      <c r="A3" s="65" t="s">
        <v>3313</v>
      </c>
      <c r="B3" s="65" t="s">
        <v>0</v>
      </c>
      <c r="C3" s="65" t="s">
        <v>194</v>
      </c>
      <c r="D3" s="65" t="s">
        <v>3314</v>
      </c>
      <c r="E3" s="65" t="s">
        <v>1370</v>
      </c>
      <c r="F3" s="65" t="s">
        <v>3315</v>
      </c>
      <c r="G3" s="65" t="s">
        <v>1243</v>
      </c>
      <c r="H3" s="65" t="s">
        <v>3316</v>
      </c>
      <c r="I3" s="65" t="s">
        <v>3637</v>
      </c>
      <c r="J3" s="319" t="s">
        <v>4290</v>
      </c>
      <c r="K3" s="65" t="s">
        <v>3317</v>
      </c>
      <c r="L3" s="65" t="s">
        <v>1258</v>
      </c>
      <c r="M3" s="65" t="s">
        <v>3318</v>
      </c>
      <c r="N3" s="65" t="s">
        <v>3319</v>
      </c>
      <c r="O3" s="65" t="s">
        <v>969</v>
      </c>
      <c r="P3" s="72" t="s">
        <v>3320</v>
      </c>
      <c r="Q3" s="65" t="s">
        <v>2566</v>
      </c>
      <c r="R3" s="65" t="s">
        <v>3543</v>
      </c>
      <c r="S3" s="65" t="s">
        <v>3360</v>
      </c>
      <c r="T3" s="65" t="s">
        <v>216</v>
      </c>
      <c r="U3" s="65" t="s">
        <v>3321</v>
      </c>
      <c r="V3" s="65" t="s">
        <v>3544</v>
      </c>
      <c r="W3" s="72" t="s">
        <v>49</v>
      </c>
      <c r="X3" s="65" t="s">
        <v>1296</v>
      </c>
      <c r="Y3" s="65" t="s">
        <v>51</v>
      </c>
      <c r="Z3" s="65" t="s">
        <v>49</v>
      </c>
      <c r="AA3" s="65"/>
      <c r="AB3" s="72" t="s">
        <v>3372</v>
      </c>
      <c r="AC3" s="65" t="s">
        <v>3322</v>
      </c>
      <c r="AD3" s="65" t="s">
        <v>3545</v>
      </c>
      <c r="AE3" s="65" t="s">
        <v>3323</v>
      </c>
      <c r="AF3" s="65" t="s">
        <v>3367</v>
      </c>
      <c r="AG3" s="65" t="s">
        <v>3324</v>
      </c>
      <c r="AH3" s="65" t="s">
        <v>2312</v>
      </c>
      <c r="AI3" s="65" t="s">
        <v>1262</v>
      </c>
      <c r="AJ3" s="65" t="s">
        <v>3325</v>
      </c>
      <c r="AK3" s="72" t="s">
        <v>51</v>
      </c>
      <c r="AL3" s="72" t="s">
        <v>3326</v>
      </c>
      <c r="AM3" s="72" t="s">
        <v>3327</v>
      </c>
      <c r="AN3" s="65" t="s">
        <v>3328</v>
      </c>
      <c r="AO3" s="65" t="s">
        <v>2598</v>
      </c>
      <c r="AP3" s="65" t="s">
        <v>3329</v>
      </c>
      <c r="AQ3" s="65" t="s">
        <v>3330</v>
      </c>
      <c r="AR3" s="65" t="s">
        <v>212</v>
      </c>
      <c r="AS3" s="352"/>
      <c r="AT3" s="65" t="s">
        <v>3545</v>
      </c>
      <c r="AU3" s="65" t="s">
        <v>3331</v>
      </c>
      <c r="AV3" s="65"/>
      <c r="AW3" s="65" t="s">
        <v>3638</v>
      </c>
      <c r="AX3" s="65" t="s">
        <v>3369</v>
      </c>
      <c r="AY3" s="65" t="s">
        <v>3368</v>
      </c>
      <c r="AZ3" s="65" t="s">
        <v>3370</v>
      </c>
      <c r="BA3" s="65"/>
    </row>
    <row r="4" spans="1:53" s="353" customFormat="1" ht="11.25" customHeight="1">
      <c r="A4" s="65"/>
      <c r="B4" s="65"/>
      <c r="C4" s="65"/>
      <c r="D4" s="65"/>
      <c r="E4" s="65"/>
      <c r="F4" s="65"/>
      <c r="G4" s="65"/>
      <c r="H4" s="65"/>
      <c r="I4" s="65"/>
      <c r="J4" s="65"/>
      <c r="K4" s="65"/>
      <c r="L4" s="65"/>
      <c r="M4" s="65"/>
      <c r="N4" s="65"/>
      <c r="O4" s="65"/>
      <c r="P4" s="72"/>
      <c r="Q4" s="65"/>
      <c r="R4" s="65"/>
      <c r="S4" s="65"/>
      <c r="T4" s="65"/>
      <c r="U4" s="65"/>
      <c r="V4" s="65"/>
      <c r="W4" s="72"/>
      <c r="X4" s="65"/>
      <c r="Y4" s="65"/>
      <c r="Z4" s="65"/>
      <c r="AA4" s="65"/>
      <c r="AB4" s="72"/>
      <c r="AC4" s="65"/>
      <c r="AD4" s="65"/>
      <c r="AE4" s="65"/>
      <c r="AF4" s="65"/>
      <c r="AG4" s="65"/>
      <c r="AH4" s="65"/>
      <c r="AI4" s="65"/>
      <c r="AJ4" s="65"/>
      <c r="AK4" s="350"/>
      <c r="AL4" s="65"/>
      <c r="AM4" s="65"/>
      <c r="AN4" s="65"/>
      <c r="AO4" s="65"/>
      <c r="AP4" s="65"/>
      <c r="AQ4" s="65"/>
      <c r="AR4" s="65"/>
      <c r="AS4" s="352"/>
      <c r="AT4" s="65"/>
      <c r="AU4" s="65"/>
      <c r="AV4" s="65"/>
      <c r="AW4" s="65"/>
      <c r="AX4" s="65"/>
      <c r="AY4" s="65"/>
      <c r="AZ4" s="65"/>
      <c r="BA4" s="65"/>
    </row>
    <row r="5" spans="1:53" s="353" customFormat="1" ht="115.5" customHeight="1">
      <c r="A5" s="65" t="s">
        <v>3332</v>
      </c>
      <c r="B5" s="65" t="s">
        <v>3333</v>
      </c>
      <c r="C5" s="65" t="s">
        <v>3334</v>
      </c>
      <c r="D5" s="65" t="s">
        <v>3314</v>
      </c>
      <c r="E5" s="65" t="s">
        <v>3335</v>
      </c>
      <c r="F5" s="65" t="s">
        <v>3336</v>
      </c>
      <c r="G5" s="65" t="s">
        <v>3337</v>
      </c>
      <c r="H5" s="65" t="s">
        <v>197</v>
      </c>
      <c r="I5" s="65" t="s">
        <v>3338</v>
      </c>
      <c r="J5" s="65" t="s">
        <v>3339</v>
      </c>
      <c r="K5" s="65" t="s">
        <v>4287</v>
      </c>
      <c r="L5" s="65" t="s">
        <v>4294</v>
      </c>
      <c r="M5" s="354" t="s">
        <v>3341</v>
      </c>
      <c r="N5" s="65" t="s">
        <v>3562</v>
      </c>
      <c r="O5" s="65" t="s">
        <v>3342</v>
      </c>
      <c r="P5" s="72" t="s">
        <v>4291</v>
      </c>
      <c r="Q5" s="65" t="s">
        <v>2566</v>
      </c>
      <c r="R5" s="65" t="s">
        <v>44</v>
      </c>
      <c r="S5" s="65" t="s">
        <v>3361</v>
      </c>
      <c r="T5" s="65" t="s">
        <v>216</v>
      </c>
      <c r="U5" s="65" t="s">
        <v>3343</v>
      </c>
      <c r="V5" s="65" t="s">
        <v>3344</v>
      </c>
      <c r="W5" s="72" t="s">
        <v>1512</v>
      </c>
      <c r="X5" s="65" t="s">
        <v>3345</v>
      </c>
      <c r="Y5" s="65"/>
      <c r="Z5" s="65"/>
      <c r="AA5" s="65"/>
      <c r="AB5" s="72" t="s">
        <v>3346</v>
      </c>
      <c r="AC5" s="65"/>
      <c r="AD5" s="65"/>
      <c r="AE5" s="65" t="s">
        <v>3347</v>
      </c>
      <c r="AF5" s="65"/>
      <c r="AG5" s="65"/>
      <c r="AH5" s="65" t="s">
        <v>2312</v>
      </c>
      <c r="AI5" s="65" t="s">
        <v>1262</v>
      </c>
      <c r="AJ5" s="65" t="s">
        <v>213</v>
      </c>
      <c r="AK5" s="72" t="s">
        <v>49</v>
      </c>
      <c r="AL5" s="65" t="s">
        <v>3326</v>
      </c>
      <c r="AM5" s="65" t="s">
        <v>1264</v>
      </c>
      <c r="AN5" s="65" t="s">
        <v>3348</v>
      </c>
      <c r="AO5" s="65"/>
      <c r="AP5" s="65" t="s">
        <v>4293</v>
      </c>
      <c r="AQ5" s="65" t="s">
        <v>3363</v>
      </c>
      <c r="AR5" s="65" t="s">
        <v>212</v>
      </c>
      <c r="AS5" s="352"/>
      <c r="AT5" s="65"/>
      <c r="AU5" s="65"/>
      <c r="AV5" s="65"/>
      <c r="AW5" s="65"/>
      <c r="AX5" s="65"/>
      <c r="AY5" s="65" t="s">
        <v>3359</v>
      </c>
      <c r="AZ5" s="65" t="s">
        <v>4295</v>
      </c>
      <c r="BA5" s="65"/>
    </row>
    <row r="6" spans="1:53" s="353" customFormat="1" ht="51.75" customHeight="1">
      <c r="A6" s="65" t="s">
        <v>3349</v>
      </c>
      <c r="B6" s="65" t="s">
        <v>3333</v>
      </c>
      <c r="C6" s="65"/>
      <c r="D6" s="65" t="s">
        <v>3350</v>
      </c>
      <c r="E6" s="65" t="s">
        <v>3335</v>
      </c>
      <c r="F6" s="65" t="s">
        <v>3351</v>
      </c>
      <c r="G6" s="65" t="s">
        <v>3337</v>
      </c>
      <c r="H6" s="65" t="s">
        <v>197</v>
      </c>
      <c r="I6" s="65" t="s">
        <v>3338</v>
      </c>
      <c r="J6" s="65" t="s">
        <v>3352</v>
      </c>
      <c r="K6" s="65" t="s">
        <v>3340</v>
      </c>
      <c r="L6" s="65"/>
      <c r="M6" s="65" t="s">
        <v>3353</v>
      </c>
      <c r="N6" s="65" t="s">
        <v>3354</v>
      </c>
      <c r="O6" s="65" t="s">
        <v>3342</v>
      </c>
      <c r="P6" s="72"/>
      <c r="Q6" s="65" t="s">
        <v>3355</v>
      </c>
      <c r="R6" s="65"/>
      <c r="S6" s="65" t="s">
        <v>3364</v>
      </c>
      <c r="T6" s="65" t="s">
        <v>216</v>
      </c>
      <c r="U6" s="65" t="s">
        <v>3321</v>
      </c>
      <c r="V6" s="65" t="s">
        <v>49</v>
      </c>
      <c r="W6" s="72" t="s">
        <v>49</v>
      </c>
      <c r="X6" s="65" t="s">
        <v>1512</v>
      </c>
      <c r="Y6" s="65"/>
      <c r="Z6" s="65"/>
      <c r="AA6" s="65"/>
      <c r="AB6" s="72" t="s">
        <v>3356</v>
      </c>
      <c r="AC6" s="65"/>
      <c r="AD6" s="65"/>
      <c r="AE6" s="65" t="s">
        <v>3347</v>
      </c>
      <c r="AF6" s="65"/>
      <c r="AG6" s="65"/>
      <c r="AH6" s="65" t="s">
        <v>2312</v>
      </c>
      <c r="AI6" s="65" t="s">
        <v>1262</v>
      </c>
      <c r="AJ6" s="65" t="s">
        <v>213</v>
      </c>
      <c r="AK6" s="72" t="s">
        <v>49</v>
      </c>
      <c r="AL6" s="65" t="s">
        <v>1263</v>
      </c>
      <c r="AM6" s="65" t="s">
        <v>4292</v>
      </c>
      <c r="AN6" s="65" t="s">
        <v>3348</v>
      </c>
      <c r="AO6" s="65"/>
      <c r="AP6" s="65"/>
      <c r="AQ6" s="65" t="s">
        <v>3363</v>
      </c>
      <c r="AR6" s="65" t="s">
        <v>212</v>
      </c>
      <c r="AS6" s="352"/>
      <c r="AT6" s="65" t="s">
        <v>3362</v>
      </c>
      <c r="AU6" s="65"/>
      <c r="AV6" s="65"/>
      <c r="AW6" s="65"/>
      <c r="AX6" s="65"/>
      <c r="AY6" s="65" t="s">
        <v>3359</v>
      </c>
      <c r="AZ6" s="65" t="s">
        <v>3357</v>
      </c>
      <c r="BA6" s="65"/>
    </row>
    <row r="7" spans="1:53" s="353" customFormat="1" ht="14.25" customHeight="1">
      <c r="A7" s="65"/>
      <c r="B7" s="65"/>
      <c r="C7" s="65"/>
      <c r="D7" s="65"/>
      <c r="E7" s="65"/>
      <c r="F7" s="65"/>
      <c r="G7" s="65"/>
      <c r="H7" s="65"/>
      <c r="I7" s="65"/>
      <c r="J7" s="65"/>
      <c r="K7" s="65"/>
      <c r="L7" s="65"/>
      <c r="M7" s="65"/>
      <c r="N7" s="65"/>
      <c r="O7" s="65"/>
      <c r="P7" s="72"/>
      <c r="Q7" s="65"/>
      <c r="R7" s="65"/>
      <c r="S7" s="65"/>
      <c r="T7" s="65"/>
      <c r="U7" s="65"/>
      <c r="V7" s="65"/>
      <c r="W7" s="72"/>
      <c r="X7" s="65"/>
      <c r="Y7" s="65"/>
      <c r="Z7" s="65"/>
      <c r="AA7" s="65"/>
      <c r="AB7" s="72"/>
      <c r="AC7" s="65"/>
      <c r="AD7" s="65"/>
      <c r="AE7" s="65"/>
      <c r="AF7" s="65"/>
      <c r="AG7" s="65"/>
      <c r="AH7" s="65"/>
      <c r="AI7" s="65"/>
      <c r="AJ7" s="65"/>
      <c r="AK7" s="350"/>
      <c r="AL7" s="65"/>
      <c r="AM7" s="65"/>
      <c r="AN7" s="65"/>
      <c r="AO7" s="65"/>
      <c r="AP7" s="65"/>
      <c r="AQ7" s="65"/>
      <c r="AR7" s="65"/>
      <c r="AS7" s="352"/>
      <c r="AT7" s="65"/>
      <c r="AU7" s="65"/>
      <c r="AV7" s="65"/>
      <c r="AW7" s="65"/>
      <c r="AX7" s="65"/>
      <c r="AY7" s="65"/>
      <c r="AZ7" s="65"/>
      <c r="BA7" s="65"/>
    </row>
    <row r="8" spans="1:53" s="353" customFormat="1" ht="42" customHeight="1">
      <c r="A8" s="65" t="s">
        <v>3546</v>
      </c>
      <c r="B8" s="65" t="s">
        <v>1339</v>
      </c>
      <c r="C8" s="65" t="s">
        <v>3334</v>
      </c>
      <c r="D8" s="65" t="s">
        <v>3350</v>
      </c>
      <c r="E8" s="65" t="s">
        <v>1370</v>
      </c>
      <c r="F8" s="65" t="s">
        <v>3351</v>
      </c>
      <c r="G8" s="65" t="s">
        <v>1243</v>
      </c>
      <c r="H8" s="65" t="s">
        <v>197</v>
      </c>
      <c r="I8" s="65"/>
      <c r="J8" s="65"/>
      <c r="K8" s="65"/>
      <c r="L8" s="65"/>
      <c r="M8" s="65"/>
      <c r="N8" s="65" t="s">
        <v>3550</v>
      </c>
      <c r="O8" s="65"/>
      <c r="P8" s="72" t="s">
        <v>3627</v>
      </c>
      <c r="Q8" s="65" t="s">
        <v>254</v>
      </c>
      <c r="R8" s="65" t="s">
        <v>729</v>
      </c>
      <c r="S8" s="65"/>
      <c r="T8" s="65"/>
      <c r="U8" s="65"/>
      <c r="V8" s="65"/>
      <c r="W8" s="72"/>
      <c r="X8" s="65"/>
      <c r="Y8" s="65"/>
      <c r="Z8" s="65"/>
      <c r="AA8" s="65"/>
      <c r="AB8" s="72"/>
      <c r="AC8" s="65"/>
      <c r="AD8" s="65"/>
      <c r="AE8" s="65" t="s">
        <v>3551</v>
      </c>
      <c r="AF8" s="65"/>
      <c r="AG8" s="65"/>
      <c r="AH8" s="65" t="s">
        <v>2312</v>
      </c>
      <c r="AI8" s="65" t="s">
        <v>1248</v>
      </c>
      <c r="AJ8" s="65" t="s">
        <v>1279</v>
      </c>
      <c r="AK8" s="72" t="s">
        <v>51</v>
      </c>
      <c r="AL8" s="65" t="s">
        <v>1263</v>
      </c>
      <c r="AM8" s="65"/>
      <c r="AN8" s="65"/>
      <c r="AO8" s="65"/>
      <c r="AP8" s="65" t="s">
        <v>3329</v>
      </c>
      <c r="AQ8" s="65"/>
      <c r="AR8" s="65" t="s">
        <v>3628</v>
      </c>
      <c r="AS8" s="352"/>
      <c r="AT8" s="65"/>
      <c r="AU8" s="65"/>
      <c r="AV8" s="65"/>
      <c r="AW8" s="65"/>
      <c r="AX8" s="65"/>
      <c r="AY8" s="65"/>
      <c r="AZ8" s="65"/>
      <c r="BA8" s="65"/>
    </row>
    <row r="9" spans="1:53" s="353" customFormat="1" ht="42" customHeight="1">
      <c r="A9" s="65" t="s">
        <v>3552</v>
      </c>
      <c r="B9" s="65" t="s">
        <v>1339</v>
      </c>
      <c r="C9" s="65" t="s">
        <v>3334</v>
      </c>
      <c r="D9" s="65" t="s">
        <v>3314</v>
      </c>
      <c r="E9" s="65" t="s">
        <v>306</v>
      </c>
      <c r="F9" s="65" t="s">
        <v>3351</v>
      </c>
      <c r="G9" s="65" t="s">
        <v>1243</v>
      </c>
      <c r="H9" s="65" t="s">
        <v>197</v>
      </c>
      <c r="I9" s="65"/>
      <c r="J9" s="65"/>
      <c r="K9" s="65"/>
      <c r="L9" s="65"/>
      <c r="M9" s="65"/>
      <c r="N9" s="65" t="s">
        <v>3553</v>
      </c>
      <c r="O9" s="65"/>
      <c r="P9" s="72" t="s">
        <v>3627</v>
      </c>
      <c r="Q9" s="65" t="s">
        <v>2933</v>
      </c>
      <c r="R9" s="65" t="s">
        <v>729</v>
      </c>
      <c r="S9" s="65"/>
      <c r="T9" s="65"/>
      <c r="U9" s="65"/>
      <c r="V9" s="65"/>
      <c r="W9" s="72"/>
      <c r="X9" s="65"/>
      <c r="Y9" s="65"/>
      <c r="Z9" s="65"/>
      <c r="AA9" s="65"/>
      <c r="AB9" s="72"/>
      <c r="AC9" s="65"/>
      <c r="AD9" s="65"/>
      <c r="AE9" s="65" t="s">
        <v>3551</v>
      </c>
      <c r="AF9" s="65"/>
      <c r="AG9" s="65"/>
      <c r="AH9" s="65" t="s">
        <v>2312</v>
      </c>
      <c r="AI9" s="65" t="s">
        <v>1248</v>
      </c>
      <c r="AJ9" s="65" t="s">
        <v>3554</v>
      </c>
      <c r="AK9" s="72" t="s">
        <v>51</v>
      </c>
      <c r="AL9" s="65" t="s">
        <v>3326</v>
      </c>
      <c r="AM9" s="65" t="s">
        <v>3555</v>
      </c>
      <c r="AN9" s="65"/>
      <c r="AO9" s="65"/>
      <c r="AP9" s="65" t="s">
        <v>3329</v>
      </c>
      <c r="AQ9" s="65"/>
      <c r="AR9" s="65" t="s">
        <v>3628</v>
      </c>
      <c r="AS9" s="352"/>
      <c r="AT9" s="65"/>
      <c r="AU9" s="65"/>
      <c r="AV9" s="65"/>
      <c r="AW9" s="65"/>
      <c r="AX9" s="65"/>
      <c r="AY9" s="65"/>
      <c r="AZ9" s="65"/>
      <c r="BA9" s="65"/>
    </row>
    <row r="10" spans="1:53" s="353" customFormat="1" ht="42" customHeight="1">
      <c r="A10" s="65" t="s">
        <v>4237</v>
      </c>
      <c r="B10" s="65" t="s">
        <v>1339</v>
      </c>
      <c r="C10" s="65" t="s">
        <v>3334</v>
      </c>
      <c r="D10" s="65" t="s">
        <v>3314</v>
      </c>
      <c r="E10" s="65" t="s">
        <v>306</v>
      </c>
      <c r="F10" s="65" t="s">
        <v>3351</v>
      </c>
      <c r="G10" s="65"/>
      <c r="H10" s="65"/>
      <c r="I10" s="65"/>
      <c r="J10" s="65" t="s">
        <v>4238</v>
      </c>
      <c r="K10" s="65" t="s">
        <v>4239</v>
      </c>
      <c r="L10" s="65" t="s">
        <v>1258</v>
      </c>
      <c r="M10" s="65"/>
      <c r="N10" s="65" t="s">
        <v>3553</v>
      </c>
      <c r="O10" s="65"/>
      <c r="P10" s="72"/>
      <c r="Q10" s="65" t="s">
        <v>2933</v>
      </c>
      <c r="R10" s="65" t="s">
        <v>729</v>
      </c>
      <c r="S10" s="65"/>
      <c r="T10" s="65" t="s">
        <v>216</v>
      </c>
      <c r="U10" s="65" t="s">
        <v>3321</v>
      </c>
      <c r="V10" s="65"/>
      <c r="W10" s="72"/>
      <c r="X10" s="65"/>
      <c r="Y10" s="65"/>
      <c r="Z10" s="65"/>
      <c r="AA10" s="65"/>
      <c r="AB10" s="72"/>
      <c r="AC10" s="65"/>
      <c r="AD10" s="65"/>
      <c r="AE10" s="65" t="s">
        <v>4240</v>
      </c>
      <c r="AF10" s="65"/>
      <c r="AG10" s="65"/>
      <c r="AH10" s="65"/>
      <c r="AI10" s="65"/>
      <c r="AJ10" s="65" t="s">
        <v>1279</v>
      </c>
      <c r="AK10" s="72" t="s">
        <v>51</v>
      </c>
      <c r="AL10" s="65"/>
      <c r="AM10" s="65"/>
      <c r="AN10" s="65"/>
      <c r="AO10" s="65"/>
      <c r="AP10" s="65" t="s">
        <v>3329</v>
      </c>
      <c r="AQ10" s="65"/>
      <c r="AR10" s="65"/>
      <c r="AS10" s="352"/>
      <c r="AT10" s="65"/>
      <c r="AU10" s="65"/>
      <c r="AV10" s="65"/>
      <c r="AW10" s="65"/>
      <c r="AX10" s="65"/>
      <c r="AY10" s="65"/>
      <c r="AZ10" s="65" t="s">
        <v>4241</v>
      </c>
      <c r="BA10" s="65"/>
    </row>
    <row r="11" spans="1:53" s="353" customFormat="1">
      <c r="A11" s="65"/>
      <c r="B11" s="65"/>
      <c r="C11" s="65"/>
      <c r="D11" s="65"/>
      <c r="E11" s="65"/>
      <c r="F11" s="65"/>
      <c r="G11" s="65"/>
      <c r="H11" s="65"/>
      <c r="I11" s="65"/>
      <c r="J11" s="65"/>
      <c r="K11" s="65"/>
      <c r="L11" s="65"/>
      <c r="M11" s="65"/>
      <c r="N11" s="65"/>
      <c r="O11" s="65"/>
      <c r="P11" s="72"/>
      <c r="Q11" s="65"/>
      <c r="R11" s="65"/>
      <c r="S11" s="65"/>
      <c r="T11" s="65"/>
      <c r="U11" s="65"/>
      <c r="V11" s="65"/>
      <c r="W11" s="72"/>
      <c r="X11" s="65"/>
      <c r="Y11" s="65"/>
      <c r="Z11" s="65"/>
      <c r="AA11" s="65"/>
      <c r="AB11" s="72"/>
      <c r="AC11" s="65"/>
      <c r="AD11" s="65"/>
      <c r="AE11" s="65"/>
      <c r="AF11" s="65"/>
      <c r="AG11" s="65"/>
      <c r="AH11" s="65"/>
      <c r="AI11" s="65"/>
      <c r="AJ11" s="65"/>
      <c r="AK11" s="72"/>
      <c r="AL11" s="65"/>
      <c r="AM11" s="65"/>
      <c r="AN11" s="65"/>
      <c r="AO11" s="65"/>
      <c r="AP11" s="65"/>
      <c r="AQ11" s="65"/>
      <c r="AR11" s="65"/>
      <c r="AS11" s="352"/>
      <c r="AT11" s="65"/>
      <c r="AU11" s="65"/>
      <c r="AV11" s="65"/>
      <c r="AW11" s="65"/>
      <c r="AX11" s="65"/>
      <c r="AY11" s="65"/>
      <c r="AZ11" s="65"/>
      <c r="BA11" s="65"/>
    </row>
    <row r="12" spans="1:53" s="353" customFormat="1" ht="13.5" customHeight="1">
      <c r="A12" s="65"/>
      <c r="B12" s="65"/>
      <c r="C12" s="65"/>
      <c r="D12" s="65"/>
      <c r="E12" s="65"/>
      <c r="F12" s="65"/>
      <c r="G12" s="65"/>
      <c r="H12" s="65"/>
      <c r="I12" s="65"/>
      <c r="J12" s="65"/>
      <c r="K12" s="65"/>
      <c r="L12" s="65"/>
      <c r="M12" s="65"/>
      <c r="N12" s="65"/>
      <c r="O12" s="65"/>
      <c r="P12" s="72"/>
      <c r="Q12" s="65"/>
      <c r="R12" s="65"/>
      <c r="S12" s="65"/>
      <c r="T12" s="65"/>
      <c r="U12" s="65"/>
      <c r="V12" s="65"/>
      <c r="W12" s="72"/>
      <c r="X12" s="65"/>
      <c r="Y12" s="65"/>
      <c r="Z12" s="65"/>
      <c r="AA12" s="65"/>
      <c r="AB12" s="72"/>
      <c r="AC12" s="65"/>
      <c r="AD12" s="65"/>
      <c r="AE12" s="65"/>
      <c r="AF12" s="65"/>
      <c r="AG12" s="65"/>
      <c r="AH12" s="65"/>
      <c r="AI12" s="65"/>
      <c r="AJ12" s="65"/>
      <c r="AK12" s="350"/>
      <c r="AL12" s="65"/>
      <c r="AM12" s="65"/>
      <c r="AN12" s="65"/>
      <c r="AO12" s="65"/>
      <c r="AP12" s="65"/>
      <c r="AQ12" s="65"/>
      <c r="AR12" s="65"/>
      <c r="AS12" s="352"/>
      <c r="AT12" s="65"/>
      <c r="AU12" s="65"/>
      <c r="AV12" s="65"/>
      <c r="AW12" s="65"/>
      <c r="AX12" s="65"/>
      <c r="AY12" s="65"/>
      <c r="AZ12" s="65"/>
      <c r="BA12" s="65"/>
    </row>
    <row r="13" spans="1:53" s="353" customFormat="1" ht="42" customHeight="1">
      <c r="A13" s="65" t="s">
        <v>3547</v>
      </c>
      <c r="B13" s="65" t="s">
        <v>183</v>
      </c>
      <c r="C13" s="65" t="s">
        <v>3334</v>
      </c>
      <c r="D13" s="65" t="s">
        <v>3314</v>
      </c>
      <c r="E13" s="65" t="s">
        <v>306</v>
      </c>
      <c r="F13" s="65" t="s">
        <v>3336</v>
      </c>
      <c r="G13" s="65"/>
      <c r="H13" s="65" t="s">
        <v>197</v>
      </c>
      <c r="I13" s="65"/>
      <c r="J13" s="65"/>
      <c r="K13" s="65"/>
      <c r="L13" s="65" t="s">
        <v>3561</v>
      </c>
      <c r="M13" s="65"/>
      <c r="N13" s="65" t="s">
        <v>3563</v>
      </c>
      <c r="O13" s="65"/>
      <c r="P13" s="72"/>
      <c r="Q13" s="65"/>
      <c r="R13" s="65"/>
      <c r="S13" s="65" t="s">
        <v>3631</v>
      </c>
      <c r="T13" s="65"/>
      <c r="U13" s="65"/>
      <c r="V13" s="65"/>
      <c r="W13" s="72" t="s">
        <v>3564</v>
      </c>
      <c r="X13" s="65" t="s">
        <v>3560</v>
      </c>
      <c r="Y13" s="65"/>
      <c r="Z13" s="65"/>
      <c r="AA13" s="65"/>
      <c r="AB13" s="72"/>
      <c r="AC13" s="65"/>
      <c r="AD13" s="65"/>
      <c r="AE13" s="65" t="s">
        <v>3632</v>
      </c>
      <c r="AF13" s="65"/>
      <c r="AG13" s="65"/>
      <c r="AH13" s="65"/>
      <c r="AI13" s="65"/>
      <c r="AJ13" s="65"/>
      <c r="AK13" s="350"/>
      <c r="AL13" s="65"/>
      <c r="AM13" s="65" t="s">
        <v>1264</v>
      </c>
      <c r="AN13" s="65"/>
      <c r="AO13" s="65"/>
      <c r="AP13" s="65"/>
      <c r="AQ13" s="65"/>
      <c r="AR13" s="65" t="s">
        <v>3630</v>
      </c>
      <c r="AS13" s="352"/>
      <c r="AT13" s="65"/>
      <c r="AU13" s="65"/>
      <c r="AV13" s="65"/>
      <c r="AW13" s="65"/>
      <c r="AX13" s="65"/>
      <c r="AY13" s="65"/>
      <c r="AZ13" s="65"/>
      <c r="BA13" s="65"/>
    </row>
    <row r="14" spans="1:53" s="353" customFormat="1" ht="42" customHeight="1">
      <c r="A14" s="65" t="s">
        <v>3548</v>
      </c>
      <c r="B14" s="65" t="s">
        <v>183</v>
      </c>
      <c r="C14" s="65" t="s">
        <v>3334</v>
      </c>
      <c r="D14" s="65" t="s">
        <v>3314</v>
      </c>
      <c r="E14" s="65" t="s">
        <v>1370</v>
      </c>
      <c r="F14" s="65"/>
      <c r="G14" s="65"/>
      <c r="H14" s="65"/>
      <c r="I14" s="65"/>
      <c r="J14" s="65"/>
      <c r="K14" s="65"/>
      <c r="L14" s="65" t="s">
        <v>3559</v>
      </c>
      <c r="M14" s="65"/>
      <c r="N14" s="65" t="s">
        <v>3553</v>
      </c>
      <c r="O14" s="65"/>
      <c r="P14" s="72"/>
      <c r="Q14" s="65"/>
      <c r="R14" s="65"/>
      <c r="S14" s="65" t="s">
        <v>3360</v>
      </c>
      <c r="T14" s="65"/>
      <c r="U14" s="65" t="s">
        <v>3321</v>
      </c>
      <c r="V14" s="65"/>
      <c r="W14" s="72"/>
      <c r="X14" s="65" t="s">
        <v>3560</v>
      </c>
      <c r="Y14" s="65"/>
      <c r="Z14" s="65"/>
      <c r="AA14" s="65"/>
      <c r="AB14" s="72"/>
      <c r="AC14" s="65"/>
      <c r="AD14" s="65"/>
      <c r="AE14" s="65" t="s">
        <v>3629</v>
      </c>
      <c r="AF14" s="65"/>
      <c r="AG14" s="65"/>
      <c r="AH14" s="65"/>
      <c r="AI14" s="65"/>
      <c r="AJ14" s="65"/>
      <c r="AK14" s="350"/>
      <c r="AL14" s="65"/>
      <c r="AM14" s="65"/>
      <c r="AN14" s="65"/>
      <c r="AO14" s="65"/>
      <c r="AP14" s="65"/>
      <c r="AQ14" s="65"/>
      <c r="AR14" s="65" t="s">
        <v>3630</v>
      </c>
      <c r="AS14" s="352"/>
      <c r="AT14" s="65"/>
      <c r="AU14" s="65"/>
      <c r="AV14" s="65"/>
      <c r="AW14" s="65"/>
      <c r="AX14" s="65"/>
      <c r="AY14" s="65"/>
      <c r="AZ14" s="65"/>
      <c r="BA14" s="65"/>
    </row>
    <row r="15" spans="1:53" s="353" customFormat="1" ht="13.5" customHeight="1">
      <c r="A15" s="65"/>
      <c r="B15" s="65"/>
      <c r="C15" s="65"/>
      <c r="D15" s="65"/>
      <c r="E15" s="65"/>
      <c r="F15" s="65"/>
      <c r="G15" s="65"/>
      <c r="H15" s="65"/>
      <c r="I15" s="65"/>
      <c r="J15" s="65"/>
      <c r="K15" s="65"/>
      <c r="L15" s="65"/>
      <c r="M15" s="65"/>
      <c r="N15" s="65"/>
      <c r="O15" s="65"/>
      <c r="P15" s="72"/>
      <c r="Q15" s="65"/>
      <c r="R15" s="65"/>
      <c r="S15" s="65"/>
      <c r="T15" s="65"/>
      <c r="U15" s="65"/>
      <c r="V15" s="65"/>
      <c r="W15" s="72"/>
      <c r="X15" s="65"/>
      <c r="Y15" s="65"/>
      <c r="Z15" s="65"/>
      <c r="AA15" s="65"/>
      <c r="AB15" s="72"/>
      <c r="AC15" s="65"/>
      <c r="AD15" s="65"/>
      <c r="AE15" s="65"/>
      <c r="AF15" s="65"/>
      <c r="AG15" s="65"/>
      <c r="AH15" s="65"/>
      <c r="AI15" s="65"/>
      <c r="AJ15" s="65"/>
      <c r="AK15" s="350"/>
      <c r="AL15" s="65"/>
      <c r="AM15" s="65"/>
      <c r="AN15" s="65"/>
      <c r="AO15" s="65"/>
      <c r="AP15" s="65"/>
      <c r="AQ15" s="65"/>
      <c r="AR15" s="65"/>
      <c r="AS15" s="352"/>
      <c r="AT15" s="65"/>
      <c r="AU15" s="65"/>
      <c r="AV15" s="65"/>
      <c r="AW15" s="65"/>
      <c r="AX15" s="65"/>
      <c r="AY15" s="65"/>
      <c r="AZ15" s="65"/>
      <c r="BA15" s="65"/>
    </row>
    <row r="16" spans="1:53" s="353" customFormat="1" ht="51">
      <c r="A16" s="65" t="s">
        <v>3549</v>
      </c>
      <c r="B16" s="65" t="s">
        <v>53</v>
      </c>
      <c r="C16" s="65" t="s">
        <v>3334</v>
      </c>
      <c r="D16" s="65" t="s">
        <v>3314</v>
      </c>
      <c r="E16" s="65" t="s">
        <v>1370</v>
      </c>
      <c r="F16" s="65" t="s">
        <v>3351</v>
      </c>
      <c r="G16" s="65" t="s">
        <v>1243</v>
      </c>
      <c r="H16" s="65" t="s">
        <v>197</v>
      </c>
      <c r="I16" s="65" t="s">
        <v>3338</v>
      </c>
      <c r="J16" s="65" t="s">
        <v>4288</v>
      </c>
      <c r="K16" s="65" t="s">
        <v>4289</v>
      </c>
      <c r="L16" s="65"/>
      <c r="M16" s="65" t="s">
        <v>3634</v>
      </c>
      <c r="N16" s="65" t="s">
        <v>3633</v>
      </c>
      <c r="O16" s="65"/>
      <c r="P16" s="72"/>
      <c r="Q16" s="65" t="s">
        <v>3636</v>
      </c>
      <c r="R16" s="65" t="s">
        <v>729</v>
      </c>
      <c r="S16" s="65"/>
      <c r="T16" s="65"/>
      <c r="U16" s="65"/>
      <c r="V16" s="65"/>
      <c r="W16" s="72"/>
      <c r="X16" s="65"/>
      <c r="Y16" s="65"/>
      <c r="Z16" s="65" t="s">
        <v>51</v>
      </c>
      <c r="AA16" s="65"/>
      <c r="AB16" s="72" t="s">
        <v>51</v>
      </c>
      <c r="AC16" s="65"/>
      <c r="AD16" s="65"/>
      <c r="AE16" s="65"/>
      <c r="AF16" s="65"/>
      <c r="AG16" s="65"/>
      <c r="AH16" s="65"/>
      <c r="AI16" s="65"/>
      <c r="AJ16" s="65" t="s">
        <v>51</v>
      </c>
      <c r="AK16" s="350"/>
      <c r="AL16" s="65" t="s">
        <v>3326</v>
      </c>
      <c r="AM16" s="65" t="s">
        <v>3555</v>
      </c>
      <c r="AN16" s="65"/>
      <c r="AO16" s="65"/>
      <c r="AP16" s="65" t="s">
        <v>3329</v>
      </c>
      <c r="AQ16" s="65"/>
      <c r="AR16" s="65" t="s">
        <v>212</v>
      </c>
      <c r="AS16" s="352"/>
      <c r="AT16" s="65"/>
      <c r="AU16" s="65"/>
      <c r="AV16" s="65"/>
      <c r="AW16" s="65"/>
      <c r="AX16" s="65"/>
      <c r="AY16" s="65" t="s">
        <v>3635</v>
      </c>
      <c r="AZ16" s="65" t="s">
        <v>4229</v>
      </c>
      <c r="BA16" s="65"/>
    </row>
    <row r="17" spans="1:53" s="353" customFormat="1" ht="35.25" customHeight="1">
      <c r="A17" s="65"/>
      <c r="B17" s="65"/>
      <c r="C17" s="65"/>
      <c r="D17" s="65"/>
      <c r="E17" s="65"/>
      <c r="F17" s="65"/>
      <c r="G17" s="65"/>
      <c r="H17" s="65"/>
      <c r="I17" s="65"/>
      <c r="J17" s="65"/>
      <c r="K17" s="65"/>
      <c r="L17" s="65"/>
      <c r="M17" s="65"/>
      <c r="N17" s="65"/>
      <c r="O17" s="65"/>
      <c r="P17" s="72"/>
      <c r="Q17" s="65"/>
      <c r="R17" s="65"/>
      <c r="S17" s="65"/>
      <c r="T17" s="65"/>
      <c r="U17" s="65"/>
      <c r="V17" s="65"/>
      <c r="W17" s="72"/>
      <c r="X17" s="65"/>
      <c r="Y17" s="65"/>
      <c r="Z17" s="65"/>
      <c r="AA17" s="65"/>
      <c r="AB17" s="72"/>
      <c r="AC17" s="65"/>
      <c r="AD17" s="65"/>
      <c r="AE17" s="65"/>
      <c r="AF17" s="65"/>
      <c r="AG17" s="65"/>
      <c r="AH17" s="65"/>
      <c r="AI17" s="65"/>
      <c r="AJ17" s="65"/>
      <c r="AK17" s="350"/>
      <c r="AL17" s="65"/>
      <c r="AM17" s="65"/>
      <c r="AN17" s="65"/>
      <c r="AO17" s="65"/>
      <c r="AP17" s="65"/>
      <c r="AQ17" s="65"/>
      <c r="AR17" s="65"/>
      <c r="AS17" s="352"/>
      <c r="AT17" s="65"/>
      <c r="AU17" s="65"/>
      <c r="AV17" s="65"/>
      <c r="AW17" s="65"/>
      <c r="AX17" s="65"/>
      <c r="AY17" s="65"/>
      <c r="AZ17" s="65"/>
      <c r="BA17" s="65"/>
    </row>
    <row r="18" spans="1:53" s="353" customFormat="1" ht="42" customHeight="1">
      <c r="A18" s="65" t="s">
        <v>4231</v>
      </c>
      <c r="B18" s="65" t="s">
        <v>186</v>
      </c>
      <c r="C18" s="65" t="s">
        <v>3334</v>
      </c>
      <c r="D18" s="65" t="s">
        <v>3314</v>
      </c>
      <c r="E18" s="65" t="s">
        <v>306</v>
      </c>
      <c r="F18" s="65" t="s">
        <v>3351</v>
      </c>
      <c r="G18" s="65"/>
      <c r="H18" s="65"/>
      <c r="I18" s="65" t="s">
        <v>1266</v>
      </c>
      <c r="J18" s="65" t="s">
        <v>3556</v>
      </c>
      <c r="K18" s="65" t="s">
        <v>4232</v>
      </c>
      <c r="L18" s="65" t="s">
        <v>3557</v>
      </c>
      <c r="M18" s="65"/>
      <c r="N18" s="65" t="s">
        <v>3553</v>
      </c>
      <c r="O18" s="65"/>
      <c r="P18" s="72" t="s">
        <v>4233</v>
      </c>
      <c r="Q18" s="65" t="s">
        <v>2886</v>
      </c>
      <c r="R18" s="65"/>
      <c r="S18" s="65" t="s">
        <v>4234</v>
      </c>
      <c r="T18" s="65"/>
      <c r="U18" s="65" t="s">
        <v>3321</v>
      </c>
      <c r="V18" s="65"/>
      <c r="W18" s="72"/>
      <c r="X18" s="65" t="s">
        <v>950</v>
      </c>
      <c r="Y18" s="65"/>
      <c r="Z18" s="65"/>
      <c r="AA18" s="65"/>
      <c r="AB18" s="72"/>
      <c r="AC18" s="65" t="s">
        <v>4235</v>
      </c>
      <c r="AD18" s="65"/>
      <c r="AE18" s="65" t="s">
        <v>3558</v>
      </c>
      <c r="AF18" s="65"/>
      <c r="AG18" s="65"/>
      <c r="AH18" s="65"/>
      <c r="AI18" s="65" t="s">
        <v>1248</v>
      </c>
      <c r="AJ18" s="65" t="s">
        <v>1279</v>
      </c>
      <c r="AK18" s="350"/>
      <c r="AL18" s="65" t="s">
        <v>3326</v>
      </c>
      <c r="AM18" s="65" t="s">
        <v>3555</v>
      </c>
      <c r="AN18" s="65"/>
      <c r="AO18" s="65"/>
      <c r="AP18" s="65" t="s">
        <v>3329</v>
      </c>
      <c r="AQ18" s="65"/>
      <c r="AR18" s="65"/>
      <c r="AS18" s="352"/>
      <c r="AT18" s="65"/>
      <c r="AU18" s="65"/>
      <c r="AV18" s="65"/>
      <c r="AW18" s="65"/>
      <c r="AX18" s="65"/>
      <c r="AY18" s="65"/>
      <c r="AZ18" s="65" t="s">
        <v>4236</v>
      </c>
      <c r="BA18" s="65"/>
    </row>
    <row r="19" spans="1:53" s="353" customFormat="1" ht="35.25" customHeight="1">
      <c r="A19" s="65" t="s">
        <v>3615</v>
      </c>
      <c r="B19" s="65" t="s">
        <v>186</v>
      </c>
      <c r="C19" s="65" t="s">
        <v>3334</v>
      </c>
      <c r="D19" s="65" t="s">
        <v>3616</v>
      </c>
      <c r="E19" s="65" t="s">
        <v>306</v>
      </c>
      <c r="F19" s="65" t="s">
        <v>3351</v>
      </c>
      <c r="G19" s="65" t="s">
        <v>1243</v>
      </c>
      <c r="H19" s="65" t="s">
        <v>197</v>
      </c>
      <c r="I19" s="65" t="s">
        <v>3617</v>
      </c>
      <c r="J19" s="65" t="s">
        <v>3626</v>
      </c>
      <c r="K19" s="65" t="s">
        <v>3618</v>
      </c>
      <c r="L19" s="65" t="s">
        <v>3619</v>
      </c>
      <c r="M19" s="65" t="s">
        <v>3621</v>
      </c>
      <c r="N19" s="65" t="s">
        <v>3625</v>
      </c>
      <c r="O19" s="65"/>
      <c r="P19" s="72"/>
      <c r="Q19" s="65" t="s">
        <v>3355</v>
      </c>
      <c r="R19" s="65" t="s">
        <v>44</v>
      </c>
      <c r="S19" s="65" t="s">
        <v>3364</v>
      </c>
      <c r="T19" s="65" t="s">
        <v>216</v>
      </c>
      <c r="U19" s="65" t="s">
        <v>3321</v>
      </c>
      <c r="V19" s="65"/>
      <c r="W19" s="72" t="s">
        <v>49</v>
      </c>
      <c r="X19" s="65" t="s">
        <v>950</v>
      </c>
      <c r="Y19" s="65"/>
      <c r="Z19" s="65"/>
      <c r="AA19" s="65"/>
      <c r="AB19" s="72" t="s">
        <v>51</v>
      </c>
      <c r="AC19" s="65"/>
      <c r="AD19" s="65"/>
      <c r="AE19" s="65" t="s">
        <v>3620</v>
      </c>
      <c r="AF19" s="65"/>
      <c r="AG19" s="65"/>
      <c r="AH19" s="65"/>
      <c r="AI19" s="65" t="s">
        <v>1262</v>
      </c>
      <c r="AJ19" s="65" t="s">
        <v>3554</v>
      </c>
      <c r="AK19" s="350"/>
      <c r="AL19" s="65" t="s">
        <v>3326</v>
      </c>
      <c r="AM19" s="65" t="s">
        <v>3622</v>
      </c>
      <c r="AN19" s="65"/>
      <c r="AO19" s="65"/>
      <c r="AP19" s="65" t="s">
        <v>2190</v>
      </c>
      <c r="AQ19" s="65"/>
      <c r="AR19" s="65" t="s">
        <v>212</v>
      </c>
      <c r="AS19" s="352"/>
      <c r="AT19" s="65" t="s">
        <v>3624</v>
      </c>
      <c r="AU19" s="65"/>
      <c r="AV19" s="65"/>
      <c r="AW19" s="65"/>
      <c r="AX19" s="65"/>
      <c r="AY19" s="65"/>
      <c r="AZ19" s="65" t="s">
        <v>3623</v>
      </c>
      <c r="BA19" s="65"/>
    </row>
    <row r="20" spans="1:53" s="353" customFormat="1" ht="35.25" customHeight="1">
      <c r="A20" s="65"/>
      <c r="B20" s="65"/>
      <c r="C20" s="65"/>
      <c r="D20" s="65"/>
      <c r="E20" s="65"/>
      <c r="F20" s="65"/>
      <c r="G20" s="65"/>
      <c r="H20" s="65"/>
      <c r="I20" s="65"/>
      <c r="J20" s="65"/>
      <c r="K20" s="65"/>
      <c r="L20" s="65"/>
      <c r="M20" s="65"/>
      <c r="N20" s="65"/>
      <c r="O20" s="65"/>
      <c r="P20" s="72"/>
      <c r="Q20" s="65"/>
      <c r="R20" s="65"/>
      <c r="S20" s="65"/>
      <c r="T20" s="65"/>
      <c r="U20" s="65"/>
      <c r="V20" s="65"/>
      <c r="W20" s="72"/>
      <c r="X20" s="65"/>
      <c r="Y20" s="65"/>
      <c r="Z20" s="65"/>
      <c r="AA20" s="65"/>
      <c r="AB20" s="72"/>
      <c r="AC20" s="65"/>
      <c r="AD20" s="65"/>
      <c r="AE20" s="65"/>
      <c r="AF20" s="65"/>
      <c r="AG20" s="65"/>
      <c r="AH20" s="65"/>
      <c r="AI20" s="65"/>
      <c r="AJ20" s="65"/>
      <c r="AK20" s="350"/>
      <c r="AL20" s="65"/>
      <c r="AM20" s="65"/>
      <c r="AN20" s="65"/>
      <c r="AO20" s="65"/>
      <c r="AP20" s="65"/>
      <c r="AQ20" s="65"/>
      <c r="AR20" s="65"/>
      <c r="AS20" s="352"/>
      <c r="AT20" s="65"/>
      <c r="AU20" s="65"/>
      <c r="AV20" s="65"/>
      <c r="AW20" s="65"/>
      <c r="AX20" s="65"/>
      <c r="AY20" s="65"/>
      <c r="AZ20" s="65"/>
      <c r="BA20" s="65"/>
    </row>
    <row r="21" spans="1:53" s="353" customFormat="1" ht="64.5" customHeight="1">
      <c r="A21" s="65" t="s">
        <v>4220</v>
      </c>
      <c r="B21" s="65" t="s">
        <v>52</v>
      </c>
      <c r="C21" s="65" t="s">
        <v>3334</v>
      </c>
      <c r="D21" s="65" t="s">
        <v>3314</v>
      </c>
      <c r="E21" s="65" t="s">
        <v>1370</v>
      </c>
      <c r="F21" s="65" t="s">
        <v>4221</v>
      </c>
      <c r="G21" s="65" t="s">
        <v>1243</v>
      </c>
      <c r="H21" s="65" t="s">
        <v>197</v>
      </c>
      <c r="I21" s="65"/>
      <c r="J21" s="65" t="s">
        <v>4222</v>
      </c>
      <c r="K21" s="65" t="s">
        <v>4223</v>
      </c>
      <c r="L21" s="65"/>
      <c r="M21" s="65"/>
      <c r="N21" s="65" t="s">
        <v>4224</v>
      </c>
      <c r="O21" s="65"/>
      <c r="P21" s="72"/>
      <c r="Q21" s="65" t="s">
        <v>2933</v>
      </c>
      <c r="R21" s="65" t="s">
        <v>729</v>
      </c>
      <c r="S21" s="65" t="s">
        <v>4225</v>
      </c>
      <c r="T21" s="65"/>
      <c r="U21" s="65"/>
      <c r="V21" s="65"/>
      <c r="W21" s="72"/>
      <c r="X21" s="65" t="s">
        <v>4225</v>
      </c>
      <c r="Y21" s="65"/>
      <c r="Z21" s="65"/>
      <c r="AA21" s="65"/>
      <c r="AB21" s="72"/>
      <c r="AC21" s="65"/>
      <c r="AD21" s="65"/>
      <c r="AE21" s="65"/>
      <c r="AF21" s="65"/>
      <c r="AG21" s="65"/>
      <c r="AH21" s="65"/>
      <c r="AI21" s="65" t="s">
        <v>1248</v>
      </c>
      <c r="AJ21" s="65" t="s">
        <v>1279</v>
      </c>
      <c r="AK21" s="72" t="s">
        <v>51</v>
      </c>
      <c r="AL21" s="65" t="s">
        <v>4226</v>
      </c>
      <c r="AM21" s="65"/>
      <c r="AN21" s="65" t="s">
        <v>4227</v>
      </c>
      <c r="AO21" s="65"/>
      <c r="AP21" s="65" t="s">
        <v>4228</v>
      </c>
      <c r="AQ21" s="65"/>
      <c r="AR21" s="65" t="s">
        <v>212</v>
      </c>
      <c r="AS21" s="352"/>
      <c r="AT21" s="65"/>
      <c r="AU21" s="65"/>
      <c r="AV21" s="65"/>
      <c r="AW21" s="65"/>
      <c r="AX21" s="65"/>
      <c r="AY21" s="65"/>
      <c r="AZ21" s="65" t="s">
        <v>4230</v>
      </c>
      <c r="BA21" s="65"/>
    </row>
    <row r="22" spans="1:53" s="353" customFormat="1" ht="35.25" customHeight="1">
      <c r="A22" s="65" t="s">
        <v>4244</v>
      </c>
      <c r="B22" s="65" t="s">
        <v>52</v>
      </c>
      <c r="C22" s="65" t="s">
        <v>3334</v>
      </c>
      <c r="D22" s="65" t="s">
        <v>3314</v>
      </c>
      <c r="E22" s="65" t="s">
        <v>1788</v>
      </c>
      <c r="F22" s="65" t="s">
        <v>4245</v>
      </c>
      <c r="G22" s="65"/>
      <c r="H22" s="65"/>
      <c r="I22" s="65"/>
      <c r="J22" s="65" t="s">
        <v>1349</v>
      </c>
      <c r="K22" s="65" t="s">
        <v>4242</v>
      </c>
      <c r="L22" s="65" t="s">
        <v>4243</v>
      </c>
      <c r="M22" s="65"/>
      <c r="N22" s="65" t="s">
        <v>3553</v>
      </c>
      <c r="O22" s="65"/>
      <c r="P22" s="72"/>
      <c r="Q22" s="65" t="s">
        <v>2933</v>
      </c>
      <c r="R22" s="65" t="s">
        <v>729</v>
      </c>
      <c r="S22" s="65"/>
      <c r="T22" s="65"/>
      <c r="U22" s="65"/>
      <c r="V22" s="65"/>
      <c r="W22" s="72"/>
      <c r="X22" s="65"/>
      <c r="Y22" s="65"/>
      <c r="Z22" s="65"/>
      <c r="AA22" s="65"/>
      <c r="AB22" s="72"/>
      <c r="AC22" s="65"/>
      <c r="AD22" s="65"/>
      <c r="AE22" s="65"/>
      <c r="AF22" s="65"/>
      <c r="AG22" s="65"/>
      <c r="AH22" s="65"/>
      <c r="AI22" s="65"/>
      <c r="AJ22" s="65"/>
      <c r="AK22" s="350" t="s">
        <v>51</v>
      </c>
      <c r="AL22" s="65" t="s">
        <v>2402</v>
      </c>
      <c r="AM22" s="65"/>
      <c r="AN22" s="65"/>
      <c r="AO22" s="65"/>
      <c r="AP22" s="65" t="s">
        <v>4228</v>
      </c>
      <c r="AQ22" s="65"/>
      <c r="AR22" s="65"/>
      <c r="AS22" s="352"/>
      <c r="AT22" s="65"/>
      <c r="AU22" s="65"/>
      <c r="AV22" s="65"/>
      <c r="AW22" s="65"/>
      <c r="AX22" s="65"/>
      <c r="AY22" s="65"/>
      <c r="AZ22" s="65"/>
      <c r="BA22" s="65"/>
    </row>
    <row r="23" spans="1:53" s="353" customFormat="1" ht="35.25" customHeight="1">
      <c r="A23" s="65"/>
      <c r="B23" s="65"/>
      <c r="C23" s="65"/>
      <c r="D23" s="65"/>
      <c r="E23" s="65"/>
      <c r="F23" s="65"/>
      <c r="G23" s="65"/>
      <c r="H23" s="65"/>
      <c r="I23" s="65"/>
      <c r="J23" s="65"/>
      <c r="K23" s="65"/>
      <c r="L23" s="65"/>
      <c r="M23" s="65"/>
      <c r="N23" s="65"/>
      <c r="O23" s="65"/>
      <c r="P23" s="72"/>
      <c r="Q23" s="65"/>
      <c r="R23" s="65"/>
      <c r="S23" s="65"/>
      <c r="T23" s="65"/>
      <c r="U23" s="65"/>
      <c r="V23" s="65"/>
      <c r="W23" s="72"/>
      <c r="X23" s="65"/>
      <c r="Y23" s="65"/>
      <c r="Z23" s="65"/>
      <c r="AA23" s="65"/>
      <c r="AB23" s="72"/>
      <c r="AC23" s="65"/>
      <c r="AD23" s="65"/>
      <c r="AE23" s="65"/>
      <c r="AF23" s="65"/>
      <c r="AG23" s="65"/>
      <c r="AH23" s="65"/>
      <c r="AI23" s="65"/>
      <c r="AJ23" s="65"/>
      <c r="AK23" s="350"/>
      <c r="AL23" s="65"/>
      <c r="AM23" s="65"/>
      <c r="AN23" s="65"/>
      <c r="AO23" s="65"/>
      <c r="AP23" s="65"/>
      <c r="AQ23" s="65"/>
      <c r="AR23" s="65"/>
      <c r="AS23" s="352"/>
      <c r="AT23" s="65"/>
      <c r="AU23" s="65"/>
      <c r="AV23" s="65"/>
      <c r="AW23" s="65"/>
      <c r="AX23" s="65"/>
      <c r="AY23" s="65"/>
      <c r="AZ23" s="65"/>
      <c r="BA23" s="65"/>
    </row>
    <row r="24" spans="1:53" s="353" customFormat="1" ht="35.25" customHeight="1">
      <c r="A24" s="65"/>
      <c r="B24" s="65"/>
      <c r="C24" s="65"/>
      <c r="D24" s="65"/>
      <c r="E24" s="65"/>
      <c r="F24" s="65"/>
      <c r="G24" s="65"/>
      <c r="H24" s="65"/>
      <c r="I24" s="65"/>
      <c r="J24" s="65"/>
      <c r="K24" s="65"/>
      <c r="L24" s="65"/>
      <c r="M24" s="65"/>
      <c r="N24" s="65"/>
      <c r="O24" s="65"/>
      <c r="P24" s="72"/>
      <c r="Q24" s="65"/>
      <c r="R24" s="65"/>
      <c r="S24" s="65"/>
      <c r="T24" s="65"/>
      <c r="U24" s="65"/>
      <c r="V24" s="65"/>
      <c r="W24" s="72"/>
      <c r="X24" s="65"/>
      <c r="Y24" s="65"/>
      <c r="Z24" s="65"/>
      <c r="AA24" s="65"/>
      <c r="AB24" s="72"/>
      <c r="AC24" s="65"/>
      <c r="AD24" s="65"/>
      <c r="AE24" s="65"/>
      <c r="AF24" s="65"/>
      <c r="AG24" s="65"/>
      <c r="AH24" s="65"/>
      <c r="AI24" s="65"/>
      <c r="AJ24" s="65"/>
      <c r="AK24" s="350"/>
      <c r="AL24" s="65"/>
      <c r="AM24" s="65"/>
      <c r="AN24" s="65"/>
      <c r="AO24" s="65"/>
      <c r="AP24" s="65"/>
      <c r="AQ24" s="65"/>
      <c r="AR24" s="65"/>
      <c r="AS24" s="352"/>
      <c r="AT24" s="65"/>
      <c r="AU24" s="65"/>
      <c r="AV24" s="65"/>
      <c r="AW24" s="65"/>
      <c r="AX24" s="65"/>
      <c r="AY24" s="65"/>
      <c r="AZ24" s="65"/>
      <c r="BA24" s="65"/>
    </row>
    <row r="25" spans="1:53" s="353" customFormat="1" ht="35.25" customHeight="1">
      <c r="A25" s="65"/>
      <c r="B25" s="65"/>
      <c r="C25" s="65"/>
      <c r="D25" s="65"/>
      <c r="E25" s="65"/>
      <c r="F25" s="65"/>
      <c r="G25" s="65"/>
      <c r="H25" s="65"/>
      <c r="I25" s="65"/>
      <c r="J25" s="65"/>
      <c r="K25" s="65"/>
      <c r="L25" s="65"/>
      <c r="M25" s="65"/>
      <c r="N25" s="65"/>
      <c r="O25" s="65"/>
      <c r="P25" s="72"/>
      <c r="Q25" s="65"/>
      <c r="R25" s="65"/>
      <c r="S25" s="65"/>
      <c r="T25" s="65"/>
      <c r="U25" s="65"/>
      <c r="V25" s="65"/>
      <c r="W25" s="72"/>
      <c r="X25" s="65"/>
      <c r="Y25" s="65"/>
      <c r="Z25" s="65"/>
      <c r="AA25" s="65"/>
      <c r="AB25" s="351"/>
      <c r="AC25" s="65"/>
      <c r="AD25" s="65"/>
      <c r="AE25" s="65"/>
      <c r="AF25" s="65"/>
      <c r="AG25" s="65"/>
      <c r="AH25" s="65"/>
      <c r="AI25" s="65"/>
      <c r="AJ25" s="65"/>
      <c r="AK25" s="350"/>
      <c r="AL25" s="65"/>
      <c r="AM25" s="65"/>
      <c r="AN25" s="65"/>
      <c r="AO25" s="65"/>
      <c r="AP25" s="65"/>
      <c r="AQ25" s="65"/>
      <c r="AR25" s="65"/>
      <c r="AS25" s="352"/>
      <c r="AT25" s="65"/>
      <c r="AU25" s="65"/>
      <c r="AV25" s="65"/>
      <c r="AW25" s="65"/>
      <c r="AX25" s="65"/>
      <c r="AY25" s="65"/>
      <c r="AZ25" s="65"/>
      <c r="BA25" s="65"/>
    </row>
    <row r="26" spans="1:53" s="353" customFormat="1" ht="35.25" customHeight="1">
      <c r="A26" s="65"/>
      <c r="B26" s="65"/>
      <c r="C26" s="65"/>
      <c r="D26" s="65"/>
      <c r="E26" s="65"/>
      <c r="F26" s="65"/>
      <c r="G26" s="65"/>
      <c r="H26" s="65"/>
      <c r="I26" s="65"/>
      <c r="J26" s="65"/>
      <c r="K26" s="65"/>
      <c r="L26" s="65"/>
      <c r="M26" s="65"/>
      <c r="N26" s="65"/>
      <c r="O26" s="65"/>
      <c r="P26" s="72"/>
      <c r="Q26" s="65"/>
      <c r="R26" s="65"/>
      <c r="S26" s="65"/>
      <c r="T26" s="65"/>
      <c r="U26" s="65"/>
      <c r="V26" s="65"/>
      <c r="W26" s="72"/>
      <c r="X26" s="65"/>
      <c r="Y26" s="65"/>
      <c r="Z26" s="65"/>
      <c r="AA26" s="65"/>
      <c r="AB26" s="351"/>
      <c r="AC26" s="65"/>
      <c r="AD26" s="65"/>
      <c r="AE26" s="65"/>
      <c r="AF26" s="65"/>
      <c r="AG26" s="65"/>
      <c r="AH26" s="65"/>
      <c r="AI26" s="65"/>
      <c r="AJ26" s="65"/>
      <c r="AK26" s="350"/>
      <c r="AL26" s="65"/>
      <c r="AM26" s="65"/>
      <c r="AN26" s="65"/>
      <c r="AO26" s="65"/>
      <c r="AP26" s="65"/>
      <c r="AQ26" s="65"/>
      <c r="AR26" s="65"/>
      <c r="AS26" s="352"/>
      <c r="AT26" s="65"/>
      <c r="AU26" s="65"/>
      <c r="AV26" s="65"/>
      <c r="AW26" s="65"/>
      <c r="AX26" s="65"/>
      <c r="AY26" s="65"/>
      <c r="AZ26" s="65"/>
      <c r="BA26" s="65"/>
    </row>
    <row r="27" spans="1:53" s="353" customFormat="1" ht="35.25" customHeight="1">
      <c r="A27" s="65"/>
      <c r="B27" s="65"/>
      <c r="C27" s="65"/>
      <c r="D27" s="65"/>
      <c r="E27" s="65"/>
      <c r="F27" s="65"/>
      <c r="G27" s="65"/>
      <c r="H27" s="65"/>
      <c r="I27" s="65"/>
      <c r="J27" s="65"/>
      <c r="K27" s="65"/>
      <c r="L27" s="65"/>
      <c r="M27" s="65"/>
      <c r="N27" s="65"/>
      <c r="O27" s="65"/>
      <c r="P27" s="72"/>
      <c r="Q27" s="65"/>
      <c r="R27" s="65"/>
      <c r="S27" s="65"/>
      <c r="T27" s="65"/>
      <c r="U27" s="65"/>
      <c r="V27" s="65"/>
      <c r="W27" s="72"/>
      <c r="X27" s="65"/>
      <c r="Y27" s="65"/>
      <c r="Z27" s="65"/>
      <c r="AA27" s="65"/>
      <c r="AB27" s="351"/>
      <c r="AC27" s="65"/>
      <c r="AD27" s="65"/>
      <c r="AE27" s="65"/>
      <c r="AF27" s="65"/>
      <c r="AG27" s="65"/>
      <c r="AH27" s="65"/>
      <c r="AI27" s="65"/>
      <c r="AJ27" s="65"/>
      <c r="AK27" s="350"/>
      <c r="AL27" s="65"/>
      <c r="AM27" s="65"/>
      <c r="AN27" s="65"/>
      <c r="AO27" s="65"/>
      <c r="AP27" s="65"/>
      <c r="AQ27" s="65"/>
      <c r="AR27" s="65"/>
      <c r="AS27" s="352"/>
      <c r="AT27" s="65"/>
      <c r="AU27" s="65"/>
      <c r="AV27" s="65"/>
      <c r="AW27" s="65"/>
      <c r="AX27" s="65"/>
      <c r="AY27" s="65"/>
      <c r="AZ27" s="65"/>
      <c r="BA27" s="65"/>
    </row>
    <row r="28" spans="1:53" s="353" customFormat="1" ht="35.25" customHeight="1">
      <c r="A28" s="65"/>
      <c r="B28" s="65"/>
      <c r="C28" s="65"/>
      <c r="D28" s="65"/>
      <c r="E28" s="65"/>
      <c r="F28" s="65"/>
      <c r="G28" s="65"/>
      <c r="H28" s="65"/>
      <c r="I28" s="65"/>
      <c r="J28" s="65"/>
      <c r="K28" s="65"/>
      <c r="L28" s="65"/>
      <c r="M28" s="65"/>
      <c r="N28" s="65"/>
      <c r="O28" s="65"/>
      <c r="P28" s="72"/>
      <c r="Q28" s="65"/>
      <c r="R28" s="65"/>
      <c r="S28" s="65"/>
      <c r="T28" s="65"/>
      <c r="U28" s="65"/>
      <c r="V28" s="65"/>
      <c r="W28" s="72"/>
      <c r="X28" s="65"/>
      <c r="Y28" s="65"/>
      <c r="Z28" s="65"/>
      <c r="AA28" s="65"/>
      <c r="AB28" s="351"/>
      <c r="AC28" s="65"/>
      <c r="AD28" s="65"/>
      <c r="AE28" s="65"/>
      <c r="AF28" s="65"/>
      <c r="AG28" s="65"/>
      <c r="AH28" s="65"/>
      <c r="AI28" s="65"/>
      <c r="AJ28" s="65"/>
      <c r="AK28" s="350"/>
      <c r="AL28" s="65"/>
      <c r="AM28" s="65"/>
      <c r="AN28" s="65"/>
      <c r="AO28" s="65"/>
      <c r="AP28" s="65"/>
      <c r="AQ28" s="65"/>
      <c r="AR28" s="65"/>
      <c r="AS28" s="352"/>
      <c r="AT28" s="65"/>
      <c r="AU28" s="65"/>
      <c r="AV28" s="65"/>
      <c r="AW28" s="65"/>
      <c r="AX28" s="65"/>
      <c r="AY28" s="65"/>
      <c r="AZ28" s="65"/>
      <c r="BA28" s="65"/>
    </row>
    <row r="29" spans="1:53" s="353" customFormat="1" ht="35.25" customHeight="1">
      <c r="A29" s="65"/>
      <c r="B29" s="65"/>
      <c r="C29" s="65"/>
      <c r="D29" s="65"/>
      <c r="E29" s="65"/>
      <c r="F29" s="65"/>
      <c r="G29" s="65"/>
      <c r="H29" s="65"/>
      <c r="I29" s="65"/>
      <c r="J29" s="65"/>
      <c r="K29" s="65"/>
      <c r="L29" s="65"/>
      <c r="M29" s="65"/>
      <c r="N29" s="65"/>
      <c r="O29" s="65"/>
      <c r="P29" s="72"/>
      <c r="Q29" s="65"/>
      <c r="R29" s="65"/>
      <c r="S29" s="65"/>
      <c r="T29" s="65"/>
      <c r="U29" s="65"/>
      <c r="V29" s="65"/>
      <c r="W29" s="72"/>
      <c r="X29" s="65"/>
      <c r="Y29" s="65"/>
      <c r="Z29" s="65"/>
      <c r="AA29" s="65"/>
      <c r="AB29" s="351"/>
      <c r="AC29" s="65"/>
      <c r="AD29" s="65"/>
      <c r="AE29" s="65"/>
      <c r="AF29" s="65"/>
      <c r="AG29" s="65"/>
      <c r="AH29" s="65"/>
      <c r="AI29" s="65"/>
      <c r="AJ29" s="65"/>
      <c r="AK29" s="350"/>
      <c r="AL29" s="65"/>
      <c r="AM29" s="65"/>
      <c r="AN29" s="65"/>
      <c r="AO29" s="65"/>
      <c r="AP29" s="65"/>
      <c r="AQ29" s="65"/>
      <c r="AR29" s="65"/>
      <c r="AS29" s="352"/>
      <c r="AT29" s="65"/>
      <c r="AU29" s="65"/>
      <c r="AV29" s="65"/>
      <c r="AW29" s="65"/>
      <c r="AX29" s="65"/>
      <c r="AY29" s="65"/>
      <c r="AZ29" s="65"/>
      <c r="BA29" s="65"/>
    </row>
    <row r="30" spans="1:53" s="353" customFormat="1" ht="35.25" customHeight="1">
      <c r="A30" s="65"/>
      <c r="B30" s="65"/>
      <c r="C30" s="65"/>
      <c r="D30" s="65"/>
      <c r="E30" s="65"/>
      <c r="F30" s="65"/>
      <c r="G30" s="65"/>
      <c r="H30" s="65"/>
      <c r="I30" s="65"/>
      <c r="J30" s="65"/>
      <c r="K30" s="65"/>
      <c r="L30" s="65"/>
      <c r="M30" s="65"/>
      <c r="N30" s="65"/>
      <c r="O30" s="65"/>
      <c r="P30" s="72"/>
      <c r="Q30" s="65"/>
      <c r="R30" s="65"/>
      <c r="S30" s="65"/>
      <c r="T30" s="65"/>
      <c r="U30" s="65"/>
      <c r="V30" s="65"/>
      <c r="W30" s="72"/>
      <c r="X30" s="65"/>
      <c r="Y30" s="65"/>
      <c r="Z30" s="65"/>
      <c r="AA30" s="65"/>
      <c r="AB30" s="351"/>
      <c r="AC30" s="65"/>
      <c r="AD30" s="65"/>
      <c r="AE30" s="65"/>
      <c r="AF30" s="65"/>
      <c r="AG30" s="65"/>
      <c r="AH30" s="65"/>
      <c r="AI30" s="65"/>
      <c r="AJ30" s="65"/>
      <c r="AK30" s="350"/>
      <c r="AL30" s="65"/>
      <c r="AM30" s="65"/>
      <c r="AN30" s="65"/>
      <c r="AO30" s="65"/>
      <c r="AP30" s="65"/>
      <c r="AQ30" s="65"/>
      <c r="AR30" s="65"/>
      <c r="AS30" s="352"/>
      <c r="AT30" s="65"/>
      <c r="AU30" s="65"/>
      <c r="AV30" s="65"/>
      <c r="AW30" s="65"/>
      <c r="AX30" s="65"/>
      <c r="AY30" s="65"/>
      <c r="AZ30" s="65"/>
      <c r="BA30" s="65"/>
    </row>
    <row r="31" spans="1:53" s="353" customFormat="1" ht="35.25" customHeight="1">
      <c r="A31" s="65"/>
      <c r="B31" s="65"/>
      <c r="C31" s="65"/>
      <c r="D31" s="65"/>
      <c r="E31" s="65"/>
      <c r="F31" s="65"/>
      <c r="G31" s="65"/>
      <c r="H31" s="65"/>
      <c r="I31" s="65"/>
      <c r="J31" s="65"/>
      <c r="K31" s="65"/>
      <c r="L31" s="65"/>
      <c r="M31" s="65"/>
      <c r="N31" s="65"/>
      <c r="O31" s="65"/>
      <c r="P31" s="72"/>
      <c r="Q31" s="65"/>
      <c r="R31" s="65"/>
      <c r="S31" s="65"/>
      <c r="T31" s="65"/>
      <c r="U31" s="65"/>
      <c r="V31" s="65"/>
      <c r="W31" s="72"/>
      <c r="X31" s="65"/>
      <c r="Y31" s="65"/>
      <c r="Z31" s="65"/>
      <c r="AA31" s="65"/>
      <c r="AB31" s="351"/>
      <c r="AC31" s="65"/>
      <c r="AD31" s="65"/>
      <c r="AE31" s="65"/>
      <c r="AF31" s="65"/>
      <c r="AG31" s="65"/>
      <c r="AH31" s="65"/>
      <c r="AI31" s="65"/>
      <c r="AJ31" s="65"/>
      <c r="AK31" s="350"/>
      <c r="AL31" s="65"/>
      <c r="AM31" s="65"/>
      <c r="AN31" s="65"/>
      <c r="AO31" s="65"/>
      <c r="AP31" s="65"/>
      <c r="AQ31" s="65"/>
      <c r="AR31" s="65"/>
      <c r="AS31" s="352"/>
      <c r="AT31" s="65"/>
      <c r="AU31" s="65"/>
      <c r="AV31" s="65"/>
      <c r="AW31" s="65"/>
      <c r="AX31" s="65"/>
      <c r="AY31" s="65"/>
      <c r="AZ31" s="65"/>
      <c r="BA31" s="65"/>
    </row>
    <row r="32" spans="1:53" s="353" customFormat="1" ht="35.25" customHeight="1">
      <c r="A32" s="65"/>
      <c r="B32" s="65"/>
      <c r="C32" s="65"/>
      <c r="D32" s="65"/>
      <c r="E32" s="65"/>
      <c r="F32" s="65"/>
      <c r="G32" s="65"/>
      <c r="H32" s="65"/>
      <c r="I32" s="65"/>
      <c r="J32" s="65"/>
      <c r="K32" s="65"/>
      <c r="L32" s="65"/>
      <c r="M32" s="65"/>
      <c r="N32" s="65"/>
      <c r="O32" s="65"/>
      <c r="P32" s="72"/>
      <c r="Q32" s="65"/>
      <c r="R32" s="65"/>
      <c r="S32" s="65"/>
      <c r="T32" s="65"/>
      <c r="U32" s="65"/>
      <c r="V32" s="65"/>
      <c r="W32" s="72"/>
      <c r="X32" s="65"/>
      <c r="Y32" s="65"/>
      <c r="Z32" s="65"/>
      <c r="AA32" s="65"/>
      <c r="AB32" s="351"/>
      <c r="AC32" s="65"/>
      <c r="AD32" s="65"/>
      <c r="AE32" s="65"/>
      <c r="AF32" s="65"/>
      <c r="AG32" s="65"/>
      <c r="AH32" s="65"/>
      <c r="AI32" s="65"/>
      <c r="AJ32" s="65"/>
      <c r="AK32" s="350"/>
      <c r="AL32" s="65"/>
      <c r="AM32" s="65"/>
      <c r="AN32" s="65"/>
      <c r="AO32" s="65"/>
      <c r="AP32" s="65"/>
      <c r="AQ32" s="65"/>
      <c r="AR32" s="65"/>
      <c r="AS32" s="352"/>
      <c r="AT32" s="65"/>
      <c r="AU32" s="65"/>
      <c r="AV32" s="65"/>
      <c r="AW32" s="65"/>
      <c r="AX32" s="65"/>
      <c r="AY32" s="65"/>
      <c r="AZ32" s="65"/>
      <c r="BA32" s="65"/>
    </row>
    <row r="33" spans="1:53" s="353" customFormat="1" ht="35.25" customHeight="1">
      <c r="A33" s="65"/>
      <c r="B33" s="65"/>
      <c r="C33" s="65"/>
      <c r="D33" s="65"/>
      <c r="E33" s="65"/>
      <c r="F33" s="65"/>
      <c r="G33" s="65"/>
      <c r="H33" s="65"/>
      <c r="I33" s="65"/>
      <c r="J33" s="65"/>
      <c r="K33" s="65"/>
      <c r="L33" s="65"/>
      <c r="M33" s="65"/>
      <c r="N33" s="65"/>
      <c r="O33" s="65"/>
      <c r="P33" s="72"/>
      <c r="Q33" s="65"/>
      <c r="R33" s="65"/>
      <c r="S33" s="65"/>
      <c r="T33" s="65"/>
      <c r="U33" s="65"/>
      <c r="V33" s="65"/>
      <c r="W33" s="72"/>
      <c r="X33" s="65"/>
      <c r="Y33" s="65"/>
      <c r="Z33" s="65"/>
      <c r="AA33" s="65"/>
      <c r="AB33" s="351"/>
      <c r="AC33" s="65"/>
      <c r="AD33" s="65"/>
      <c r="AE33" s="65"/>
      <c r="AF33" s="65"/>
      <c r="AG33" s="65"/>
      <c r="AH33" s="65"/>
      <c r="AI33" s="65"/>
      <c r="AJ33" s="65"/>
      <c r="AK33" s="350"/>
      <c r="AL33" s="65"/>
      <c r="AM33" s="65"/>
      <c r="AN33" s="65"/>
      <c r="AO33" s="65"/>
      <c r="AP33" s="65"/>
      <c r="AQ33" s="65"/>
      <c r="AR33" s="65"/>
      <c r="AS33" s="352"/>
      <c r="AT33" s="65"/>
      <c r="AU33" s="65"/>
      <c r="AV33" s="65"/>
      <c r="AW33" s="65"/>
      <c r="AX33" s="65"/>
      <c r="AY33" s="65"/>
      <c r="AZ33" s="65"/>
      <c r="BA33" s="65"/>
    </row>
    <row r="34" spans="1:53" s="353" customFormat="1" ht="35.25" customHeight="1">
      <c r="A34" s="65"/>
      <c r="B34" s="65"/>
      <c r="C34" s="65"/>
      <c r="D34" s="65"/>
      <c r="E34" s="65"/>
      <c r="F34" s="65"/>
      <c r="G34" s="65"/>
      <c r="H34" s="65"/>
      <c r="I34" s="65"/>
      <c r="J34" s="65"/>
      <c r="K34" s="65"/>
      <c r="L34" s="65"/>
      <c r="M34" s="65"/>
      <c r="N34" s="65"/>
      <c r="O34" s="65"/>
      <c r="P34" s="72"/>
      <c r="Q34" s="65"/>
      <c r="R34" s="65"/>
      <c r="S34" s="65"/>
      <c r="T34" s="65"/>
      <c r="U34" s="65"/>
      <c r="V34" s="65"/>
      <c r="W34" s="72"/>
      <c r="X34" s="65"/>
      <c r="Y34" s="65"/>
      <c r="Z34" s="65"/>
      <c r="AA34" s="65"/>
      <c r="AB34" s="351"/>
      <c r="AC34" s="65"/>
      <c r="AD34" s="65"/>
      <c r="AE34" s="65"/>
      <c r="AF34" s="65"/>
      <c r="AG34" s="65"/>
      <c r="AH34" s="65"/>
      <c r="AI34" s="65"/>
      <c r="AJ34" s="65"/>
      <c r="AK34" s="350"/>
      <c r="AL34" s="65"/>
      <c r="AM34" s="65"/>
      <c r="AN34" s="65"/>
      <c r="AO34" s="65"/>
      <c r="AP34" s="65"/>
      <c r="AQ34" s="65"/>
      <c r="AR34" s="65"/>
      <c r="AS34" s="352"/>
      <c r="AT34" s="65"/>
      <c r="AU34" s="65"/>
      <c r="AV34" s="65"/>
      <c r="AW34" s="65"/>
      <c r="AX34" s="65"/>
      <c r="AY34" s="65"/>
      <c r="AZ34" s="65"/>
      <c r="BA34" s="65"/>
    </row>
    <row r="35" spans="1:53" s="353" customFormat="1" ht="35.25" customHeight="1">
      <c r="A35" s="65"/>
      <c r="B35" s="65"/>
      <c r="C35" s="65"/>
      <c r="D35" s="65"/>
      <c r="E35" s="65"/>
      <c r="F35" s="65"/>
      <c r="G35" s="65"/>
      <c r="H35" s="65"/>
      <c r="I35" s="65"/>
      <c r="J35" s="65"/>
      <c r="K35" s="65"/>
      <c r="L35" s="65"/>
      <c r="M35" s="65"/>
      <c r="N35" s="65"/>
      <c r="O35" s="65"/>
      <c r="P35" s="72"/>
      <c r="Q35" s="65"/>
      <c r="R35" s="65"/>
      <c r="S35" s="65"/>
      <c r="T35" s="65"/>
      <c r="U35" s="65"/>
      <c r="V35" s="65"/>
      <c r="W35" s="72"/>
      <c r="X35" s="65"/>
      <c r="Y35" s="65"/>
      <c r="Z35" s="65"/>
      <c r="AA35" s="65"/>
      <c r="AB35" s="351"/>
      <c r="AC35" s="65"/>
      <c r="AD35" s="65"/>
      <c r="AE35" s="65"/>
      <c r="AF35" s="65"/>
      <c r="AG35" s="65"/>
      <c r="AH35" s="65"/>
      <c r="AI35" s="65"/>
      <c r="AJ35" s="65"/>
      <c r="AK35" s="350"/>
      <c r="AL35" s="65"/>
      <c r="AM35" s="65"/>
      <c r="AN35" s="65"/>
      <c r="AO35" s="65"/>
      <c r="AP35" s="65"/>
      <c r="AQ35" s="65"/>
      <c r="AR35" s="65"/>
      <c r="AS35" s="352"/>
      <c r="AT35" s="65"/>
      <c r="AU35" s="65"/>
      <c r="AV35" s="65"/>
      <c r="AW35" s="65"/>
      <c r="AX35" s="65"/>
      <c r="AY35" s="65"/>
      <c r="AZ35" s="65"/>
      <c r="BA35" s="65"/>
    </row>
    <row r="36" spans="1:53" s="353" customFormat="1" ht="35.25" customHeight="1">
      <c r="A36" s="65"/>
      <c r="B36" s="65"/>
      <c r="C36" s="65"/>
      <c r="D36" s="65"/>
      <c r="E36" s="65"/>
      <c r="F36" s="65"/>
      <c r="G36" s="65"/>
      <c r="H36" s="65"/>
      <c r="I36" s="65"/>
      <c r="J36" s="65"/>
      <c r="K36" s="65"/>
      <c r="L36" s="65"/>
      <c r="M36" s="65"/>
      <c r="N36" s="65"/>
      <c r="O36" s="65"/>
      <c r="P36" s="72"/>
      <c r="Q36" s="65"/>
      <c r="R36" s="65"/>
      <c r="S36" s="65"/>
      <c r="T36" s="65"/>
      <c r="U36" s="65"/>
      <c r="V36" s="65"/>
      <c r="W36" s="72"/>
      <c r="X36" s="65"/>
      <c r="Y36" s="65"/>
      <c r="Z36" s="65"/>
      <c r="AA36" s="65"/>
      <c r="AB36" s="351"/>
      <c r="AC36" s="65"/>
      <c r="AD36" s="65"/>
      <c r="AE36" s="65"/>
      <c r="AF36" s="65"/>
      <c r="AG36" s="65"/>
      <c r="AH36" s="65"/>
      <c r="AI36" s="65"/>
      <c r="AJ36" s="65"/>
      <c r="AK36" s="350"/>
      <c r="AL36" s="65"/>
      <c r="AM36" s="65"/>
      <c r="AN36" s="65"/>
      <c r="AO36" s="65"/>
      <c r="AP36" s="65"/>
      <c r="AQ36" s="65"/>
      <c r="AR36" s="65"/>
      <c r="AS36" s="352"/>
      <c r="AT36" s="65"/>
      <c r="AU36" s="65"/>
      <c r="AV36" s="65"/>
      <c r="AW36" s="65"/>
      <c r="AX36" s="65"/>
      <c r="AY36" s="65"/>
      <c r="AZ36" s="65"/>
      <c r="BA36" s="65"/>
    </row>
    <row r="37" spans="1:53" s="353" customFormat="1" ht="35.25" customHeight="1">
      <c r="A37" s="65"/>
      <c r="B37" s="65"/>
      <c r="C37" s="65"/>
      <c r="D37" s="65"/>
      <c r="E37" s="65"/>
      <c r="F37" s="65"/>
      <c r="G37" s="65"/>
      <c r="H37" s="65"/>
      <c r="I37" s="65"/>
      <c r="J37" s="65"/>
      <c r="K37" s="65"/>
      <c r="L37" s="65"/>
      <c r="M37" s="65"/>
      <c r="N37" s="65"/>
      <c r="O37" s="65"/>
      <c r="P37" s="72"/>
      <c r="Q37" s="65"/>
      <c r="R37" s="65"/>
      <c r="S37" s="65"/>
      <c r="T37" s="65"/>
      <c r="U37" s="65"/>
      <c r="V37" s="65"/>
      <c r="W37" s="72"/>
      <c r="X37" s="65"/>
      <c r="Y37" s="65"/>
      <c r="Z37" s="65"/>
      <c r="AA37" s="65"/>
      <c r="AB37" s="351"/>
      <c r="AC37" s="65"/>
      <c r="AD37" s="65"/>
      <c r="AE37" s="65"/>
      <c r="AF37" s="65"/>
      <c r="AG37" s="65"/>
      <c r="AH37" s="65"/>
      <c r="AI37" s="65"/>
      <c r="AJ37" s="65"/>
      <c r="AK37" s="350"/>
      <c r="AL37" s="65"/>
      <c r="AM37" s="65"/>
      <c r="AN37" s="65"/>
      <c r="AO37" s="65"/>
      <c r="AP37" s="65"/>
      <c r="AQ37" s="65"/>
      <c r="AR37" s="65"/>
      <c r="AS37" s="352"/>
      <c r="AT37" s="65"/>
      <c r="AU37" s="65"/>
      <c r="AV37" s="65"/>
      <c r="AW37" s="65"/>
      <c r="AX37" s="65"/>
      <c r="AY37" s="65"/>
      <c r="AZ37" s="65"/>
      <c r="BA37" s="65"/>
    </row>
    <row r="38" spans="1:53" s="353" customFormat="1" ht="35.25" customHeight="1">
      <c r="A38" s="65"/>
      <c r="B38" s="65"/>
      <c r="C38" s="65"/>
      <c r="D38" s="65"/>
      <c r="E38" s="65"/>
      <c r="F38" s="65"/>
      <c r="G38" s="65"/>
      <c r="H38" s="65"/>
      <c r="I38" s="65"/>
      <c r="J38" s="65"/>
      <c r="K38" s="65"/>
      <c r="L38" s="65"/>
      <c r="M38" s="65"/>
      <c r="N38" s="65"/>
      <c r="O38" s="65"/>
      <c r="P38" s="72"/>
      <c r="Q38" s="65"/>
      <c r="R38" s="65"/>
      <c r="S38" s="65"/>
      <c r="T38" s="65"/>
      <c r="U38" s="65"/>
      <c r="V38" s="65"/>
      <c r="W38" s="72"/>
      <c r="X38" s="65"/>
      <c r="Y38" s="65"/>
      <c r="Z38" s="65"/>
      <c r="AA38" s="65"/>
      <c r="AB38" s="351"/>
      <c r="AC38" s="65"/>
      <c r="AD38" s="65"/>
      <c r="AE38" s="65"/>
      <c r="AF38" s="65"/>
      <c r="AG38" s="65"/>
      <c r="AH38" s="65"/>
      <c r="AI38" s="65"/>
      <c r="AJ38" s="65"/>
      <c r="AK38" s="350"/>
      <c r="AL38" s="65"/>
      <c r="AM38" s="65"/>
      <c r="AN38" s="65"/>
      <c r="AO38" s="65"/>
      <c r="AP38" s="65"/>
      <c r="AQ38" s="65"/>
      <c r="AR38" s="65"/>
      <c r="AS38" s="352"/>
      <c r="AT38" s="65"/>
      <c r="AU38" s="65"/>
      <c r="AV38" s="65"/>
      <c r="AW38" s="65"/>
      <c r="AX38" s="65"/>
      <c r="AY38" s="65"/>
      <c r="AZ38" s="65"/>
      <c r="BA38" s="65"/>
    </row>
    <row r="39" spans="1:53" s="353" customFormat="1" ht="35.25" customHeight="1">
      <c r="A39" s="65"/>
      <c r="B39" s="65"/>
      <c r="C39" s="65"/>
      <c r="D39" s="65"/>
      <c r="E39" s="65"/>
      <c r="F39" s="65"/>
      <c r="G39" s="65"/>
      <c r="H39" s="65"/>
      <c r="I39" s="65"/>
      <c r="J39" s="65"/>
      <c r="K39" s="65"/>
      <c r="L39" s="65"/>
      <c r="M39" s="65"/>
      <c r="N39" s="65"/>
      <c r="O39" s="65"/>
      <c r="P39" s="72"/>
      <c r="Q39" s="65"/>
      <c r="R39" s="65"/>
      <c r="S39" s="65"/>
      <c r="T39" s="65"/>
      <c r="U39" s="65"/>
      <c r="V39" s="65"/>
      <c r="W39" s="72"/>
      <c r="X39" s="65"/>
      <c r="Y39" s="65"/>
      <c r="Z39" s="65"/>
      <c r="AA39" s="65"/>
      <c r="AB39" s="351"/>
      <c r="AC39" s="65"/>
      <c r="AD39" s="65"/>
      <c r="AE39" s="65"/>
      <c r="AF39" s="65"/>
      <c r="AG39" s="65"/>
      <c r="AH39" s="65"/>
      <c r="AI39" s="65"/>
      <c r="AJ39" s="65"/>
      <c r="AK39" s="350"/>
      <c r="AL39" s="65"/>
      <c r="AM39" s="65"/>
      <c r="AN39" s="65"/>
      <c r="AO39" s="65"/>
      <c r="AP39" s="65"/>
      <c r="AQ39" s="65"/>
      <c r="AR39" s="65"/>
      <c r="AS39" s="352"/>
      <c r="AT39" s="65"/>
      <c r="AU39" s="65"/>
      <c r="AV39" s="65"/>
      <c r="AW39" s="65"/>
      <c r="AX39" s="65"/>
      <c r="AY39" s="65"/>
      <c r="AZ39" s="65"/>
      <c r="BA39" s="65"/>
    </row>
    <row r="40" spans="1:53" s="353" customFormat="1" ht="35.25" customHeight="1">
      <c r="A40" s="65"/>
      <c r="B40" s="65"/>
      <c r="C40" s="65"/>
      <c r="D40" s="65"/>
      <c r="E40" s="65"/>
      <c r="F40" s="65"/>
      <c r="G40" s="65"/>
      <c r="H40" s="65"/>
      <c r="I40" s="65"/>
      <c r="J40" s="65"/>
      <c r="K40" s="65"/>
      <c r="L40" s="65"/>
      <c r="M40" s="65"/>
      <c r="N40" s="65"/>
      <c r="O40" s="65"/>
      <c r="P40" s="72"/>
      <c r="Q40" s="65"/>
      <c r="R40" s="65"/>
      <c r="S40" s="65"/>
      <c r="T40" s="65"/>
      <c r="U40" s="65"/>
      <c r="V40" s="65"/>
      <c r="W40" s="72"/>
      <c r="X40" s="65"/>
      <c r="Y40" s="65"/>
      <c r="Z40" s="65"/>
      <c r="AA40" s="65"/>
      <c r="AB40" s="351"/>
      <c r="AC40" s="65"/>
      <c r="AD40" s="65"/>
      <c r="AE40" s="65"/>
      <c r="AF40" s="65"/>
      <c r="AG40" s="65"/>
      <c r="AH40" s="65"/>
      <c r="AI40" s="65"/>
      <c r="AJ40" s="65"/>
      <c r="AK40" s="350"/>
      <c r="AL40" s="65"/>
      <c r="AM40" s="65"/>
      <c r="AN40" s="65"/>
      <c r="AO40" s="65"/>
      <c r="AP40" s="65"/>
      <c r="AQ40" s="65"/>
      <c r="AR40" s="65"/>
      <c r="AS40" s="352"/>
      <c r="AT40" s="65"/>
      <c r="AU40" s="65"/>
      <c r="AV40" s="65"/>
      <c r="AW40" s="65"/>
      <c r="AX40" s="65"/>
      <c r="AY40" s="65"/>
      <c r="AZ40" s="65"/>
      <c r="BA40" s="65"/>
    </row>
    <row r="41" spans="1:53" s="353" customFormat="1" ht="35.25" customHeight="1">
      <c r="A41" s="65"/>
      <c r="B41" s="65"/>
      <c r="C41" s="65"/>
      <c r="D41" s="65"/>
      <c r="E41" s="65"/>
      <c r="F41" s="65"/>
      <c r="G41" s="65"/>
      <c r="H41" s="65"/>
      <c r="I41" s="65"/>
      <c r="J41" s="65"/>
      <c r="K41" s="65"/>
      <c r="L41" s="65"/>
      <c r="M41" s="65"/>
      <c r="N41" s="65"/>
      <c r="O41" s="65"/>
      <c r="P41" s="72"/>
      <c r="Q41" s="65"/>
      <c r="R41" s="65"/>
      <c r="S41" s="65"/>
      <c r="T41" s="65"/>
      <c r="U41" s="65"/>
      <c r="V41" s="65"/>
      <c r="W41" s="72"/>
      <c r="X41" s="65"/>
      <c r="Y41" s="65"/>
      <c r="Z41" s="65"/>
      <c r="AA41" s="65"/>
      <c r="AB41" s="351"/>
      <c r="AC41" s="65"/>
      <c r="AD41" s="65"/>
      <c r="AE41" s="65"/>
      <c r="AF41" s="65"/>
      <c r="AG41" s="65"/>
      <c r="AH41" s="65"/>
      <c r="AI41" s="65"/>
      <c r="AJ41" s="65"/>
      <c r="AK41" s="350"/>
      <c r="AL41" s="65"/>
      <c r="AM41" s="65"/>
      <c r="AN41" s="65"/>
      <c r="AO41" s="65"/>
      <c r="AP41" s="65"/>
      <c r="AQ41" s="65"/>
      <c r="AR41" s="65"/>
      <c r="AS41" s="352"/>
      <c r="AT41" s="65"/>
      <c r="AU41" s="65"/>
      <c r="AV41" s="65"/>
      <c r="AW41" s="65"/>
      <c r="AX41" s="65"/>
      <c r="AY41" s="65"/>
      <c r="AZ41" s="65"/>
      <c r="BA41" s="65"/>
    </row>
    <row r="42" spans="1:53" s="353" customFormat="1" ht="35.25" customHeight="1">
      <c r="A42" s="65"/>
      <c r="B42" s="65"/>
      <c r="C42" s="65"/>
      <c r="D42" s="65"/>
      <c r="E42" s="65"/>
      <c r="F42" s="65"/>
      <c r="G42" s="65"/>
      <c r="H42" s="65"/>
      <c r="I42" s="65"/>
      <c r="J42" s="65"/>
      <c r="K42" s="65"/>
      <c r="L42" s="65"/>
      <c r="M42" s="65"/>
      <c r="N42" s="65"/>
      <c r="O42" s="65"/>
      <c r="P42" s="72"/>
      <c r="Q42" s="65"/>
      <c r="R42" s="65"/>
      <c r="S42" s="65"/>
      <c r="T42" s="65"/>
      <c r="U42" s="65"/>
      <c r="V42" s="65"/>
      <c r="W42" s="72"/>
      <c r="X42" s="65"/>
      <c r="Y42" s="65"/>
      <c r="Z42" s="65"/>
      <c r="AA42" s="65"/>
      <c r="AB42" s="351"/>
      <c r="AC42" s="65"/>
      <c r="AD42" s="65"/>
      <c r="AE42" s="65"/>
      <c r="AF42" s="65"/>
      <c r="AG42" s="65"/>
      <c r="AH42" s="65"/>
      <c r="AI42" s="65"/>
      <c r="AJ42" s="65"/>
      <c r="AK42" s="350"/>
      <c r="AL42" s="65"/>
      <c r="AM42" s="65"/>
      <c r="AN42" s="65"/>
      <c r="AO42" s="65"/>
      <c r="AP42" s="65"/>
      <c r="AQ42" s="65"/>
      <c r="AR42" s="65"/>
      <c r="AS42" s="352"/>
      <c r="AT42" s="65"/>
      <c r="AU42" s="65"/>
      <c r="AV42" s="65"/>
      <c r="AW42" s="65"/>
      <c r="AX42" s="65"/>
      <c r="AY42" s="65"/>
      <c r="AZ42" s="65"/>
      <c r="BA42" s="65"/>
    </row>
    <row r="43" spans="1:53" s="353" customFormat="1" ht="35.25" customHeight="1">
      <c r="A43" s="65"/>
      <c r="B43" s="65"/>
      <c r="C43" s="65"/>
      <c r="D43" s="65"/>
      <c r="E43" s="65"/>
      <c r="F43" s="65"/>
      <c r="G43" s="65"/>
      <c r="H43" s="65"/>
      <c r="I43" s="65"/>
      <c r="J43" s="65"/>
      <c r="K43" s="65"/>
      <c r="L43" s="65"/>
      <c r="M43" s="65"/>
      <c r="N43" s="65"/>
      <c r="O43" s="65"/>
      <c r="P43" s="72"/>
      <c r="Q43" s="65"/>
      <c r="R43" s="65"/>
      <c r="S43" s="65"/>
      <c r="T43" s="65"/>
      <c r="U43" s="65"/>
      <c r="V43" s="65"/>
      <c r="W43" s="72"/>
      <c r="X43" s="65"/>
      <c r="Y43" s="65"/>
      <c r="Z43" s="65"/>
      <c r="AA43" s="65"/>
      <c r="AB43" s="351"/>
      <c r="AC43" s="65"/>
      <c r="AD43" s="65"/>
      <c r="AE43" s="65"/>
      <c r="AF43" s="65"/>
      <c r="AG43" s="65"/>
      <c r="AH43" s="65"/>
      <c r="AI43" s="65"/>
      <c r="AJ43" s="65"/>
      <c r="AK43" s="350"/>
      <c r="AL43" s="65"/>
      <c r="AM43" s="65"/>
      <c r="AN43" s="65"/>
      <c r="AO43" s="65"/>
      <c r="AP43" s="65"/>
      <c r="AQ43" s="65"/>
      <c r="AR43" s="65"/>
      <c r="AS43" s="352"/>
      <c r="AT43" s="65"/>
      <c r="AU43" s="65"/>
      <c r="AV43" s="65"/>
      <c r="AW43" s="65"/>
      <c r="AX43" s="65"/>
      <c r="AY43" s="65"/>
      <c r="AZ43" s="65"/>
      <c r="BA43" s="65"/>
    </row>
    <row r="44" spans="1:53" s="353" customFormat="1">
      <c r="A44" s="355"/>
      <c r="B44" s="355"/>
      <c r="C44" s="355"/>
      <c r="D44" s="355"/>
      <c r="E44" s="355"/>
      <c r="F44" s="355"/>
      <c r="G44" s="355"/>
      <c r="H44" s="355"/>
      <c r="I44" s="355"/>
      <c r="J44" s="355"/>
      <c r="K44" s="355"/>
      <c r="L44" s="355"/>
      <c r="M44" s="355"/>
      <c r="N44" s="355"/>
      <c r="O44" s="355"/>
      <c r="P44" s="377"/>
      <c r="Q44" s="355"/>
      <c r="R44" s="355"/>
      <c r="S44" s="355"/>
      <c r="T44" s="355"/>
      <c r="U44" s="355"/>
      <c r="V44" s="355"/>
      <c r="W44" s="377"/>
      <c r="X44" s="355"/>
      <c r="Y44" s="355"/>
      <c r="Z44" s="355"/>
      <c r="AA44" s="355"/>
      <c r="AB44" s="357"/>
      <c r="AC44" s="355"/>
      <c r="AD44" s="355"/>
      <c r="AE44" s="355"/>
      <c r="AF44" s="355"/>
      <c r="AG44" s="355"/>
      <c r="AH44" s="355"/>
      <c r="AI44" s="355"/>
      <c r="AJ44" s="355"/>
      <c r="AK44" s="356"/>
      <c r="AL44" s="355"/>
      <c r="AM44" s="355"/>
      <c r="AN44" s="355"/>
      <c r="AO44" s="355"/>
      <c r="AP44" s="355"/>
      <c r="AQ44" s="355"/>
      <c r="AR44" s="355"/>
      <c r="AS44" s="358"/>
      <c r="AT44" s="355"/>
      <c r="AU44" s="355"/>
      <c r="AV44" s="355"/>
      <c r="AW44" s="355"/>
      <c r="AX44" s="355"/>
      <c r="AY44" s="355"/>
      <c r="AZ44" s="355"/>
      <c r="BA44" s="355"/>
    </row>
    <row r="45" spans="1:53" s="353" customFormat="1">
      <c r="A45" s="355"/>
      <c r="B45" s="355"/>
      <c r="C45" s="355"/>
      <c r="D45" s="355"/>
      <c r="E45" s="355"/>
      <c r="F45" s="355"/>
      <c r="G45" s="355"/>
      <c r="H45" s="355"/>
      <c r="I45" s="355"/>
      <c r="J45" s="355"/>
      <c r="K45" s="355"/>
      <c r="L45" s="355"/>
      <c r="M45" s="355"/>
      <c r="N45" s="355"/>
      <c r="O45" s="355"/>
      <c r="P45" s="377"/>
      <c r="Q45" s="355"/>
      <c r="R45" s="355"/>
      <c r="S45" s="355"/>
      <c r="T45" s="355"/>
      <c r="U45" s="355"/>
      <c r="V45" s="355"/>
      <c r="W45" s="377"/>
      <c r="X45" s="355"/>
      <c r="Y45" s="355"/>
      <c r="Z45" s="355"/>
      <c r="AA45" s="355"/>
      <c r="AB45" s="357"/>
      <c r="AC45" s="355"/>
      <c r="AD45" s="355"/>
      <c r="AE45" s="355"/>
      <c r="AF45" s="355"/>
      <c r="AG45" s="355"/>
      <c r="AH45" s="355"/>
      <c r="AI45" s="355"/>
      <c r="AJ45" s="355"/>
      <c r="AK45" s="356"/>
      <c r="AL45" s="355"/>
      <c r="AM45" s="355"/>
      <c r="AN45" s="355"/>
      <c r="AO45" s="355"/>
      <c r="AP45" s="355"/>
      <c r="AQ45" s="355"/>
      <c r="AR45" s="355"/>
      <c r="AS45" s="358"/>
      <c r="AT45" s="355"/>
      <c r="AU45" s="355"/>
      <c r="AV45" s="355"/>
      <c r="AW45" s="355"/>
      <c r="AX45" s="355"/>
      <c r="AY45" s="355"/>
      <c r="AZ45" s="355"/>
      <c r="BA45" s="355"/>
    </row>
    <row r="46" spans="1:53" s="353" customFormat="1">
      <c r="A46" s="355"/>
      <c r="B46" s="355"/>
      <c r="C46" s="355"/>
      <c r="D46" s="355"/>
      <c r="E46" s="355"/>
      <c r="F46" s="355"/>
      <c r="G46" s="355"/>
      <c r="H46" s="355"/>
      <c r="I46" s="355"/>
      <c r="J46" s="355"/>
      <c r="K46" s="355"/>
      <c r="L46" s="355"/>
      <c r="M46" s="355"/>
      <c r="N46" s="355"/>
      <c r="O46" s="355"/>
      <c r="P46" s="377"/>
      <c r="Q46" s="355"/>
      <c r="R46" s="355"/>
      <c r="S46" s="355"/>
      <c r="T46" s="355"/>
      <c r="U46" s="355"/>
      <c r="V46" s="355"/>
      <c r="W46" s="377"/>
      <c r="X46" s="355"/>
      <c r="Y46" s="355"/>
      <c r="Z46" s="355"/>
      <c r="AA46" s="355"/>
      <c r="AB46" s="357"/>
      <c r="AC46" s="355"/>
      <c r="AD46" s="355"/>
      <c r="AE46" s="355"/>
      <c r="AF46" s="355"/>
      <c r="AG46" s="355"/>
      <c r="AH46" s="355"/>
      <c r="AI46" s="355"/>
      <c r="AJ46" s="355"/>
      <c r="AK46" s="356"/>
      <c r="AL46" s="355"/>
      <c r="AM46" s="355"/>
      <c r="AN46" s="355"/>
      <c r="AO46" s="355"/>
      <c r="AP46" s="355"/>
      <c r="AQ46" s="355"/>
      <c r="AR46" s="355"/>
      <c r="AS46" s="358"/>
      <c r="AT46" s="355"/>
      <c r="AU46" s="355"/>
      <c r="AV46" s="355"/>
      <c r="AW46" s="355"/>
      <c r="AX46" s="355"/>
      <c r="AY46" s="355"/>
      <c r="AZ46" s="355"/>
      <c r="BA46" s="355"/>
    </row>
    <row r="47" spans="1:53" s="353" customFormat="1">
      <c r="A47" s="355"/>
      <c r="B47" s="355"/>
      <c r="C47" s="355"/>
      <c r="D47" s="355"/>
      <c r="E47" s="355"/>
      <c r="F47" s="355"/>
      <c r="G47" s="355"/>
      <c r="H47" s="355"/>
      <c r="I47" s="355"/>
      <c r="J47" s="355"/>
      <c r="K47" s="355"/>
      <c r="L47" s="355"/>
      <c r="M47" s="355"/>
      <c r="N47" s="355"/>
      <c r="O47" s="355"/>
      <c r="P47" s="377"/>
      <c r="Q47" s="355"/>
      <c r="R47" s="355"/>
      <c r="S47" s="355"/>
      <c r="T47" s="355"/>
      <c r="U47" s="355"/>
      <c r="V47" s="355"/>
      <c r="W47" s="377"/>
      <c r="X47" s="355"/>
      <c r="Y47" s="355"/>
      <c r="Z47" s="355"/>
      <c r="AA47" s="355"/>
      <c r="AB47" s="357"/>
      <c r="AC47" s="355"/>
      <c r="AD47" s="355"/>
      <c r="AE47" s="355"/>
      <c r="AF47" s="355"/>
      <c r="AG47" s="355"/>
      <c r="AH47" s="355"/>
      <c r="AI47" s="355"/>
      <c r="AJ47" s="355"/>
      <c r="AK47" s="356"/>
      <c r="AL47" s="355"/>
      <c r="AM47" s="355"/>
      <c r="AN47" s="355"/>
      <c r="AO47" s="355"/>
      <c r="AP47" s="355"/>
      <c r="AQ47" s="355"/>
      <c r="AR47" s="355"/>
      <c r="AS47" s="358"/>
      <c r="AT47" s="355"/>
      <c r="AU47" s="355"/>
      <c r="AV47" s="355"/>
      <c r="AW47" s="355"/>
      <c r="AX47" s="355"/>
      <c r="AY47" s="355"/>
      <c r="AZ47" s="355"/>
      <c r="BA47" s="355"/>
    </row>
    <row r="48" spans="1:53" s="353" customFormat="1">
      <c r="A48" s="355"/>
      <c r="B48" s="355"/>
      <c r="C48" s="355"/>
      <c r="D48" s="355"/>
      <c r="E48" s="355"/>
      <c r="F48" s="355"/>
      <c r="G48" s="355"/>
      <c r="H48" s="355"/>
      <c r="I48" s="355"/>
      <c r="J48" s="355"/>
      <c r="K48" s="355"/>
      <c r="L48" s="355"/>
      <c r="M48" s="355"/>
      <c r="N48" s="355"/>
      <c r="O48" s="355"/>
      <c r="P48" s="377"/>
      <c r="Q48" s="355"/>
      <c r="R48" s="355"/>
      <c r="S48" s="355"/>
      <c r="T48" s="355"/>
      <c r="U48" s="355"/>
      <c r="V48" s="355"/>
      <c r="W48" s="377"/>
      <c r="X48" s="355"/>
      <c r="Y48" s="355"/>
      <c r="Z48" s="355"/>
      <c r="AA48" s="355"/>
      <c r="AB48" s="357"/>
      <c r="AC48" s="355"/>
      <c r="AD48" s="355"/>
      <c r="AE48" s="355"/>
      <c r="AF48" s="355"/>
      <c r="AG48" s="355"/>
      <c r="AH48" s="355"/>
      <c r="AI48" s="355"/>
      <c r="AJ48" s="355"/>
      <c r="AK48" s="356"/>
      <c r="AL48" s="355"/>
      <c r="AM48" s="355"/>
      <c r="AN48" s="355"/>
      <c r="AO48" s="355"/>
      <c r="AP48" s="355"/>
      <c r="AQ48" s="355"/>
      <c r="AR48" s="355"/>
      <c r="AS48" s="358"/>
      <c r="AT48" s="355"/>
      <c r="AU48" s="355"/>
      <c r="AV48" s="355"/>
      <c r="AW48" s="355"/>
      <c r="AX48" s="355"/>
      <c r="AY48" s="355"/>
      <c r="AZ48" s="355"/>
      <c r="BA48" s="355"/>
    </row>
    <row r="49" spans="1:53" s="353" customFormat="1">
      <c r="A49" s="355"/>
      <c r="B49" s="355"/>
      <c r="C49" s="355"/>
      <c r="D49" s="355"/>
      <c r="E49" s="355"/>
      <c r="F49" s="355"/>
      <c r="G49" s="355"/>
      <c r="H49" s="355"/>
      <c r="I49" s="355"/>
      <c r="J49" s="355"/>
      <c r="K49" s="355"/>
      <c r="L49" s="355"/>
      <c r="M49" s="355"/>
      <c r="N49" s="355"/>
      <c r="O49" s="355"/>
      <c r="P49" s="377"/>
      <c r="Q49" s="355"/>
      <c r="R49" s="355"/>
      <c r="S49" s="355"/>
      <c r="T49" s="355"/>
      <c r="U49" s="355"/>
      <c r="V49" s="355"/>
      <c r="W49" s="377"/>
      <c r="X49" s="355"/>
      <c r="Y49" s="355"/>
      <c r="Z49" s="355"/>
      <c r="AA49" s="355"/>
      <c r="AB49" s="357"/>
      <c r="AC49" s="355"/>
      <c r="AD49" s="355"/>
      <c r="AE49" s="355"/>
      <c r="AF49" s="355"/>
      <c r="AG49" s="355"/>
      <c r="AH49" s="355"/>
      <c r="AI49" s="355"/>
      <c r="AJ49" s="355"/>
      <c r="AK49" s="356"/>
      <c r="AL49" s="355"/>
      <c r="AM49" s="355"/>
      <c r="AN49" s="355"/>
      <c r="AO49" s="355"/>
      <c r="AP49" s="355"/>
      <c r="AQ49" s="355"/>
      <c r="AR49" s="355"/>
      <c r="AS49" s="358"/>
      <c r="AT49" s="355"/>
      <c r="AU49" s="355"/>
      <c r="AV49" s="355"/>
      <c r="AW49" s="355"/>
      <c r="AX49" s="355"/>
      <c r="AY49" s="355"/>
      <c r="AZ49" s="355"/>
      <c r="BA49" s="355"/>
    </row>
    <row r="50" spans="1:53" s="353" customFormat="1">
      <c r="A50" s="355"/>
      <c r="B50" s="355"/>
      <c r="C50" s="355"/>
      <c r="D50" s="355"/>
      <c r="E50" s="355"/>
      <c r="F50" s="355"/>
      <c r="G50" s="355"/>
      <c r="H50" s="355"/>
      <c r="I50" s="355"/>
      <c r="J50" s="355"/>
      <c r="K50" s="355"/>
      <c r="L50" s="355"/>
      <c r="M50" s="355"/>
      <c r="N50" s="355"/>
      <c r="O50" s="355"/>
      <c r="P50" s="377"/>
      <c r="Q50" s="355"/>
      <c r="R50" s="355"/>
      <c r="S50" s="355"/>
      <c r="T50" s="355"/>
      <c r="U50" s="355"/>
      <c r="V50" s="355"/>
      <c r="W50" s="377"/>
      <c r="X50" s="355"/>
      <c r="Y50" s="355"/>
      <c r="Z50" s="355"/>
      <c r="AA50" s="355"/>
      <c r="AB50" s="357"/>
      <c r="AC50" s="355"/>
      <c r="AD50" s="355"/>
      <c r="AE50" s="355"/>
      <c r="AF50" s="355"/>
      <c r="AG50" s="355"/>
      <c r="AH50" s="355"/>
      <c r="AI50" s="355"/>
      <c r="AJ50" s="355"/>
      <c r="AK50" s="356"/>
      <c r="AL50" s="355"/>
      <c r="AM50" s="355"/>
      <c r="AN50" s="355"/>
      <c r="AO50" s="355"/>
      <c r="AP50" s="355"/>
      <c r="AQ50" s="355"/>
      <c r="AR50" s="355"/>
      <c r="AS50" s="358"/>
      <c r="AT50" s="355"/>
      <c r="AU50" s="355"/>
      <c r="AV50" s="355"/>
      <c r="AW50" s="355"/>
      <c r="AX50" s="355"/>
      <c r="AY50" s="355"/>
      <c r="AZ50" s="355"/>
      <c r="BA50" s="355"/>
    </row>
    <row r="51" spans="1:53" s="353" customFormat="1">
      <c r="A51" s="355"/>
      <c r="B51" s="355"/>
      <c r="C51" s="355"/>
      <c r="D51" s="355"/>
      <c r="E51" s="355"/>
      <c r="F51" s="355"/>
      <c r="G51" s="355"/>
      <c r="H51" s="355"/>
      <c r="I51" s="355"/>
      <c r="J51" s="355"/>
      <c r="K51" s="355"/>
      <c r="L51" s="355"/>
      <c r="M51" s="355"/>
      <c r="N51" s="355"/>
      <c r="O51" s="355"/>
      <c r="P51" s="377"/>
      <c r="Q51" s="355"/>
      <c r="R51" s="355"/>
      <c r="S51" s="355"/>
      <c r="T51" s="355"/>
      <c r="U51" s="355"/>
      <c r="V51" s="355"/>
      <c r="W51" s="377"/>
      <c r="X51" s="355"/>
      <c r="Y51" s="355"/>
      <c r="Z51" s="355"/>
      <c r="AA51" s="355"/>
      <c r="AB51" s="357"/>
      <c r="AC51" s="355"/>
      <c r="AD51" s="355"/>
      <c r="AE51" s="355"/>
      <c r="AF51" s="355"/>
      <c r="AG51" s="355"/>
      <c r="AH51" s="355"/>
      <c r="AI51" s="355"/>
      <c r="AJ51" s="355"/>
      <c r="AK51" s="356"/>
      <c r="AL51" s="355"/>
      <c r="AM51" s="355"/>
      <c r="AN51" s="355"/>
      <c r="AO51" s="355"/>
      <c r="AP51" s="355"/>
      <c r="AQ51" s="355"/>
      <c r="AR51" s="355"/>
      <c r="AS51" s="358"/>
      <c r="AT51" s="355"/>
      <c r="AU51" s="355"/>
      <c r="AV51" s="355"/>
      <c r="AW51" s="355"/>
      <c r="AX51" s="355"/>
      <c r="AY51" s="355"/>
      <c r="AZ51" s="355"/>
      <c r="BA51" s="355"/>
    </row>
    <row r="52" spans="1:53" s="353" customFormat="1">
      <c r="A52" s="355"/>
      <c r="B52" s="355"/>
      <c r="C52" s="355"/>
      <c r="D52" s="355"/>
      <c r="E52" s="355"/>
      <c r="F52" s="355"/>
      <c r="G52" s="355"/>
      <c r="H52" s="355"/>
      <c r="I52" s="355"/>
      <c r="J52" s="355"/>
      <c r="K52" s="355"/>
      <c r="L52" s="355"/>
      <c r="M52" s="355"/>
      <c r="N52" s="355"/>
      <c r="O52" s="355"/>
      <c r="P52" s="377"/>
      <c r="Q52" s="355"/>
      <c r="R52" s="355"/>
      <c r="S52" s="355"/>
      <c r="T52" s="355"/>
      <c r="U52" s="355"/>
      <c r="V52" s="355"/>
      <c r="W52" s="377"/>
      <c r="X52" s="355"/>
      <c r="Y52" s="355"/>
      <c r="Z52" s="355"/>
      <c r="AA52" s="355"/>
      <c r="AB52" s="357"/>
      <c r="AC52" s="355"/>
      <c r="AD52" s="355"/>
      <c r="AE52" s="355"/>
      <c r="AF52" s="355"/>
      <c r="AG52" s="355"/>
      <c r="AH52" s="355"/>
      <c r="AI52" s="355"/>
      <c r="AJ52" s="355"/>
      <c r="AK52" s="356"/>
      <c r="AL52" s="355"/>
      <c r="AM52" s="355"/>
      <c r="AN52" s="355"/>
      <c r="AO52" s="355"/>
      <c r="AP52" s="355"/>
      <c r="AQ52" s="355"/>
      <c r="AR52" s="355"/>
      <c r="AS52" s="358"/>
      <c r="AT52" s="355"/>
      <c r="AU52" s="355"/>
      <c r="AV52" s="355"/>
      <c r="AW52" s="355"/>
      <c r="AX52" s="355"/>
      <c r="AY52" s="355"/>
      <c r="AZ52" s="355"/>
      <c r="BA52" s="355"/>
    </row>
    <row r="53" spans="1:53" s="353" customFormat="1">
      <c r="A53" s="355"/>
      <c r="B53" s="355"/>
      <c r="C53" s="355"/>
      <c r="D53" s="355"/>
      <c r="E53" s="355"/>
      <c r="F53" s="355"/>
      <c r="G53" s="355"/>
      <c r="H53" s="355"/>
      <c r="I53" s="355"/>
      <c r="J53" s="355"/>
      <c r="K53" s="355"/>
      <c r="L53" s="355"/>
      <c r="M53" s="355"/>
      <c r="N53" s="355"/>
      <c r="O53" s="355"/>
      <c r="P53" s="377"/>
      <c r="Q53" s="355"/>
      <c r="R53" s="355"/>
      <c r="S53" s="355"/>
      <c r="T53" s="355"/>
      <c r="U53" s="355"/>
      <c r="V53" s="355"/>
      <c r="W53" s="377"/>
      <c r="X53" s="355"/>
      <c r="Y53" s="355"/>
      <c r="Z53" s="355"/>
      <c r="AA53" s="355"/>
      <c r="AB53" s="357"/>
      <c r="AC53" s="355"/>
      <c r="AD53" s="355"/>
      <c r="AE53" s="355"/>
      <c r="AF53" s="355"/>
      <c r="AG53" s="355"/>
      <c r="AH53" s="355"/>
      <c r="AI53" s="355"/>
      <c r="AJ53" s="355"/>
      <c r="AK53" s="356"/>
      <c r="AL53" s="355"/>
      <c r="AM53" s="355"/>
      <c r="AN53" s="355"/>
      <c r="AO53" s="355"/>
      <c r="AP53" s="355"/>
      <c r="AQ53" s="355"/>
      <c r="AR53" s="355"/>
      <c r="AS53" s="358"/>
      <c r="AT53" s="355"/>
      <c r="AU53" s="355"/>
      <c r="AV53" s="355"/>
      <c r="AW53" s="355"/>
      <c r="AX53" s="355"/>
      <c r="AY53" s="355"/>
      <c r="AZ53" s="355"/>
      <c r="BA53" s="355"/>
    </row>
    <row r="54" spans="1:53" s="353" customFormat="1">
      <c r="A54" s="355"/>
      <c r="B54" s="355"/>
      <c r="C54" s="355"/>
      <c r="D54" s="355"/>
      <c r="E54" s="355"/>
      <c r="F54" s="355"/>
      <c r="G54" s="355"/>
      <c r="H54" s="355"/>
      <c r="I54" s="355"/>
      <c r="J54" s="355"/>
      <c r="K54" s="355"/>
      <c r="L54" s="355"/>
      <c r="M54" s="355"/>
      <c r="N54" s="355"/>
      <c r="O54" s="355"/>
      <c r="P54" s="377"/>
      <c r="Q54" s="355"/>
      <c r="R54" s="355"/>
      <c r="S54" s="355"/>
      <c r="T54" s="355"/>
      <c r="U54" s="355"/>
      <c r="V54" s="355"/>
      <c r="W54" s="377"/>
      <c r="X54" s="355"/>
      <c r="Y54" s="355"/>
      <c r="Z54" s="355"/>
      <c r="AA54" s="355"/>
      <c r="AB54" s="357"/>
      <c r="AC54" s="355"/>
      <c r="AD54" s="355"/>
      <c r="AE54" s="355"/>
      <c r="AF54" s="355"/>
      <c r="AG54" s="355"/>
      <c r="AH54" s="355"/>
      <c r="AI54" s="355"/>
      <c r="AJ54" s="355"/>
      <c r="AK54" s="356"/>
      <c r="AL54" s="355"/>
      <c r="AM54" s="355"/>
      <c r="AN54" s="355"/>
      <c r="AO54" s="355"/>
      <c r="AP54" s="355"/>
      <c r="AQ54" s="355"/>
      <c r="AR54" s="355"/>
      <c r="AS54" s="358"/>
      <c r="AT54" s="355"/>
      <c r="AU54" s="355"/>
      <c r="AV54" s="355"/>
      <c r="AW54" s="355"/>
      <c r="AX54" s="355"/>
      <c r="AY54" s="355"/>
      <c r="AZ54" s="355"/>
      <c r="BA54" s="355"/>
    </row>
    <row r="55" spans="1:53" s="353" customFormat="1">
      <c r="A55" s="355"/>
      <c r="B55" s="355"/>
      <c r="C55" s="355"/>
      <c r="D55" s="355"/>
      <c r="E55" s="355"/>
      <c r="F55" s="355"/>
      <c r="G55" s="355"/>
      <c r="H55" s="355"/>
      <c r="I55" s="355"/>
      <c r="J55" s="355"/>
      <c r="K55" s="355"/>
      <c r="L55" s="355"/>
      <c r="M55" s="355"/>
      <c r="N55" s="355"/>
      <c r="O55" s="355"/>
      <c r="P55" s="377"/>
      <c r="Q55" s="355"/>
      <c r="R55" s="355"/>
      <c r="S55" s="355"/>
      <c r="T55" s="355"/>
      <c r="U55" s="355"/>
      <c r="V55" s="355"/>
      <c r="W55" s="377"/>
      <c r="X55" s="355"/>
      <c r="Y55" s="355"/>
      <c r="Z55" s="355"/>
      <c r="AA55" s="355"/>
      <c r="AB55" s="357"/>
      <c r="AC55" s="355"/>
      <c r="AD55" s="355"/>
      <c r="AE55" s="355"/>
      <c r="AF55" s="355"/>
      <c r="AG55" s="355"/>
      <c r="AH55" s="355"/>
      <c r="AI55" s="355"/>
      <c r="AJ55" s="355"/>
      <c r="AK55" s="356"/>
      <c r="AL55" s="355"/>
      <c r="AM55" s="355"/>
      <c r="AN55" s="355"/>
      <c r="AO55" s="355"/>
      <c r="AP55" s="355"/>
      <c r="AQ55" s="355"/>
      <c r="AR55" s="355"/>
      <c r="AS55" s="358"/>
      <c r="AT55" s="355"/>
      <c r="AU55" s="355"/>
      <c r="AV55" s="355"/>
      <c r="AW55" s="355"/>
      <c r="AX55" s="355"/>
      <c r="AY55" s="355"/>
      <c r="AZ55" s="355"/>
      <c r="BA55" s="355"/>
    </row>
    <row r="56" spans="1:53" s="353" customFormat="1">
      <c r="A56" s="355"/>
      <c r="B56" s="355"/>
      <c r="C56" s="355"/>
      <c r="D56" s="355"/>
      <c r="E56" s="355"/>
      <c r="F56" s="355"/>
      <c r="G56" s="355"/>
      <c r="H56" s="355"/>
      <c r="I56" s="355"/>
      <c r="J56" s="355"/>
      <c r="K56" s="355"/>
      <c r="L56" s="355"/>
      <c r="M56" s="355"/>
      <c r="N56" s="355"/>
      <c r="O56" s="355"/>
      <c r="P56" s="377"/>
      <c r="Q56" s="355"/>
      <c r="R56" s="355"/>
      <c r="S56" s="355"/>
      <c r="T56" s="355"/>
      <c r="U56" s="355"/>
      <c r="V56" s="355"/>
      <c r="W56" s="377"/>
      <c r="X56" s="355"/>
      <c r="Y56" s="355"/>
      <c r="Z56" s="355"/>
      <c r="AA56" s="355"/>
      <c r="AB56" s="357"/>
      <c r="AC56" s="355"/>
      <c r="AD56" s="355"/>
      <c r="AE56" s="355"/>
      <c r="AF56" s="355"/>
      <c r="AG56" s="355"/>
      <c r="AH56" s="355"/>
      <c r="AI56" s="355"/>
      <c r="AJ56" s="355"/>
      <c r="AK56" s="356"/>
      <c r="AL56" s="355"/>
      <c r="AM56" s="355"/>
      <c r="AN56" s="355"/>
      <c r="AO56" s="355"/>
      <c r="AP56" s="355"/>
      <c r="AQ56" s="355"/>
      <c r="AR56" s="355"/>
      <c r="AS56" s="358"/>
      <c r="AT56" s="355"/>
      <c r="AU56" s="355"/>
      <c r="AV56" s="355"/>
      <c r="AW56" s="355"/>
      <c r="AX56" s="355"/>
      <c r="AY56" s="355"/>
      <c r="AZ56" s="355"/>
      <c r="BA56" s="355"/>
    </row>
    <row r="57" spans="1:53" s="353" customFormat="1">
      <c r="A57" s="355"/>
      <c r="B57" s="355"/>
      <c r="C57" s="355"/>
      <c r="D57" s="355"/>
      <c r="E57" s="355"/>
      <c r="F57" s="355"/>
      <c r="G57" s="355"/>
      <c r="H57" s="355"/>
      <c r="I57" s="355"/>
      <c r="J57" s="355"/>
      <c r="K57" s="355"/>
      <c r="L57" s="355"/>
      <c r="M57" s="355"/>
      <c r="N57" s="355"/>
      <c r="O57" s="355"/>
      <c r="P57" s="377"/>
      <c r="Q57" s="355"/>
      <c r="R57" s="355"/>
      <c r="S57" s="355"/>
      <c r="T57" s="355"/>
      <c r="U57" s="355"/>
      <c r="V57" s="355"/>
      <c r="W57" s="377"/>
      <c r="X57" s="355"/>
      <c r="Y57" s="355"/>
      <c r="Z57" s="355"/>
      <c r="AA57" s="355"/>
      <c r="AB57" s="357"/>
      <c r="AC57" s="355"/>
      <c r="AD57" s="355"/>
      <c r="AE57" s="355"/>
      <c r="AF57" s="355"/>
      <c r="AG57" s="355"/>
      <c r="AH57" s="355"/>
      <c r="AI57" s="355"/>
      <c r="AJ57" s="355"/>
      <c r="AK57" s="356"/>
      <c r="AL57" s="355"/>
      <c r="AM57" s="355"/>
      <c r="AN57" s="355"/>
      <c r="AO57" s="355"/>
      <c r="AP57" s="355"/>
      <c r="AQ57" s="355"/>
      <c r="AR57" s="355"/>
      <c r="AS57" s="358"/>
      <c r="AT57" s="355"/>
      <c r="AU57" s="355"/>
      <c r="AV57" s="355"/>
      <c r="AW57" s="355"/>
      <c r="AX57" s="355"/>
      <c r="AY57" s="355"/>
      <c r="AZ57" s="355"/>
      <c r="BA57" s="355"/>
    </row>
    <row r="58" spans="1:53" s="353" customFormat="1">
      <c r="A58" s="355"/>
      <c r="B58" s="355"/>
      <c r="C58" s="355"/>
      <c r="D58" s="355"/>
      <c r="E58" s="355"/>
      <c r="F58" s="355"/>
      <c r="G58" s="355"/>
      <c r="H58" s="355"/>
      <c r="I58" s="355"/>
      <c r="J58" s="355"/>
      <c r="K58" s="355"/>
      <c r="L58" s="355"/>
      <c r="M58" s="355"/>
      <c r="N58" s="355"/>
      <c r="O58" s="355"/>
      <c r="P58" s="377"/>
      <c r="Q58" s="355"/>
      <c r="R58" s="355"/>
      <c r="S58" s="355"/>
      <c r="T58" s="355"/>
      <c r="U58" s="355"/>
      <c r="V58" s="355"/>
      <c r="W58" s="377"/>
      <c r="X58" s="355"/>
      <c r="Y58" s="355"/>
      <c r="Z58" s="355"/>
      <c r="AA58" s="355"/>
      <c r="AB58" s="357"/>
      <c r="AC58" s="355"/>
      <c r="AD58" s="355"/>
      <c r="AE58" s="355"/>
      <c r="AF58" s="355"/>
      <c r="AG58" s="355"/>
      <c r="AH58" s="355"/>
      <c r="AI58" s="355"/>
      <c r="AJ58" s="355"/>
      <c r="AK58" s="356"/>
      <c r="AL58" s="355"/>
      <c r="AM58" s="355"/>
      <c r="AN58" s="355"/>
      <c r="AO58" s="355"/>
      <c r="AP58" s="355"/>
      <c r="AQ58" s="355"/>
      <c r="AR58" s="355"/>
      <c r="AS58" s="358"/>
      <c r="AT58" s="355"/>
      <c r="AU58" s="355"/>
      <c r="AV58" s="355"/>
      <c r="AW58" s="355"/>
      <c r="AX58" s="355"/>
      <c r="AY58" s="355"/>
      <c r="AZ58" s="355"/>
      <c r="BA58" s="355"/>
    </row>
    <row r="59" spans="1:53" s="353" customFormat="1">
      <c r="A59" s="355"/>
      <c r="B59" s="355"/>
      <c r="C59" s="355"/>
      <c r="D59" s="355"/>
      <c r="E59" s="355"/>
      <c r="F59" s="355"/>
      <c r="G59" s="355"/>
      <c r="H59" s="355"/>
      <c r="I59" s="355"/>
      <c r="J59" s="355"/>
      <c r="K59" s="355"/>
      <c r="L59" s="355"/>
      <c r="M59" s="355"/>
      <c r="N59" s="355"/>
      <c r="O59" s="355"/>
      <c r="P59" s="377"/>
      <c r="Q59" s="355"/>
      <c r="R59" s="355"/>
      <c r="S59" s="355"/>
      <c r="T59" s="355"/>
      <c r="U59" s="355"/>
      <c r="V59" s="355"/>
      <c r="W59" s="377"/>
      <c r="X59" s="355"/>
      <c r="Y59" s="355"/>
      <c r="Z59" s="355"/>
      <c r="AA59" s="355"/>
      <c r="AB59" s="357"/>
      <c r="AC59" s="355"/>
      <c r="AD59" s="355"/>
      <c r="AE59" s="355"/>
      <c r="AF59" s="355"/>
      <c r="AG59" s="355"/>
      <c r="AH59" s="355"/>
      <c r="AI59" s="355"/>
      <c r="AJ59" s="355"/>
      <c r="AK59" s="356"/>
      <c r="AL59" s="355"/>
      <c r="AM59" s="355"/>
      <c r="AN59" s="355"/>
      <c r="AO59" s="355"/>
      <c r="AP59" s="355"/>
      <c r="AQ59" s="355"/>
      <c r="AR59" s="355"/>
      <c r="AS59" s="358"/>
      <c r="AT59" s="355"/>
      <c r="AU59" s="355"/>
      <c r="AV59" s="355"/>
      <c r="AW59" s="355"/>
      <c r="AX59" s="355"/>
      <c r="AY59" s="355"/>
      <c r="AZ59" s="355"/>
      <c r="BA59" s="355"/>
    </row>
    <row r="60" spans="1:53" s="353" customFormat="1">
      <c r="A60" s="355"/>
      <c r="B60" s="355"/>
      <c r="C60" s="355"/>
      <c r="D60" s="355"/>
      <c r="E60" s="355"/>
      <c r="F60" s="355"/>
      <c r="G60" s="355"/>
      <c r="H60" s="355"/>
      <c r="I60" s="355"/>
      <c r="J60" s="355"/>
      <c r="K60" s="355"/>
      <c r="L60" s="355"/>
      <c r="M60" s="355"/>
      <c r="N60" s="355"/>
      <c r="O60" s="355"/>
      <c r="P60" s="377"/>
      <c r="Q60" s="355"/>
      <c r="R60" s="355"/>
      <c r="S60" s="355"/>
      <c r="T60" s="355"/>
      <c r="U60" s="355"/>
      <c r="V60" s="355"/>
      <c r="W60" s="377"/>
      <c r="X60" s="355"/>
      <c r="Y60" s="355"/>
      <c r="Z60" s="355"/>
      <c r="AA60" s="355"/>
      <c r="AB60" s="357"/>
      <c r="AC60" s="355"/>
      <c r="AD60" s="355"/>
      <c r="AE60" s="355"/>
      <c r="AF60" s="355"/>
      <c r="AG60" s="355"/>
      <c r="AH60" s="355"/>
      <c r="AI60" s="355"/>
      <c r="AJ60" s="355"/>
      <c r="AK60" s="356"/>
      <c r="AL60" s="355"/>
      <c r="AM60" s="355"/>
      <c r="AN60" s="355"/>
      <c r="AO60" s="355"/>
      <c r="AP60" s="355"/>
      <c r="AQ60" s="355"/>
      <c r="AR60" s="355"/>
      <c r="AS60" s="358"/>
      <c r="AT60" s="355"/>
      <c r="AU60" s="355"/>
      <c r="AV60" s="355"/>
      <c r="AW60" s="355"/>
      <c r="AX60" s="355"/>
      <c r="AY60" s="355"/>
      <c r="AZ60" s="355"/>
      <c r="BA60" s="355"/>
    </row>
    <row r="61" spans="1:53" s="353" customFormat="1">
      <c r="A61" s="355"/>
      <c r="B61" s="355"/>
      <c r="C61" s="355"/>
      <c r="D61" s="355"/>
      <c r="E61" s="355"/>
      <c r="F61" s="355"/>
      <c r="G61" s="355"/>
      <c r="H61" s="355"/>
      <c r="I61" s="355"/>
      <c r="J61" s="355"/>
      <c r="K61" s="355"/>
      <c r="L61" s="355"/>
      <c r="M61" s="355"/>
      <c r="N61" s="355"/>
      <c r="O61" s="355"/>
      <c r="P61" s="377"/>
      <c r="Q61" s="355"/>
      <c r="R61" s="355"/>
      <c r="S61" s="355"/>
      <c r="T61" s="355"/>
      <c r="U61" s="355"/>
      <c r="V61" s="355"/>
      <c r="W61" s="377"/>
      <c r="X61" s="355"/>
      <c r="Y61" s="355"/>
      <c r="Z61" s="355"/>
      <c r="AA61" s="355"/>
      <c r="AB61" s="357"/>
      <c r="AC61" s="355"/>
      <c r="AD61" s="355"/>
      <c r="AE61" s="355"/>
      <c r="AF61" s="355"/>
      <c r="AG61" s="355"/>
      <c r="AH61" s="355"/>
      <c r="AI61" s="355"/>
      <c r="AJ61" s="355"/>
      <c r="AK61" s="356"/>
      <c r="AL61" s="355"/>
      <c r="AM61" s="355"/>
      <c r="AN61" s="355"/>
      <c r="AO61" s="355"/>
      <c r="AP61" s="355"/>
      <c r="AQ61" s="355"/>
      <c r="AR61" s="355"/>
      <c r="AS61" s="358"/>
      <c r="AT61" s="355"/>
      <c r="AU61" s="355"/>
      <c r="AV61" s="355"/>
      <c r="AW61" s="355"/>
      <c r="AX61" s="355"/>
      <c r="AY61" s="355"/>
      <c r="AZ61" s="355"/>
      <c r="BA61" s="355"/>
    </row>
    <row r="62" spans="1:53" s="353" customFormat="1">
      <c r="A62" s="355"/>
      <c r="B62" s="355"/>
      <c r="C62" s="355"/>
      <c r="D62" s="355"/>
      <c r="E62" s="355"/>
      <c r="F62" s="355"/>
      <c r="G62" s="355"/>
      <c r="H62" s="355"/>
      <c r="I62" s="355"/>
      <c r="J62" s="355"/>
      <c r="K62" s="355"/>
      <c r="L62" s="355"/>
      <c r="M62" s="355"/>
      <c r="N62" s="355"/>
      <c r="O62" s="355"/>
      <c r="P62" s="377"/>
      <c r="Q62" s="355"/>
      <c r="R62" s="355"/>
      <c r="S62" s="355"/>
      <c r="T62" s="355"/>
      <c r="U62" s="355"/>
      <c r="V62" s="355"/>
      <c r="W62" s="377"/>
      <c r="X62" s="355"/>
      <c r="Y62" s="355"/>
      <c r="Z62" s="355"/>
      <c r="AA62" s="355"/>
      <c r="AB62" s="357"/>
      <c r="AC62" s="355"/>
      <c r="AD62" s="355"/>
      <c r="AE62" s="355"/>
      <c r="AF62" s="355"/>
      <c r="AG62" s="355"/>
      <c r="AH62" s="355"/>
      <c r="AI62" s="355"/>
      <c r="AJ62" s="355"/>
      <c r="AK62" s="356"/>
      <c r="AL62" s="355"/>
      <c r="AM62" s="355"/>
      <c r="AN62" s="355"/>
      <c r="AO62" s="355"/>
      <c r="AP62" s="355"/>
      <c r="AQ62" s="355"/>
      <c r="AR62" s="355"/>
      <c r="AS62" s="358"/>
      <c r="AT62" s="355"/>
      <c r="AU62" s="355"/>
      <c r="AV62" s="355"/>
      <c r="AW62" s="355"/>
      <c r="AX62" s="355"/>
      <c r="AY62" s="355"/>
      <c r="AZ62" s="355"/>
      <c r="BA62" s="355"/>
    </row>
    <row r="63" spans="1:53" s="353" customFormat="1">
      <c r="A63" s="355"/>
      <c r="B63" s="355"/>
      <c r="C63" s="355"/>
      <c r="D63" s="355"/>
      <c r="E63" s="355"/>
      <c r="F63" s="355"/>
      <c r="G63" s="355"/>
      <c r="H63" s="355"/>
      <c r="I63" s="355"/>
      <c r="J63" s="355"/>
      <c r="K63" s="355"/>
      <c r="L63" s="355"/>
      <c r="M63" s="355"/>
      <c r="N63" s="355"/>
      <c r="O63" s="355"/>
      <c r="P63" s="377"/>
      <c r="Q63" s="355"/>
      <c r="R63" s="355"/>
      <c r="S63" s="355"/>
      <c r="T63" s="355"/>
      <c r="U63" s="355"/>
      <c r="V63" s="355"/>
      <c r="W63" s="377"/>
      <c r="X63" s="355"/>
      <c r="Y63" s="355"/>
      <c r="Z63" s="355"/>
      <c r="AA63" s="355"/>
      <c r="AB63" s="357"/>
      <c r="AC63" s="355"/>
      <c r="AD63" s="355"/>
      <c r="AE63" s="355"/>
      <c r="AF63" s="355"/>
      <c r="AG63" s="355"/>
      <c r="AH63" s="355"/>
      <c r="AI63" s="355"/>
      <c r="AJ63" s="355"/>
      <c r="AK63" s="356"/>
      <c r="AL63" s="355"/>
      <c r="AM63" s="355"/>
      <c r="AN63" s="355"/>
      <c r="AO63" s="355"/>
      <c r="AP63" s="355"/>
      <c r="AQ63" s="355"/>
      <c r="AR63" s="355"/>
      <c r="AS63" s="358"/>
      <c r="AT63" s="355"/>
      <c r="AU63" s="355"/>
      <c r="AV63" s="355"/>
      <c r="AW63" s="355"/>
      <c r="AX63" s="355"/>
      <c r="AY63" s="355"/>
      <c r="AZ63" s="355"/>
      <c r="BA63" s="355"/>
    </row>
    <row r="64" spans="1:53" s="353" customFormat="1">
      <c r="A64" s="355"/>
      <c r="B64" s="355"/>
      <c r="C64" s="355"/>
      <c r="D64" s="355"/>
      <c r="E64" s="355"/>
      <c r="F64" s="355"/>
      <c r="G64" s="355"/>
      <c r="H64" s="355"/>
      <c r="I64" s="355"/>
      <c r="J64" s="355"/>
      <c r="K64" s="355"/>
      <c r="L64" s="355"/>
      <c r="M64" s="355"/>
      <c r="N64" s="355"/>
      <c r="O64" s="355"/>
      <c r="P64" s="377"/>
      <c r="Q64" s="355"/>
      <c r="R64" s="355"/>
      <c r="S64" s="355"/>
      <c r="T64" s="355"/>
      <c r="U64" s="355"/>
      <c r="V64" s="355"/>
      <c r="W64" s="377"/>
      <c r="X64" s="355"/>
      <c r="Y64" s="355"/>
      <c r="Z64" s="355"/>
      <c r="AA64" s="355"/>
      <c r="AB64" s="357"/>
      <c r="AC64" s="355"/>
      <c r="AD64" s="355"/>
      <c r="AE64" s="355"/>
      <c r="AF64" s="355"/>
      <c r="AG64" s="355"/>
      <c r="AH64" s="355"/>
      <c r="AI64" s="355"/>
      <c r="AJ64" s="355"/>
      <c r="AK64" s="356"/>
      <c r="AL64" s="355"/>
      <c r="AM64" s="355"/>
      <c r="AN64" s="355"/>
      <c r="AO64" s="355"/>
      <c r="AP64" s="355"/>
      <c r="AQ64" s="355"/>
      <c r="AR64" s="355"/>
      <c r="AS64" s="358"/>
      <c r="AT64" s="355"/>
      <c r="AU64" s="355"/>
      <c r="AV64" s="355"/>
      <c r="AW64" s="355"/>
      <c r="AX64" s="355"/>
      <c r="AY64" s="355"/>
      <c r="AZ64" s="355"/>
      <c r="BA64" s="355"/>
    </row>
    <row r="65" spans="1:53" s="353" customFormat="1">
      <c r="A65" s="355"/>
      <c r="B65" s="355"/>
      <c r="C65" s="355"/>
      <c r="D65" s="355"/>
      <c r="E65" s="355"/>
      <c r="F65" s="355"/>
      <c r="G65" s="355"/>
      <c r="H65" s="355"/>
      <c r="I65" s="355"/>
      <c r="J65" s="355"/>
      <c r="K65" s="355"/>
      <c r="L65" s="355"/>
      <c r="M65" s="355"/>
      <c r="N65" s="355"/>
      <c r="O65" s="355"/>
      <c r="P65" s="377"/>
      <c r="Q65" s="355"/>
      <c r="R65" s="355"/>
      <c r="S65" s="355"/>
      <c r="T65" s="355"/>
      <c r="U65" s="355"/>
      <c r="V65" s="355"/>
      <c r="W65" s="377"/>
      <c r="X65" s="355"/>
      <c r="Y65" s="355"/>
      <c r="Z65" s="355"/>
      <c r="AA65" s="355"/>
      <c r="AB65" s="357"/>
      <c r="AC65" s="355"/>
      <c r="AD65" s="355"/>
      <c r="AE65" s="355"/>
      <c r="AF65" s="355"/>
      <c r="AG65" s="355"/>
      <c r="AH65" s="355"/>
      <c r="AI65" s="355"/>
      <c r="AJ65" s="355"/>
      <c r="AK65" s="356"/>
      <c r="AL65" s="355"/>
      <c r="AM65" s="355"/>
      <c r="AN65" s="355"/>
      <c r="AO65" s="355"/>
      <c r="AP65" s="355"/>
      <c r="AQ65" s="355"/>
      <c r="AR65" s="355"/>
      <c r="AS65" s="358"/>
      <c r="AT65" s="355"/>
      <c r="AU65" s="355"/>
      <c r="AV65" s="355"/>
      <c r="AW65" s="355"/>
      <c r="AX65" s="355"/>
      <c r="AY65" s="355"/>
      <c r="AZ65" s="355"/>
      <c r="BA65" s="355"/>
    </row>
    <row r="66" spans="1:53" s="353" customFormat="1">
      <c r="A66" s="355"/>
      <c r="B66" s="355"/>
      <c r="C66" s="355"/>
      <c r="D66" s="355"/>
      <c r="E66" s="355"/>
      <c r="F66" s="355"/>
      <c r="G66" s="355"/>
      <c r="H66" s="355"/>
      <c r="I66" s="355"/>
      <c r="J66" s="355"/>
      <c r="K66" s="355"/>
      <c r="L66" s="355"/>
      <c r="M66" s="355"/>
      <c r="N66" s="355"/>
      <c r="O66" s="355"/>
      <c r="P66" s="377"/>
      <c r="Q66" s="355"/>
      <c r="R66" s="355"/>
      <c r="S66" s="355"/>
      <c r="T66" s="355"/>
      <c r="U66" s="355"/>
      <c r="V66" s="355"/>
      <c r="W66" s="377"/>
      <c r="X66" s="355"/>
      <c r="Y66" s="355"/>
      <c r="Z66" s="355"/>
      <c r="AA66" s="355"/>
      <c r="AB66" s="357"/>
      <c r="AC66" s="355"/>
      <c r="AD66" s="355"/>
      <c r="AE66" s="355"/>
      <c r="AF66" s="355"/>
      <c r="AG66" s="355"/>
      <c r="AH66" s="355"/>
      <c r="AI66" s="355"/>
      <c r="AJ66" s="355"/>
      <c r="AK66" s="356"/>
      <c r="AL66" s="355"/>
      <c r="AM66" s="355"/>
      <c r="AN66" s="355"/>
      <c r="AO66" s="355"/>
      <c r="AP66" s="355"/>
      <c r="AQ66" s="355"/>
      <c r="AR66" s="355"/>
      <c r="AS66" s="358"/>
      <c r="AT66" s="355"/>
      <c r="AU66" s="355"/>
      <c r="AV66" s="355"/>
      <c r="AW66" s="355"/>
      <c r="AX66" s="355"/>
      <c r="AY66" s="355"/>
      <c r="AZ66" s="355"/>
      <c r="BA66" s="355"/>
    </row>
    <row r="67" spans="1:53" s="353" customFormat="1">
      <c r="A67" s="355"/>
      <c r="B67" s="355"/>
      <c r="C67" s="355"/>
      <c r="D67" s="355"/>
      <c r="E67" s="355"/>
      <c r="F67" s="355"/>
      <c r="G67" s="355"/>
      <c r="H67" s="355"/>
      <c r="I67" s="355"/>
      <c r="J67" s="355"/>
      <c r="K67" s="355"/>
      <c r="L67" s="355"/>
      <c r="M67" s="355"/>
      <c r="N67" s="355"/>
      <c r="O67" s="355"/>
      <c r="P67" s="377"/>
      <c r="Q67" s="355"/>
      <c r="R67" s="355"/>
      <c r="S67" s="355"/>
      <c r="T67" s="355"/>
      <c r="U67" s="355"/>
      <c r="V67" s="355"/>
      <c r="W67" s="377"/>
      <c r="X67" s="355"/>
      <c r="Y67" s="355"/>
      <c r="Z67" s="355"/>
      <c r="AA67" s="355"/>
      <c r="AB67" s="357"/>
      <c r="AC67" s="355"/>
      <c r="AD67" s="355"/>
      <c r="AE67" s="355"/>
      <c r="AF67" s="355"/>
      <c r="AG67" s="355"/>
      <c r="AH67" s="355"/>
      <c r="AI67" s="355"/>
      <c r="AJ67" s="355"/>
      <c r="AK67" s="356"/>
      <c r="AL67" s="355"/>
      <c r="AM67" s="355"/>
      <c r="AN67" s="355"/>
      <c r="AO67" s="355"/>
      <c r="AP67" s="355"/>
      <c r="AQ67" s="355"/>
      <c r="AR67" s="355"/>
      <c r="AS67" s="358"/>
      <c r="AT67" s="355"/>
      <c r="AU67" s="355"/>
      <c r="AV67" s="355"/>
      <c r="AW67" s="355"/>
      <c r="AX67" s="355"/>
      <c r="AY67" s="355"/>
      <c r="AZ67" s="355"/>
      <c r="BA67" s="355"/>
    </row>
    <row r="68" spans="1:53" s="353" customFormat="1">
      <c r="A68" s="355"/>
      <c r="B68" s="355"/>
      <c r="C68" s="355"/>
      <c r="D68" s="355"/>
      <c r="E68" s="355"/>
      <c r="F68" s="355"/>
      <c r="G68" s="355"/>
      <c r="H68" s="355"/>
      <c r="I68" s="355"/>
      <c r="J68" s="355"/>
      <c r="K68" s="355"/>
      <c r="L68" s="355"/>
      <c r="M68" s="355"/>
      <c r="N68" s="355"/>
      <c r="O68" s="355"/>
      <c r="P68" s="377"/>
      <c r="Q68" s="355"/>
      <c r="R68" s="355"/>
      <c r="S68" s="355"/>
      <c r="T68" s="355"/>
      <c r="U68" s="355"/>
      <c r="V68" s="355"/>
      <c r="W68" s="377"/>
      <c r="X68" s="355"/>
      <c r="Y68" s="355"/>
      <c r="Z68" s="355"/>
      <c r="AA68" s="355"/>
      <c r="AB68" s="357"/>
      <c r="AC68" s="355"/>
      <c r="AD68" s="355"/>
      <c r="AE68" s="355"/>
      <c r="AF68" s="355"/>
      <c r="AG68" s="355"/>
      <c r="AH68" s="355"/>
      <c r="AI68" s="355"/>
      <c r="AJ68" s="355"/>
      <c r="AK68" s="356"/>
      <c r="AL68" s="355"/>
      <c r="AM68" s="355"/>
      <c r="AN68" s="355"/>
      <c r="AO68" s="355"/>
      <c r="AP68" s="355"/>
      <c r="AQ68" s="355"/>
      <c r="AR68" s="355"/>
      <c r="AS68" s="358"/>
      <c r="AT68" s="355"/>
      <c r="AU68" s="355"/>
      <c r="AV68" s="355"/>
      <c r="AW68" s="355"/>
      <c r="AX68" s="355"/>
      <c r="AY68" s="355"/>
      <c r="AZ68" s="355"/>
      <c r="BA68" s="355"/>
    </row>
    <row r="69" spans="1:53" s="353" customFormat="1">
      <c r="A69" s="355"/>
      <c r="B69" s="355"/>
      <c r="C69" s="355"/>
      <c r="D69" s="355"/>
      <c r="E69" s="355"/>
      <c r="F69" s="355"/>
      <c r="G69" s="355"/>
      <c r="H69" s="355"/>
      <c r="I69" s="355"/>
      <c r="J69" s="355"/>
      <c r="K69" s="355"/>
      <c r="L69" s="355"/>
      <c r="M69" s="355"/>
      <c r="N69" s="355"/>
      <c r="O69" s="355"/>
      <c r="P69" s="377"/>
      <c r="Q69" s="355"/>
      <c r="R69" s="355"/>
      <c r="S69" s="355"/>
      <c r="T69" s="355"/>
      <c r="U69" s="355"/>
      <c r="V69" s="355"/>
      <c r="W69" s="377"/>
      <c r="X69" s="355"/>
      <c r="Y69" s="355"/>
      <c r="Z69" s="355"/>
      <c r="AA69" s="355"/>
      <c r="AB69" s="357"/>
      <c r="AC69" s="355"/>
      <c r="AD69" s="355"/>
      <c r="AE69" s="355"/>
      <c r="AF69" s="355"/>
      <c r="AG69" s="355"/>
      <c r="AH69" s="355"/>
      <c r="AI69" s="355"/>
      <c r="AJ69" s="355"/>
      <c r="AK69" s="356"/>
      <c r="AL69" s="355"/>
      <c r="AM69" s="355"/>
      <c r="AN69" s="355"/>
      <c r="AO69" s="355"/>
      <c r="AP69" s="355"/>
      <c r="AQ69" s="355"/>
      <c r="AR69" s="355"/>
      <c r="AS69" s="358"/>
      <c r="AT69" s="355"/>
      <c r="AU69" s="355"/>
      <c r="AV69" s="355"/>
      <c r="AW69" s="355"/>
      <c r="AX69" s="355"/>
      <c r="AY69" s="355"/>
      <c r="AZ69" s="355"/>
      <c r="BA69" s="355"/>
    </row>
    <row r="70" spans="1:53" s="353" customFormat="1">
      <c r="A70" s="355"/>
      <c r="B70" s="355"/>
      <c r="C70" s="355"/>
      <c r="D70" s="355"/>
      <c r="E70" s="355"/>
      <c r="F70" s="355"/>
      <c r="G70" s="355"/>
      <c r="H70" s="355"/>
      <c r="I70" s="355"/>
      <c r="J70" s="355"/>
      <c r="K70" s="355"/>
      <c r="L70" s="355"/>
      <c r="M70" s="355"/>
      <c r="N70" s="355"/>
      <c r="O70" s="355"/>
      <c r="P70" s="377"/>
      <c r="Q70" s="355"/>
      <c r="R70" s="355"/>
      <c r="S70" s="355"/>
      <c r="T70" s="355"/>
      <c r="U70" s="355"/>
      <c r="V70" s="355"/>
      <c r="W70" s="377"/>
      <c r="X70" s="355"/>
      <c r="Y70" s="355"/>
      <c r="Z70" s="355"/>
      <c r="AA70" s="355"/>
      <c r="AB70" s="357"/>
      <c r="AC70" s="355"/>
      <c r="AD70" s="355"/>
      <c r="AE70" s="355"/>
      <c r="AF70" s="355"/>
      <c r="AG70" s="355"/>
      <c r="AH70" s="355"/>
      <c r="AI70" s="355"/>
      <c r="AJ70" s="355"/>
      <c r="AK70" s="356"/>
      <c r="AL70" s="355"/>
      <c r="AM70" s="355"/>
      <c r="AN70" s="355"/>
      <c r="AO70" s="355"/>
      <c r="AP70" s="355"/>
      <c r="AQ70" s="355"/>
      <c r="AR70" s="355"/>
      <c r="AS70" s="358"/>
      <c r="AT70" s="355"/>
      <c r="AU70" s="355"/>
      <c r="AV70" s="355"/>
      <c r="AW70" s="355"/>
      <c r="AX70" s="355"/>
      <c r="AY70" s="355"/>
      <c r="AZ70" s="355"/>
      <c r="BA70" s="355"/>
    </row>
    <row r="71" spans="1:53" s="353" customFormat="1">
      <c r="A71" s="355"/>
      <c r="B71" s="355"/>
      <c r="C71" s="355"/>
      <c r="D71" s="355"/>
      <c r="E71" s="355"/>
      <c r="F71" s="355"/>
      <c r="G71" s="355"/>
      <c r="H71" s="355"/>
      <c r="I71" s="355"/>
      <c r="J71" s="355"/>
      <c r="K71" s="355"/>
      <c r="L71" s="355"/>
      <c r="M71" s="355"/>
      <c r="N71" s="355"/>
      <c r="O71" s="355"/>
      <c r="P71" s="377"/>
      <c r="Q71" s="355"/>
      <c r="R71" s="355"/>
      <c r="S71" s="355"/>
      <c r="T71" s="355"/>
      <c r="U71" s="355"/>
      <c r="V71" s="355"/>
      <c r="W71" s="377"/>
      <c r="X71" s="355"/>
      <c r="Y71" s="355"/>
      <c r="Z71" s="355"/>
      <c r="AA71" s="355"/>
      <c r="AB71" s="357"/>
      <c r="AC71" s="355"/>
      <c r="AD71" s="355"/>
      <c r="AE71" s="355"/>
      <c r="AF71" s="355"/>
      <c r="AG71" s="355"/>
      <c r="AH71" s="355"/>
      <c r="AI71" s="355"/>
      <c r="AJ71" s="355"/>
      <c r="AK71" s="356"/>
      <c r="AL71" s="355"/>
      <c r="AM71" s="355"/>
      <c r="AN71" s="355"/>
      <c r="AO71" s="355"/>
      <c r="AP71" s="355"/>
      <c r="AQ71" s="355"/>
      <c r="AR71" s="355"/>
      <c r="AS71" s="358"/>
      <c r="AT71" s="355"/>
      <c r="AU71" s="355"/>
      <c r="AV71" s="355"/>
      <c r="AW71" s="355"/>
      <c r="AX71" s="355"/>
      <c r="AY71" s="355"/>
      <c r="AZ71" s="355"/>
      <c r="BA71" s="355"/>
    </row>
    <row r="72" spans="1:53" s="353" customFormat="1">
      <c r="A72" s="355"/>
      <c r="B72" s="355"/>
      <c r="C72" s="355"/>
      <c r="D72" s="355"/>
      <c r="E72" s="355"/>
      <c r="F72" s="355"/>
      <c r="G72" s="355"/>
      <c r="H72" s="355"/>
      <c r="I72" s="355"/>
      <c r="J72" s="355"/>
      <c r="K72" s="355"/>
      <c r="L72" s="355"/>
      <c r="M72" s="355"/>
      <c r="N72" s="355"/>
      <c r="O72" s="355"/>
      <c r="P72" s="377"/>
      <c r="Q72" s="355"/>
      <c r="R72" s="355"/>
      <c r="S72" s="355"/>
      <c r="T72" s="355"/>
      <c r="U72" s="355"/>
      <c r="V72" s="355"/>
      <c r="W72" s="377"/>
      <c r="X72" s="355"/>
      <c r="Y72" s="355"/>
      <c r="Z72" s="355"/>
      <c r="AA72" s="355"/>
      <c r="AB72" s="357"/>
      <c r="AC72" s="355"/>
      <c r="AD72" s="355"/>
      <c r="AE72" s="355"/>
      <c r="AF72" s="355"/>
      <c r="AG72" s="355"/>
      <c r="AH72" s="355"/>
      <c r="AI72" s="355"/>
      <c r="AJ72" s="355"/>
      <c r="AK72" s="356"/>
      <c r="AL72" s="355"/>
      <c r="AM72" s="355"/>
      <c r="AN72" s="355"/>
      <c r="AO72" s="355"/>
      <c r="AP72" s="355"/>
      <c r="AQ72" s="355"/>
      <c r="AR72" s="355"/>
      <c r="AS72" s="358"/>
      <c r="AT72" s="355"/>
      <c r="AU72" s="355"/>
      <c r="AV72" s="355"/>
      <c r="AW72" s="355"/>
      <c r="AX72" s="355"/>
      <c r="AY72" s="355"/>
      <c r="AZ72" s="355"/>
      <c r="BA72" s="355"/>
    </row>
    <row r="73" spans="1:53" s="353" customFormat="1">
      <c r="A73" s="355"/>
      <c r="B73" s="355"/>
      <c r="C73" s="355"/>
      <c r="D73" s="355"/>
      <c r="E73" s="355"/>
      <c r="F73" s="355"/>
      <c r="G73" s="355"/>
      <c r="H73" s="355"/>
      <c r="I73" s="355"/>
      <c r="J73" s="355"/>
      <c r="K73" s="355"/>
      <c r="L73" s="355"/>
      <c r="M73" s="355"/>
      <c r="N73" s="355"/>
      <c r="O73" s="355"/>
      <c r="P73" s="377"/>
      <c r="Q73" s="355"/>
      <c r="R73" s="355"/>
      <c r="S73" s="355"/>
      <c r="T73" s="355"/>
      <c r="U73" s="355"/>
      <c r="V73" s="355"/>
      <c r="W73" s="377"/>
      <c r="X73" s="355"/>
      <c r="Y73" s="355"/>
      <c r="Z73" s="355"/>
      <c r="AA73" s="355"/>
      <c r="AB73" s="357"/>
      <c r="AC73" s="355"/>
      <c r="AD73" s="355"/>
      <c r="AE73" s="355"/>
      <c r="AF73" s="355"/>
      <c r="AG73" s="355"/>
      <c r="AH73" s="355"/>
      <c r="AI73" s="355"/>
      <c r="AJ73" s="355"/>
      <c r="AK73" s="356"/>
      <c r="AL73" s="355"/>
      <c r="AM73" s="355"/>
      <c r="AN73" s="355"/>
      <c r="AO73" s="355"/>
      <c r="AP73" s="355"/>
      <c r="AQ73" s="355"/>
      <c r="AR73" s="355"/>
      <c r="AS73" s="358"/>
      <c r="AT73" s="355"/>
      <c r="AU73" s="355"/>
      <c r="AV73" s="355"/>
      <c r="AW73" s="355"/>
      <c r="AX73" s="355"/>
      <c r="AY73" s="355"/>
      <c r="AZ73" s="355"/>
      <c r="BA73" s="355"/>
    </row>
    <row r="74" spans="1:53" s="353" customFormat="1">
      <c r="A74" s="355"/>
      <c r="B74" s="355"/>
      <c r="C74" s="355"/>
      <c r="D74" s="355"/>
      <c r="E74" s="355"/>
      <c r="F74" s="355"/>
      <c r="G74" s="355"/>
      <c r="H74" s="355"/>
      <c r="I74" s="355"/>
      <c r="J74" s="355"/>
      <c r="K74" s="355"/>
      <c r="L74" s="355"/>
      <c r="M74" s="355"/>
      <c r="N74" s="355"/>
      <c r="O74" s="355"/>
      <c r="P74" s="377"/>
      <c r="Q74" s="355"/>
      <c r="R74" s="355"/>
      <c r="S74" s="355"/>
      <c r="T74" s="355"/>
      <c r="U74" s="355"/>
      <c r="V74" s="355"/>
      <c r="W74" s="377"/>
      <c r="X74" s="355"/>
      <c r="Y74" s="355"/>
      <c r="Z74" s="355"/>
      <c r="AA74" s="355"/>
      <c r="AB74" s="357"/>
      <c r="AC74" s="355"/>
      <c r="AD74" s="355"/>
      <c r="AE74" s="355"/>
      <c r="AF74" s="355"/>
      <c r="AG74" s="355"/>
      <c r="AH74" s="355"/>
      <c r="AI74" s="355"/>
      <c r="AJ74" s="355"/>
      <c r="AK74" s="356"/>
      <c r="AL74" s="355"/>
      <c r="AM74" s="355"/>
      <c r="AN74" s="355"/>
      <c r="AO74" s="355"/>
      <c r="AP74" s="355"/>
      <c r="AQ74" s="355"/>
      <c r="AR74" s="355"/>
      <c r="AS74" s="358"/>
      <c r="AT74" s="355"/>
      <c r="AU74" s="355"/>
      <c r="AV74" s="355"/>
      <c r="AW74" s="355"/>
      <c r="AX74" s="355"/>
      <c r="AY74" s="355"/>
      <c r="AZ74" s="355"/>
      <c r="BA74" s="355"/>
    </row>
    <row r="75" spans="1:53" s="353" customFormat="1">
      <c r="A75" s="355"/>
      <c r="B75" s="355"/>
      <c r="C75" s="355"/>
      <c r="D75" s="355"/>
      <c r="E75" s="355"/>
      <c r="F75" s="355"/>
      <c r="G75" s="355"/>
      <c r="H75" s="355"/>
      <c r="I75" s="355"/>
      <c r="J75" s="355"/>
      <c r="K75" s="355"/>
      <c r="L75" s="355"/>
      <c r="M75" s="355"/>
      <c r="N75" s="355"/>
      <c r="O75" s="355"/>
      <c r="P75" s="377"/>
      <c r="Q75" s="355"/>
      <c r="R75" s="355"/>
      <c r="S75" s="355"/>
      <c r="T75" s="355"/>
      <c r="U75" s="355"/>
      <c r="V75" s="355"/>
      <c r="W75" s="377"/>
      <c r="X75" s="355"/>
      <c r="Y75" s="355"/>
      <c r="Z75" s="355"/>
      <c r="AA75" s="355"/>
      <c r="AB75" s="357"/>
      <c r="AC75" s="355"/>
      <c r="AD75" s="355"/>
      <c r="AE75" s="355"/>
      <c r="AF75" s="355"/>
      <c r="AG75" s="355"/>
      <c r="AH75" s="355"/>
      <c r="AI75" s="355"/>
      <c r="AJ75" s="355"/>
      <c r="AK75" s="356"/>
      <c r="AL75" s="355"/>
      <c r="AM75" s="355"/>
      <c r="AN75" s="355"/>
      <c r="AO75" s="355"/>
      <c r="AP75" s="355"/>
      <c r="AQ75" s="355"/>
      <c r="AR75" s="355"/>
      <c r="AS75" s="358"/>
      <c r="AT75" s="355"/>
      <c r="AU75" s="355"/>
      <c r="AV75" s="355"/>
      <c r="AW75" s="355"/>
      <c r="AX75" s="355"/>
      <c r="AY75" s="355"/>
      <c r="AZ75" s="355"/>
      <c r="BA75" s="355"/>
    </row>
    <row r="76" spans="1:53" s="353" customFormat="1">
      <c r="A76" s="355"/>
      <c r="B76" s="355"/>
      <c r="C76" s="355"/>
      <c r="D76" s="355"/>
      <c r="E76" s="355"/>
      <c r="F76" s="355"/>
      <c r="G76" s="355"/>
      <c r="H76" s="355"/>
      <c r="I76" s="355"/>
      <c r="J76" s="355"/>
      <c r="K76" s="355"/>
      <c r="L76" s="355"/>
      <c r="M76" s="355"/>
      <c r="N76" s="355"/>
      <c r="O76" s="355"/>
      <c r="P76" s="377"/>
      <c r="Q76" s="355"/>
      <c r="R76" s="355"/>
      <c r="S76" s="355"/>
      <c r="T76" s="355"/>
      <c r="U76" s="355"/>
      <c r="V76" s="355"/>
      <c r="W76" s="377"/>
      <c r="X76" s="355"/>
      <c r="Y76" s="355"/>
      <c r="Z76" s="355"/>
      <c r="AA76" s="355"/>
      <c r="AB76" s="357"/>
      <c r="AC76" s="355"/>
      <c r="AD76" s="355"/>
      <c r="AE76" s="355"/>
      <c r="AF76" s="355"/>
      <c r="AG76" s="355"/>
      <c r="AH76" s="355"/>
      <c r="AI76" s="355"/>
      <c r="AJ76" s="355"/>
      <c r="AK76" s="356"/>
      <c r="AL76" s="355"/>
      <c r="AM76" s="355"/>
      <c r="AN76" s="355"/>
      <c r="AO76" s="355"/>
      <c r="AP76" s="355"/>
      <c r="AQ76" s="355"/>
      <c r="AR76" s="355"/>
      <c r="AS76" s="358"/>
      <c r="AT76" s="355"/>
      <c r="AU76" s="355"/>
      <c r="AV76" s="355"/>
      <c r="AW76" s="355"/>
      <c r="AX76" s="355"/>
      <c r="AY76" s="355"/>
      <c r="AZ76" s="355"/>
      <c r="BA76" s="355"/>
    </row>
    <row r="77" spans="1:53" s="353" customFormat="1">
      <c r="A77" s="355"/>
      <c r="B77" s="355"/>
      <c r="C77" s="355"/>
      <c r="D77" s="355"/>
      <c r="E77" s="355"/>
      <c r="F77" s="355"/>
      <c r="G77" s="355"/>
      <c r="H77" s="355"/>
      <c r="I77" s="355"/>
      <c r="J77" s="355"/>
      <c r="K77" s="355"/>
      <c r="L77" s="355"/>
      <c r="M77" s="355"/>
      <c r="N77" s="355"/>
      <c r="O77" s="355"/>
      <c r="P77" s="377"/>
      <c r="Q77" s="355"/>
      <c r="R77" s="355"/>
      <c r="S77" s="355"/>
      <c r="T77" s="355"/>
      <c r="U77" s="355"/>
      <c r="V77" s="355"/>
      <c r="W77" s="377"/>
      <c r="X77" s="355"/>
      <c r="Y77" s="355"/>
      <c r="Z77" s="355"/>
      <c r="AA77" s="355"/>
      <c r="AB77" s="357"/>
      <c r="AC77" s="355"/>
      <c r="AD77" s="355"/>
      <c r="AE77" s="355"/>
      <c r="AF77" s="355"/>
      <c r="AG77" s="355"/>
      <c r="AH77" s="355"/>
      <c r="AI77" s="355"/>
      <c r="AJ77" s="355"/>
      <c r="AK77" s="356"/>
      <c r="AL77" s="355"/>
      <c r="AM77" s="355"/>
      <c r="AN77" s="355"/>
      <c r="AO77" s="355"/>
      <c r="AP77" s="355"/>
      <c r="AQ77" s="355"/>
      <c r="AR77" s="355"/>
      <c r="AS77" s="358"/>
      <c r="AT77" s="355"/>
      <c r="AU77" s="355"/>
      <c r="AV77" s="355"/>
      <c r="AW77" s="355"/>
      <c r="AX77" s="355"/>
      <c r="AY77" s="355"/>
      <c r="AZ77" s="355"/>
      <c r="BA77" s="355"/>
    </row>
    <row r="78" spans="1:53" s="353" customFormat="1">
      <c r="A78" s="355"/>
      <c r="B78" s="355"/>
      <c r="C78" s="355"/>
      <c r="D78" s="355"/>
      <c r="E78" s="355"/>
      <c r="F78" s="355"/>
      <c r="G78" s="355"/>
      <c r="H78" s="355"/>
      <c r="I78" s="355"/>
      <c r="J78" s="355"/>
      <c r="K78" s="355"/>
      <c r="L78" s="355"/>
      <c r="M78" s="355"/>
      <c r="N78" s="355"/>
      <c r="O78" s="355"/>
      <c r="P78" s="377"/>
      <c r="Q78" s="355"/>
      <c r="R78" s="355"/>
      <c r="S78" s="355"/>
      <c r="T78" s="355"/>
      <c r="U78" s="355"/>
      <c r="V78" s="355"/>
      <c r="W78" s="377"/>
      <c r="X78" s="355"/>
      <c r="Y78" s="355"/>
      <c r="Z78" s="355"/>
      <c r="AA78" s="355"/>
      <c r="AB78" s="357"/>
      <c r="AC78" s="355"/>
      <c r="AD78" s="355"/>
      <c r="AE78" s="355"/>
      <c r="AF78" s="355"/>
      <c r="AG78" s="355"/>
      <c r="AH78" s="355"/>
      <c r="AI78" s="355"/>
      <c r="AJ78" s="355"/>
      <c r="AK78" s="356"/>
      <c r="AL78" s="355"/>
      <c r="AM78" s="355"/>
      <c r="AN78" s="355"/>
      <c r="AO78" s="355"/>
      <c r="AP78" s="355"/>
      <c r="AQ78" s="355"/>
      <c r="AR78" s="355"/>
      <c r="AS78" s="358"/>
      <c r="AT78" s="355"/>
      <c r="AU78" s="355"/>
      <c r="AV78" s="355"/>
      <c r="AW78" s="355"/>
      <c r="AX78" s="355"/>
      <c r="AY78" s="355"/>
      <c r="AZ78" s="355"/>
      <c r="BA78" s="355"/>
    </row>
    <row r="79" spans="1:53" s="353" customFormat="1">
      <c r="A79" s="355"/>
      <c r="B79" s="355"/>
      <c r="C79" s="355"/>
      <c r="D79" s="355"/>
      <c r="E79" s="355"/>
      <c r="F79" s="355"/>
      <c r="G79" s="355"/>
      <c r="H79" s="355"/>
      <c r="I79" s="355"/>
      <c r="J79" s="355"/>
      <c r="K79" s="355"/>
      <c r="L79" s="355"/>
      <c r="M79" s="355"/>
      <c r="N79" s="355"/>
      <c r="O79" s="355"/>
      <c r="P79" s="377"/>
      <c r="Q79" s="355"/>
      <c r="R79" s="355"/>
      <c r="S79" s="355"/>
      <c r="T79" s="355"/>
      <c r="U79" s="355"/>
      <c r="V79" s="355"/>
      <c r="W79" s="377"/>
      <c r="X79" s="355"/>
      <c r="Y79" s="355"/>
      <c r="Z79" s="355"/>
      <c r="AA79" s="355"/>
      <c r="AB79" s="357"/>
      <c r="AC79" s="355"/>
      <c r="AD79" s="355"/>
      <c r="AE79" s="355"/>
      <c r="AF79" s="355"/>
      <c r="AG79" s="355"/>
      <c r="AH79" s="355"/>
      <c r="AI79" s="355"/>
      <c r="AJ79" s="355"/>
      <c r="AK79" s="356"/>
      <c r="AL79" s="355"/>
      <c r="AM79" s="355"/>
      <c r="AN79" s="355"/>
      <c r="AO79" s="355"/>
      <c r="AP79" s="355"/>
      <c r="AQ79" s="355"/>
      <c r="AR79" s="355"/>
      <c r="AS79" s="358"/>
      <c r="AT79" s="355"/>
      <c r="AU79" s="355"/>
      <c r="AV79" s="355"/>
      <c r="AW79" s="355"/>
      <c r="AX79" s="355"/>
      <c r="AY79" s="355"/>
      <c r="AZ79" s="355"/>
      <c r="BA79" s="355"/>
    </row>
    <row r="80" spans="1:53" s="353" customFormat="1">
      <c r="A80" s="355"/>
      <c r="B80" s="355"/>
      <c r="C80" s="355"/>
      <c r="D80" s="355"/>
      <c r="E80" s="355"/>
      <c r="F80" s="355"/>
      <c r="G80" s="355"/>
      <c r="H80" s="355"/>
      <c r="I80" s="355"/>
      <c r="J80" s="355"/>
      <c r="K80" s="355"/>
      <c r="L80" s="355"/>
      <c r="M80" s="355"/>
      <c r="N80" s="355"/>
      <c r="O80" s="355"/>
      <c r="P80" s="377"/>
      <c r="Q80" s="355"/>
      <c r="R80" s="355"/>
      <c r="S80" s="355"/>
      <c r="T80" s="355"/>
      <c r="U80" s="355"/>
      <c r="V80" s="355"/>
      <c r="W80" s="377"/>
      <c r="X80" s="355"/>
      <c r="Y80" s="355"/>
      <c r="Z80" s="355"/>
      <c r="AA80" s="355"/>
      <c r="AB80" s="357"/>
      <c r="AC80" s="355"/>
      <c r="AD80" s="355"/>
      <c r="AE80" s="355"/>
      <c r="AF80" s="355"/>
      <c r="AG80" s="355"/>
      <c r="AH80" s="355"/>
      <c r="AI80" s="355"/>
      <c r="AJ80" s="355"/>
      <c r="AK80" s="356"/>
      <c r="AL80" s="355"/>
      <c r="AM80" s="355"/>
      <c r="AN80" s="355"/>
      <c r="AO80" s="355"/>
      <c r="AP80" s="355"/>
      <c r="AQ80" s="355"/>
      <c r="AR80" s="355"/>
      <c r="AS80" s="358"/>
      <c r="AT80" s="355"/>
      <c r="AU80" s="355"/>
      <c r="AV80" s="355"/>
      <c r="AW80" s="355"/>
      <c r="AX80" s="355"/>
      <c r="AY80" s="355"/>
      <c r="AZ80" s="355"/>
      <c r="BA80" s="355"/>
    </row>
    <row r="81" spans="1:53" s="353" customFormat="1">
      <c r="A81" s="355"/>
      <c r="B81" s="355"/>
      <c r="C81" s="355"/>
      <c r="D81" s="355"/>
      <c r="E81" s="355"/>
      <c r="F81" s="355"/>
      <c r="G81" s="355"/>
      <c r="H81" s="355"/>
      <c r="I81" s="355"/>
      <c r="J81" s="355"/>
      <c r="K81" s="355"/>
      <c r="L81" s="355"/>
      <c r="M81" s="355"/>
      <c r="N81" s="355"/>
      <c r="O81" s="355"/>
      <c r="P81" s="377"/>
      <c r="Q81" s="355"/>
      <c r="R81" s="355"/>
      <c r="S81" s="355"/>
      <c r="T81" s="355"/>
      <c r="U81" s="355"/>
      <c r="V81" s="355"/>
      <c r="W81" s="377"/>
      <c r="X81" s="355"/>
      <c r="Y81" s="355"/>
      <c r="Z81" s="355"/>
      <c r="AA81" s="355"/>
      <c r="AB81" s="357"/>
      <c r="AC81" s="355"/>
      <c r="AD81" s="355"/>
      <c r="AE81" s="355"/>
      <c r="AF81" s="355"/>
      <c r="AG81" s="355"/>
      <c r="AH81" s="355"/>
      <c r="AI81" s="355"/>
      <c r="AJ81" s="355"/>
      <c r="AK81" s="356"/>
      <c r="AL81" s="355"/>
      <c r="AM81" s="355"/>
      <c r="AN81" s="355"/>
      <c r="AO81" s="355"/>
      <c r="AP81" s="355"/>
      <c r="AQ81" s="355"/>
      <c r="AR81" s="355"/>
      <c r="AS81" s="358"/>
      <c r="AT81" s="355"/>
      <c r="AU81" s="355"/>
      <c r="AV81" s="355"/>
      <c r="AW81" s="355"/>
      <c r="AX81" s="355"/>
      <c r="AY81" s="355"/>
      <c r="AZ81" s="355"/>
      <c r="BA81" s="355"/>
    </row>
    <row r="82" spans="1:53" s="353" customFormat="1">
      <c r="A82" s="355"/>
      <c r="B82" s="355"/>
      <c r="C82" s="355"/>
      <c r="D82" s="355"/>
      <c r="E82" s="355"/>
      <c r="F82" s="355"/>
      <c r="G82" s="355"/>
      <c r="H82" s="355"/>
      <c r="I82" s="355"/>
      <c r="J82" s="355"/>
      <c r="K82" s="355"/>
      <c r="L82" s="355"/>
      <c r="M82" s="355"/>
      <c r="N82" s="355"/>
      <c r="O82" s="355"/>
      <c r="P82" s="377"/>
      <c r="Q82" s="355"/>
      <c r="R82" s="355"/>
      <c r="S82" s="355"/>
      <c r="T82" s="355"/>
      <c r="U82" s="355"/>
      <c r="V82" s="355"/>
      <c r="W82" s="377"/>
      <c r="X82" s="355"/>
      <c r="Y82" s="355"/>
      <c r="Z82" s="355"/>
      <c r="AA82" s="355"/>
      <c r="AB82" s="357"/>
      <c r="AC82" s="355"/>
      <c r="AD82" s="355"/>
      <c r="AE82" s="355"/>
      <c r="AF82" s="355"/>
      <c r="AG82" s="355"/>
      <c r="AH82" s="355"/>
      <c r="AI82" s="355"/>
      <c r="AJ82" s="355"/>
      <c r="AK82" s="356"/>
      <c r="AL82" s="355"/>
      <c r="AM82" s="355"/>
      <c r="AN82" s="355"/>
      <c r="AO82" s="355"/>
      <c r="AP82" s="355"/>
      <c r="AQ82" s="355"/>
      <c r="AR82" s="355"/>
      <c r="AS82" s="358"/>
      <c r="AT82" s="355"/>
      <c r="AU82" s="355"/>
      <c r="AV82" s="355"/>
      <c r="AW82" s="355"/>
      <c r="AX82" s="355"/>
      <c r="AY82" s="355"/>
      <c r="AZ82" s="355"/>
      <c r="BA82" s="355"/>
    </row>
    <row r="83" spans="1:53" s="353" customFormat="1">
      <c r="A83" s="355"/>
      <c r="B83" s="355"/>
      <c r="C83" s="355"/>
      <c r="D83" s="355"/>
      <c r="E83" s="355"/>
      <c r="F83" s="355"/>
      <c r="G83" s="355"/>
      <c r="H83" s="355"/>
      <c r="I83" s="355"/>
      <c r="J83" s="355"/>
      <c r="K83" s="355"/>
      <c r="L83" s="355"/>
      <c r="M83" s="355"/>
      <c r="N83" s="355"/>
      <c r="O83" s="355"/>
      <c r="P83" s="377"/>
      <c r="Q83" s="355"/>
      <c r="R83" s="355"/>
      <c r="S83" s="355"/>
      <c r="T83" s="355"/>
      <c r="U83" s="355"/>
      <c r="V83" s="355"/>
      <c r="W83" s="377"/>
      <c r="X83" s="355"/>
      <c r="Y83" s="355"/>
      <c r="Z83" s="355"/>
      <c r="AA83" s="355"/>
      <c r="AB83" s="357"/>
      <c r="AC83" s="355"/>
      <c r="AD83" s="355"/>
      <c r="AE83" s="355"/>
      <c r="AF83" s="355"/>
      <c r="AG83" s="355"/>
      <c r="AH83" s="355"/>
      <c r="AI83" s="355"/>
      <c r="AJ83" s="355"/>
      <c r="AK83" s="356"/>
      <c r="AL83" s="355"/>
      <c r="AM83" s="355"/>
      <c r="AN83" s="355"/>
      <c r="AO83" s="355"/>
      <c r="AP83" s="355"/>
      <c r="AQ83" s="355"/>
      <c r="AR83" s="355"/>
      <c r="AS83" s="358"/>
      <c r="AT83" s="355"/>
      <c r="AU83" s="355"/>
      <c r="AV83" s="355"/>
      <c r="AW83" s="355"/>
      <c r="AX83" s="355"/>
      <c r="AY83" s="355"/>
      <c r="AZ83" s="355"/>
      <c r="BA83" s="355"/>
    </row>
    <row r="84" spans="1:53" s="353" customFormat="1">
      <c r="A84" s="355"/>
      <c r="B84" s="355"/>
      <c r="C84" s="355"/>
      <c r="D84" s="355"/>
      <c r="E84" s="355"/>
      <c r="F84" s="355"/>
      <c r="G84" s="355"/>
      <c r="H84" s="355"/>
      <c r="I84" s="355"/>
      <c r="J84" s="355"/>
      <c r="K84" s="355"/>
      <c r="L84" s="355"/>
      <c r="M84" s="355"/>
      <c r="N84" s="355"/>
      <c r="O84" s="355"/>
      <c r="P84" s="377"/>
      <c r="Q84" s="355"/>
      <c r="R84" s="355"/>
      <c r="S84" s="355"/>
      <c r="T84" s="355"/>
      <c r="U84" s="355"/>
      <c r="V84" s="355"/>
      <c r="W84" s="377"/>
      <c r="X84" s="355"/>
      <c r="Y84" s="355"/>
      <c r="Z84" s="355"/>
      <c r="AA84" s="355"/>
      <c r="AB84" s="357"/>
      <c r="AC84" s="355"/>
      <c r="AD84" s="355"/>
      <c r="AE84" s="355"/>
      <c r="AF84" s="355"/>
      <c r="AG84" s="355"/>
      <c r="AH84" s="355"/>
      <c r="AI84" s="355"/>
      <c r="AJ84" s="355"/>
      <c r="AK84" s="356"/>
      <c r="AL84" s="355"/>
      <c r="AM84" s="355"/>
      <c r="AN84" s="355"/>
      <c r="AO84" s="355"/>
      <c r="AP84" s="355"/>
      <c r="AQ84" s="355"/>
      <c r="AR84" s="355"/>
      <c r="AS84" s="358"/>
      <c r="AT84" s="355"/>
      <c r="AU84" s="355"/>
      <c r="AV84" s="355"/>
      <c r="AW84" s="355"/>
      <c r="AX84" s="355"/>
      <c r="AY84" s="355"/>
      <c r="AZ84" s="355"/>
      <c r="BA84" s="355"/>
    </row>
    <row r="85" spans="1:53" s="353" customFormat="1">
      <c r="A85" s="355"/>
      <c r="B85" s="355"/>
      <c r="C85" s="355"/>
      <c r="D85" s="355"/>
      <c r="E85" s="355"/>
      <c r="F85" s="355"/>
      <c r="G85" s="355"/>
      <c r="H85" s="355"/>
      <c r="I85" s="355"/>
      <c r="J85" s="355"/>
      <c r="K85" s="355"/>
      <c r="L85" s="355"/>
      <c r="M85" s="355"/>
      <c r="N85" s="355"/>
      <c r="O85" s="355"/>
      <c r="P85" s="377"/>
      <c r="Q85" s="355"/>
      <c r="R85" s="355"/>
      <c r="S85" s="355"/>
      <c r="T85" s="355"/>
      <c r="U85" s="355"/>
      <c r="V85" s="355"/>
      <c r="W85" s="377"/>
      <c r="X85" s="355"/>
      <c r="Y85" s="355"/>
      <c r="Z85" s="355"/>
      <c r="AA85" s="355"/>
      <c r="AB85" s="357"/>
      <c r="AC85" s="355"/>
      <c r="AD85" s="355"/>
      <c r="AE85" s="355"/>
      <c r="AF85" s="355"/>
      <c r="AG85" s="355"/>
      <c r="AH85" s="355"/>
      <c r="AI85" s="355"/>
      <c r="AJ85" s="355"/>
      <c r="AK85" s="356"/>
      <c r="AL85" s="355"/>
      <c r="AM85" s="355"/>
      <c r="AN85" s="355"/>
      <c r="AO85" s="355"/>
      <c r="AP85" s="355"/>
      <c r="AQ85" s="355"/>
      <c r="AR85" s="355"/>
      <c r="AS85" s="358"/>
      <c r="AT85" s="355"/>
      <c r="AU85" s="355"/>
      <c r="AV85" s="355"/>
      <c r="AW85" s="355"/>
      <c r="AX85" s="355"/>
      <c r="AY85" s="355"/>
      <c r="AZ85" s="355"/>
      <c r="BA85" s="355"/>
    </row>
    <row r="86" spans="1:53" s="353" customFormat="1">
      <c r="A86" s="355"/>
      <c r="B86" s="355"/>
      <c r="C86" s="355"/>
      <c r="D86" s="355"/>
      <c r="E86" s="355"/>
      <c r="F86" s="355"/>
      <c r="G86" s="355"/>
      <c r="H86" s="355"/>
      <c r="I86" s="355"/>
      <c r="J86" s="355"/>
      <c r="K86" s="355"/>
      <c r="L86" s="355"/>
      <c r="M86" s="355"/>
      <c r="N86" s="355"/>
      <c r="O86" s="355"/>
      <c r="P86" s="377"/>
      <c r="Q86" s="355"/>
      <c r="R86" s="355"/>
      <c r="S86" s="355"/>
      <c r="T86" s="355"/>
      <c r="U86" s="355"/>
      <c r="V86" s="355"/>
      <c r="W86" s="377"/>
      <c r="X86" s="355"/>
      <c r="Y86" s="355"/>
      <c r="Z86" s="355"/>
      <c r="AA86" s="355"/>
      <c r="AB86" s="357"/>
      <c r="AC86" s="355"/>
      <c r="AD86" s="355"/>
      <c r="AE86" s="355"/>
      <c r="AF86" s="355"/>
      <c r="AG86" s="355"/>
      <c r="AH86" s="355"/>
      <c r="AI86" s="355"/>
      <c r="AJ86" s="355"/>
      <c r="AK86" s="356"/>
      <c r="AL86" s="355"/>
      <c r="AM86" s="355"/>
      <c r="AN86" s="355"/>
      <c r="AO86" s="355"/>
      <c r="AP86" s="355"/>
      <c r="AQ86" s="355"/>
      <c r="AR86" s="355"/>
      <c r="AS86" s="358"/>
      <c r="AT86" s="355"/>
      <c r="AU86" s="355"/>
      <c r="AV86" s="355"/>
      <c r="AW86" s="355"/>
      <c r="AX86" s="355"/>
      <c r="AY86" s="355"/>
      <c r="AZ86" s="355"/>
      <c r="BA86" s="355"/>
    </row>
    <row r="87" spans="1:53" s="353" customFormat="1">
      <c r="A87" s="355"/>
      <c r="B87" s="355"/>
      <c r="C87" s="355"/>
      <c r="D87" s="355"/>
      <c r="E87" s="355"/>
      <c r="F87" s="355"/>
      <c r="G87" s="355"/>
      <c r="H87" s="355"/>
      <c r="I87" s="355"/>
      <c r="J87" s="355"/>
      <c r="K87" s="355"/>
      <c r="L87" s="355"/>
      <c r="M87" s="355"/>
      <c r="N87" s="355"/>
      <c r="O87" s="355"/>
      <c r="P87" s="377"/>
      <c r="Q87" s="355"/>
      <c r="R87" s="355"/>
      <c r="S87" s="355"/>
      <c r="T87" s="355"/>
      <c r="U87" s="355"/>
      <c r="V87" s="355"/>
      <c r="W87" s="377"/>
      <c r="X87" s="355"/>
      <c r="Y87" s="355"/>
      <c r="Z87" s="355"/>
      <c r="AA87" s="355"/>
      <c r="AB87" s="357"/>
      <c r="AC87" s="355"/>
      <c r="AD87" s="355"/>
      <c r="AE87" s="355"/>
      <c r="AF87" s="355"/>
      <c r="AG87" s="355"/>
      <c r="AH87" s="355"/>
      <c r="AI87" s="355"/>
      <c r="AJ87" s="355"/>
      <c r="AK87" s="356"/>
      <c r="AL87" s="355"/>
      <c r="AM87" s="355"/>
      <c r="AN87" s="355"/>
      <c r="AO87" s="355"/>
      <c r="AP87" s="355"/>
      <c r="AQ87" s="355"/>
      <c r="AR87" s="355"/>
      <c r="AS87" s="358"/>
      <c r="AT87" s="355"/>
      <c r="AU87" s="355"/>
      <c r="AV87" s="355"/>
      <c r="AW87" s="355"/>
      <c r="AX87" s="355"/>
      <c r="AY87" s="355"/>
      <c r="AZ87" s="355"/>
      <c r="BA87" s="355"/>
    </row>
    <row r="88" spans="1:53" s="353" customFormat="1">
      <c r="A88" s="355"/>
      <c r="B88" s="355"/>
      <c r="C88" s="355"/>
      <c r="D88" s="355"/>
      <c r="E88" s="355"/>
      <c r="F88" s="355"/>
      <c r="G88" s="355"/>
      <c r="H88" s="355"/>
      <c r="I88" s="355"/>
      <c r="J88" s="355"/>
      <c r="K88" s="355"/>
      <c r="L88" s="355"/>
      <c r="M88" s="355"/>
      <c r="N88" s="355"/>
      <c r="O88" s="355"/>
      <c r="P88" s="377"/>
      <c r="Q88" s="355"/>
      <c r="R88" s="355"/>
      <c r="S88" s="355"/>
      <c r="T88" s="355"/>
      <c r="U88" s="355"/>
      <c r="V88" s="355"/>
      <c r="W88" s="377"/>
      <c r="X88" s="355"/>
      <c r="Y88" s="355"/>
      <c r="Z88" s="355"/>
      <c r="AA88" s="355"/>
      <c r="AB88" s="357"/>
      <c r="AC88" s="355"/>
      <c r="AD88" s="355"/>
      <c r="AE88" s="355"/>
      <c r="AF88" s="355"/>
      <c r="AG88" s="355"/>
      <c r="AH88" s="355"/>
      <c r="AI88" s="355"/>
      <c r="AJ88" s="355"/>
      <c r="AK88" s="356"/>
      <c r="AL88" s="355"/>
      <c r="AM88" s="355"/>
      <c r="AN88" s="355"/>
      <c r="AO88" s="355"/>
      <c r="AP88" s="355"/>
      <c r="AQ88" s="355"/>
      <c r="AR88" s="355"/>
      <c r="AS88" s="358"/>
      <c r="AT88" s="355"/>
      <c r="AU88" s="355"/>
      <c r="AV88" s="355"/>
      <c r="AW88" s="355"/>
      <c r="AX88" s="355"/>
      <c r="AY88" s="355"/>
      <c r="AZ88" s="355"/>
      <c r="BA88" s="355"/>
    </row>
    <row r="89" spans="1:53" s="353" customFormat="1">
      <c r="A89" s="355"/>
      <c r="B89" s="355"/>
      <c r="C89" s="355"/>
      <c r="D89" s="355"/>
      <c r="E89" s="355"/>
      <c r="F89" s="355"/>
      <c r="G89" s="355"/>
      <c r="H89" s="355"/>
      <c r="I89" s="355"/>
      <c r="J89" s="355"/>
      <c r="K89" s="355"/>
      <c r="L89" s="355"/>
      <c r="M89" s="355"/>
      <c r="N89" s="355"/>
      <c r="O89" s="355"/>
      <c r="P89" s="377"/>
      <c r="Q89" s="355"/>
      <c r="R89" s="355"/>
      <c r="S89" s="355"/>
      <c r="T89" s="355"/>
      <c r="U89" s="355"/>
      <c r="V89" s="355"/>
      <c r="W89" s="377"/>
      <c r="X89" s="355"/>
      <c r="Y89" s="355"/>
      <c r="Z89" s="355"/>
      <c r="AA89" s="355"/>
      <c r="AB89" s="357"/>
      <c r="AC89" s="355"/>
      <c r="AD89" s="355"/>
      <c r="AE89" s="355"/>
      <c r="AF89" s="355"/>
      <c r="AG89" s="355"/>
      <c r="AH89" s="355"/>
      <c r="AI89" s="355"/>
      <c r="AJ89" s="355"/>
      <c r="AK89" s="356"/>
      <c r="AL89" s="355"/>
      <c r="AM89" s="355"/>
      <c r="AN89" s="355"/>
      <c r="AO89" s="355"/>
      <c r="AP89" s="355"/>
      <c r="AQ89" s="355"/>
      <c r="AR89" s="355"/>
      <c r="AS89" s="358"/>
      <c r="AT89" s="355"/>
      <c r="AU89" s="355"/>
      <c r="AV89" s="355"/>
      <c r="AW89" s="355"/>
      <c r="AX89" s="355"/>
      <c r="AY89" s="355"/>
      <c r="AZ89" s="355"/>
      <c r="BA89" s="355"/>
    </row>
    <row r="90" spans="1:53" s="353" customFormat="1">
      <c r="A90" s="355"/>
      <c r="B90" s="355"/>
      <c r="C90" s="355"/>
      <c r="D90" s="355"/>
      <c r="E90" s="355"/>
      <c r="F90" s="355"/>
      <c r="G90" s="355"/>
      <c r="H90" s="355"/>
      <c r="I90" s="355"/>
      <c r="J90" s="355"/>
      <c r="K90" s="355"/>
      <c r="L90" s="355"/>
      <c r="M90" s="355"/>
      <c r="N90" s="355"/>
      <c r="O90" s="355"/>
      <c r="P90" s="377"/>
      <c r="Q90" s="355"/>
      <c r="R90" s="355"/>
      <c r="S90" s="355"/>
      <c r="T90" s="355"/>
      <c r="U90" s="355"/>
      <c r="V90" s="355"/>
      <c r="W90" s="377"/>
      <c r="X90" s="355"/>
      <c r="Y90" s="355"/>
      <c r="Z90" s="355"/>
      <c r="AA90" s="355"/>
      <c r="AB90" s="357"/>
      <c r="AC90" s="355"/>
      <c r="AD90" s="355"/>
      <c r="AE90" s="355"/>
      <c r="AF90" s="355"/>
      <c r="AG90" s="355"/>
      <c r="AH90" s="355"/>
      <c r="AI90" s="355"/>
      <c r="AJ90" s="355"/>
      <c r="AK90" s="356"/>
      <c r="AL90" s="355"/>
      <c r="AM90" s="355"/>
      <c r="AN90" s="355"/>
      <c r="AO90" s="355"/>
      <c r="AP90" s="355"/>
      <c r="AQ90" s="355"/>
      <c r="AR90" s="355"/>
      <c r="AS90" s="358"/>
      <c r="AT90" s="355"/>
      <c r="AU90" s="355"/>
      <c r="AV90" s="355"/>
      <c r="AW90" s="355"/>
      <c r="AX90" s="355"/>
      <c r="AY90" s="355"/>
      <c r="AZ90" s="355"/>
      <c r="BA90" s="355"/>
    </row>
    <row r="91" spans="1:53" s="353" customFormat="1">
      <c r="A91" s="355"/>
      <c r="B91" s="355"/>
      <c r="C91" s="355"/>
      <c r="D91" s="355"/>
      <c r="E91" s="355"/>
      <c r="F91" s="355"/>
      <c r="G91" s="355"/>
      <c r="H91" s="355"/>
      <c r="I91" s="355"/>
      <c r="J91" s="355"/>
      <c r="K91" s="355"/>
      <c r="L91" s="355"/>
      <c r="M91" s="355"/>
      <c r="N91" s="355"/>
      <c r="O91" s="355"/>
      <c r="P91" s="377"/>
      <c r="Q91" s="355"/>
      <c r="R91" s="355"/>
      <c r="S91" s="355"/>
      <c r="T91" s="355"/>
      <c r="U91" s="355"/>
      <c r="V91" s="355"/>
      <c r="W91" s="377"/>
      <c r="X91" s="355"/>
      <c r="Y91" s="355"/>
      <c r="Z91" s="355"/>
      <c r="AA91" s="355"/>
      <c r="AB91" s="357"/>
      <c r="AC91" s="355"/>
      <c r="AD91" s="355"/>
      <c r="AE91" s="355"/>
      <c r="AF91" s="355"/>
      <c r="AG91" s="355"/>
      <c r="AH91" s="355"/>
      <c r="AI91" s="355"/>
      <c r="AJ91" s="355"/>
      <c r="AK91" s="356"/>
      <c r="AL91" s="355"/>
      <c r="AM91" s="355"/>
      <c r="AN91" s="355"/>
      <c r="AO91" s="355"/>
      <c r="AP91" s="355"/>
      <c r="AQ91" s="355"/>
      <c r="AR91" s="355"/>
      <c r="AS91" s="358"/>
      <c r="AT91" s="355"/>
      <c r="AU91" s="355"/>
      <c r="AV91" s="355"/>
      <c r="AW91" s="355"/>
      <c r="AX91" s="355"/>
      <c r="AY91" s="355"/>
      <c r="AZ91" s="355"/>
      <c r="BA91" s="355"/>
    </row>
    <row r="92" spans="1:53" s="353" customFormat="1">
      <c r="A92" s="355"/>
      <c r="B92" s="355"/>
      <c r="C92" s="355"/>
      <c r="D92" s="355"/>
      <c r="E92" s="355"/>
      <c r="F92" s="355"/>
      <c r="G92" s="355"/>
      <c r="H92" s="355"/>
      <c r="I92" s="355"/>
      <c r="J92" s="355"/>
      <c r="K92" s="355"/>
      <c r="L92" s="355"/>
      <c r="M92" s="355"/>
      <c r="N92" s="355"/>
      <c r="O92" s="355"/>
      <c r="P92" s="377"/>
      <c r="Q92" s="355"/>
      <c r="R92" s="355"/>
      <c r="S92" s="355"/>
      <c r="T92" s="355"/>
      <c r="U92" s="355"/>
      <c r="V92" s="355"/>
      <c r="W92" s="377"/>
      <c r="X92" s="355"/>
      <c r="Y92" s="355"/>
      <c r="Z92" s="355"/>
      <c r="AA92" s="355"/>
      <c r="AB92" s="357"/>
      <c r="AC92" s="355"/>
      <c r="AD92" s="355"/>
      <c r="AE92" s="355"/>
      <c r="AF92" s="355"/>
      <c r="AG92" s="355"/>
      <c r="AH92" s="355"/>
      <c r="AI92" s="355"/>
      <c r="AJ92" s="355"/>
      <c r="AK92" s="356"/>
      <c r="AL92" s="355"/>
      <c r="AM92" s="355"/>
      <c r="AN92" s="355"/>
      <c r="AO92" s="355"/>
      <c r="AP92" s="355"/>
      <c r="AQ92" s="355"/>
      <c r="AR92" s="355"/>
      <c r="AS92" s="358"/>
      <c r="AT92" s="355"/>
      <c r="AU92" s="355"/>
      <c r="AV92" s="355"/>
      <c r="AW92" s="355"/>
      <c r="AX92" s="355"/>
      <c r="AY92" s="355"/>
      <c r="AZ92" s="355"/>
      <c r="BA92" s="355"/>
    </row>
    <row r="93" spans="1:53" s="353" customFormat="1">
      <c r="A93" s="355"/>
      <c r="B93" s="355"/>
      <c r="C93" s="355"/>
      <c r="D93" s="355"/>
      <c r="E93" s="355"/>
      <c r="F93" s="355"/>
      <c r="G93" s="355"/>
      <c r="H93" s="355"/>
      <c r="I93" s="355"/>
      <c r="J93" s="355"/>
      <c r="K93" s="355"/>
      <c r="L93" s="355"/>
      <c r="M93" s="355"/>
      <c r="N93" s="355"/>
      <c r="O93" s="355"/>
      <c r="P93" s="377"/>
      <c r="Q93" s="355"/>
      <c r="R93" s="355"/>
      <c r="S93" s="355"/>
      <c r="T93" s="355"/>
      <c r="U93" s="355"/>
      <c r="V93" s="355"/>
      <c r="W93" s="377"/>
      <c r="X93" s="355"/>
      <c r="Y93" s="355"/>
      <c r="Z93" s="355"/>
      <c r="AA93" s="355"/>
      <c r="AB93" s="357"/>
      <c r="AC93" s="355"/>
      <c r="AD93" s="355"/>
      <c r="AE93" s="355"/>
      <c r="AF93" s="355"/>
      <c r="AG93" s="355"/>
      <c r="AH93" s="355"/>
      <c r="AI93" s="355"/>
      <c r="AJ93" s="355"/>
      <c r="AK93" s="356"/>
      <c r="AL93" s="355"/>
      <c r="AM93" s="355"/>
      <c r="AN93" s="355"/>
      <c r="AO93" s="355"/>
      <c r="AP93" s="355"/>
      <c r="AQ93" s="355"/>
      <c r="AR93" s="355"/>
      <c r="AS93" s="358"/>
      <c r="AT93" s="355"/>
      <c r="AU93" s="355"/>
      <c r="AV93" s="355"/>
      <c r="AW93" s="355"/>
      <c r="AX93" s="355"/>
      <c r="AY93" s="355"/>
      <c r="AZ93" s="355"/>
      <c r="BA93" s="355"/>
    </row>
    <row r="94" spans="1:53" s="353" customFormat="1">
      <c r="A94" s="355"/>
      <c r="B94" s="355"/>
      <c r="C94" s="355"/>
      <c r="D94" s="355"/>
      <c r="E94" s="355"/>
      <c r="F94" s="355"/>
      <c r="G94" s="355"/>
      <c r="H94" s="355"/>
      <c r="I94" s="355"/>
      <c r="J94" s="355"/>
      <c r="K94" s="355"/>
      <c r="L94" s="355"/>
      <c r="M94" s="355"/>
      <c r="N94" s="355"/>
      <c r="O94" s="355"/>
      <c r="P94" s="377"/>
      <c r="Q94" s="355"/>
      <c r="R94" s="355"/>
      <c r="S94" s="355"/>
      <c r="T94" s="355"/>
      <c r="U94" s="355"/>
      <c r="V94" s="355"/>
      <c r="W94" s="377"/>
      <c r="X94" s="355"/>
      <c r="Y94" s="355"/>
      <c r="Z94" s="355"/>
      <c r="AA94" s="355"/>
      <c r="AB94" s="357"/>
      <c r="AC94" s="355"/>
      <c r="AD94" s="355"/>
      <c r="AE94" s="355"/>
      <c r="AF94" s="355"/>
      <c r="AG94" s="355"/>
      <c r="AH94" s="355"/>
      <c r="AI94" s="355"/>
      <c r="AJ94" s="355"/>
      <c r="AK94" s="356"/>
      <c r="AL94" s="355"/>
      <c r="AM94" s="355"/>
      <c r="AN94" s="355"/>
      <c r="AO94" s="355"/>
      <c r="AP94" s="355"/>
      <c r="AQ94" s="355"/>
      <c r="AR94" s="355"/>
      <c r="AS94" s="358"/>
      <c r="AT94" s="355"/>
      <c r="AU94" s="355"/>
      <c r="AV94" s="355"/>
      <c r="AW94" s="355"/>
      <c r="AX94" s="355"/>
      <c r="AY94" s="355"/>
      <c r="AZ94" s="355"/>
      <c r="BA94" s="355"/>
    </row>
    <row r="95" spans="1:53" s="353" customFormat="1">
      <c r="A95" s="355"/>
      <c r="B95" s="355"/>
      <c r="C95" s="355"/>
      <c r="D95" s="355"/>
      <c r="E95" s="355"/>
      <c r="F95" s="355"/>
      <c r="G95" s="355"/>
      <c r="H95" s="355"/>
      <c r="I95" s="355"/>
      <c r="J95" s="355"/>
      <c r="K95" s="355"/>
      <c r="L95" s="355"/>
      <c r="M95" s="355"/>
      <c r="N95" s="355"/>
      <c r="O95" s="355"/>
      <c r="P95" s="377"/>
      <c r="Q95" s="355"/>
      <c r="R95" s="355"/>
      <c r="S95" s="355"/>
      <c r="T95" s="355"/>
      <c r="U95" s="355"/>
      <c r="V95" s="355"/>
      <c r="W95" s="377"/>
      <c r="X95" s="355"/>
      <c r="Y95" s="355"/>
      <c r="Z95" s="355"/>
      <c r="AA95" s="355"/>
      <c r="AB95" s="357"/>
      <c r="AC95" s="355"/>
      <c r="AD95" s="355"/>
      <c r="AE95" s="355"/>
      <c r="AF95" s="355"/>
      <c r="AG95" s="355"/>
      <c r="AH95" s="355"/>
      <c r="AI95" s="355"/>
      <c r="AJ95" s="355"/>
      <c r="AK95" s="356"/>
      <c r="AL95" s="355"/>
      <c r="AM95" s="355"/>
      <c r="AN95" s="355"/>
      <c r="AO95" s="355"/>
      <c r="AP95" s="355"/>
      <c r="AQ95" s="355"/>
      <c r="AR95" s="355"/>
      <c r="AS95" s="358"/>
      <c r="AT95" s="355"/>
      <c r="AU95" s="355"/>
      <c r="AV95" s="355"/>
      <c r="AW95" s="355"/>
      <c r="AX95" s="355"/>
      <c r="AY95" s="355"/>
      <c r="AZ95" s="355"/>
      <c r="BA95" s="355"/>
    </row>
    <row r="96" spans="1:53" s="353" customFormat="1">
      <c r="A96" s="355"/>
      <c r="B96" s="355"/>
      <c r="C96" s="355"/>
      <c r="D96" s="355"/>
      <c r="E96" s="355"/>
      <c r="F96" s="355"/>
      <c r="G96" s="355"/>
      <c r="H96" s="355"/>
      <c r="I96" s="355"/>
      <c r="J96" s="355"/>
      <c r="K96" s="355"/>
      <c r="L96" s="355"/>
      <c r="M96" s="355"/>
      <c r="N96" s="355"/>
      <c r="O96" s="355"/>
      <c r="P96" s="377"/>
      <c r="Q96" s="355"/>
      <c r="R96" s="355"/>
      <c r="S96" s="355"/>
      <c r="T96" s="355"/>
      <c r="U96" s="355"/>
      <c r="V96" s="355"/>
      <c r="W96" s="377"/>
      <c r="X96" s="355"/>
      <c r="Y96" s="355"/>
      <c r="Z96" s="355"/>
      <c r="AA96" s="355"/>
      <c r="AB96" s="357"/>
      <c r="AC96" s="355"/>
      <c r="AD96" s="355"/>
      <c r="AE96" s="355"/>
      <c r="AF96" s="355"/>
      <c r="AG96" s="355"/>
      <c r="AH96" s="355"/>
      <c r="AI96" s="355"/>
      <c r="AJ96" s="355"/>
      <c r="AK96" s="356"/>
      <c r="AL96" s="355"/>
      <c r="AM96" s="355"/>
      <c r="AN96" s="355"/>
      <c r="AO96" s="355"/>
      <c r="AP96" s="355"/>
      <c r="AQ96" s="355"/>
      <c r="AR96" s="355"/>
      <c r="AS96" s="358"/>
      <c r="AT96" s="355"/>
      <c r="AU96" s="355"/>
      <c r="AV96" s="355"/>
      <c r="AW96" s="355"/>
      <c r="AX96" s="355"/>
      <c r="AY96" s="355"/>
      <c r="AZ96" s="355"/>
      <c r="BA96" s="355"/>
    </row>
    <row r="97" spans="1:53" s="353" customFormat="1">
      <c r="A97" s="355"/>
      <c r="B97" s="355"/>
      <c r="C97" s="355"/>
      <c r="D97" s="355"/>
      <c r="E97" s="355"/>
      <c r="F97" s="355"/>
      <c r="G97" s="355"/>
      <c r="H97" s="355"/>
      <c r="I97" s="355"/>
      <c r="J97" s="355"/>
      <c r="K97" s="355"/>
      <c r="L97" s="355"/>
      <c r="M97" s="355"/>
      <c r="N97" s="355"/>
      <c r="O97" s="355"/>
      <c r="P97" s="377"/>
      <c r="Q97" s="355"/>
      <c r="R97" s="355"/>
      <c r="S97" s="355"/>
      <c r="T97" s="355"/>
      <c r="U97" s="355"/>
      <c r="V97" s="355"/>
      <c r="W97" s="377"/>
      <c r="X97" s="355"/>
      <c r="Y97" s="355"/>
      <c r="Z97" s="355"/>
      <c r="AA97" s="355"/>
      <c r="AB97" s="357"/>
      <c r="AC97" s="355"/>
      <c r="AD97" s="355"/>
      <c r="AE97" s="355"/>
      <c r="AF97" s="355"/>
      <c r="AG97" s="355"/>
      <c r="AH97" s="355"/>
      <c r="AI97" s="355"/>
      <c r="AJ97" s="355"/>
      <c r="AK97" s="356"/>
      <c r="AL97" s="355"/>
      <c r="AM97" s="355"/>
      <c r="AN97" s="355"/>
      <c r="AO97" s="355"/>
      <c r="AP97" s="355"/>
      <c r="AQ97" s="355"/>
      <c r="AR97" s="355"/>
      <c r="AS97" s="358"/>
      <c r="AT97" s="355"/>
      <c r="AU97" s="355"/>
      <c r="AV97" s="355"/>
      <c r="AW97" s="355"/>
      <c r="AX97" s="355"/>
      <c r="AY97" s="355"/>
      <c r="AZ97" s="355"/>
      <c r="BA97" s="355"/>
    </row>
    <row r="98" spans="1:53" s="353" customFormat="1">
      <c r="A98" s="355"/>
      <c r="B98" s="355"/>
      <c r="C98" s="355"/>
      <c r="D98" s="355"/>
      <c r="E98" s="355"/>
      <c r="F98" s="355"/>
      <c r="G98" s="355"/>
      <c r="H98" s="355"/>
      <c r="I98" s="355"/>
      <c r="J98" s="355"/>
      <c r="K98" s="355"/>
      <c r="L98" s="355"/>
      <c r="M98" s="355"/>
      <c r="N98" s="355"/>
      <c r="O98" s="355"/>
      <c r="P98" s="377"/>
      <c r="Q98" s="355"/>
      <c r="R98" s="355"/>
      <c r="S98" s="355"/>
      <c r="T98" s="355"/>
      <c r="U98" s="355"/>
      <c r="V98" s="355"/>
      <c r="W98" s="377"/>
      <c r="X98" s="355"/>
      <c r="Y98" s="355"/>
      <c r="Z98" s="355"/>
      <c r="AA98" s="355"/>
      <c r="AB98" s="357"/>
      <c r="AC98" s="355"/>
      <c r="AD98" s="355"/>
      <c r="AE98" s="355"/>
      <c r="AF98" s="355"/>
      <c r="AG98" s="355"/>
      <c r="AH98" s="355"/>
      <c r="AI98" s="355"/>
      <c r="AJ98" s="355"/>
      <c r="AK98" s="356"/>
      <c r="AL98" s="355"/>
      <c r="AM98" s="355"/>
      <c r="AN98" s="355"/>
      <c r="AO98" s="355"/>
      <c r="AP98" s="355"/>
      <c r="AQ98" s="355"/>
      <c r="AR98" s="355"/>
      <c r="AS98" s="358"/>
      <c r="AT98" s="355"/>
      <c r="AU98" s="355"/>
      <c r="AV98" s="355"/>
      <c r="AW98" s="355"/>
      <c r="AX98" s="355"/>
      <c r="AY98" s="355"/>
      <c r="AZ98" s="355"/>
      <c r="BA98" s="355"/>
    </row>
    <row r="99" spans="1:53" s="353" customFormat="1">
      <c r="A99" s="355"/>
      <c r="B99" s="355"/>
      <c r="C99" s="355"/>
      <c r="D99" s="355"/>
      <c r="E99" s="355"/>
      <c r="F99" s="355"/>
      <c r="G99" s="355"/>
      <c r="H99" s="355"/>
      <c r="I99" s="355"/>
      <c r="J99" s="355"/>
      <c r="K99" s="355"/>
      <c r="L99" s="355"/>
      <c r="M99" s="355"/>
      <c r="N99" s="355"/>
      <c r="O99" s="355"/>
      <c r="P99" s="377"/>
      <c r="Q99" s="355"/>
      <c r="R99" s="355"/>
      <c r="S99" s="355"/>
      <c r="T99" s="355"/>
      <c r="U99" s="355"/>
      <c r="V99" s="355"/>
      <c r="W99" s="377"/>
      <c r="X99" s="355"/>
      <c r="Y99" s="355"/>
      <c r="Z99" s="355"/>
      <c r="AA99" s="355"/>
      <c r="AB99" s="357"/>
      <c r="AC99" s="355"/>
      <c r="AD99" s="355"/>
      <c r="AE99" s="355"/>
      <c r="AF99" s="355"/>
      <c r="AG99" s="355"/>
      <c r="AH99" s="355"/>
      <c r="AI99" s="355"/>
      <c r="AJ99" s="355"/>
      <c r="AK99" s="356"/>
      <c r="AL99" s="355"/>
      <c r="AM99" s="355"/>
      <c r="AN99" s="355"/>
      <c r="AO99" s="355"/>
      <c r="AP99" s="355"/>
      <c r="AQ99" s="355"/>
      <c r="AR99" s="355"/>
      <c r="AS99" s="358"/>
      <c r="AT99" s="355"/>
      <c r="AU99" s="355"/>
      <c r="AV99" s="355"/>
      <c r="AW99" s="355"/>
      <c r="AX99" s="355"/>
      <c r="AY99" s="355"/>
      <c r="AZ99" s="355"/>
      <c r="BA99" s="355"/>
    </row>
    <row r="100" spans="1:53" s="353" customFormat="1">
      <c r="A100" s="355"/>
      <c r="B100" s="355"/>
      <c r="C100" s="355"/>
      <c r="D100" s="355"/>
      <c r="E100" s="355"/>
      <c r="F100" s="355"/>
      <c r="G100" s="355"/>
      <c r="H100" s="355"/>
      <c r="I100" s="355"/>
      <c r="J100" s="355"/>
      <c r="K100" s="355"/>
      <c r="L100" s="355"/>
      <c r="M100" s="355"/>
      <c r="N100" s="355"/>
      <c r="O100" s="355"/>
      <c r="P100" s="377"/>
      <c r="Q100" s="355"/>
      <c r="R100" s="355"/>
      <c r="S100" s="355"/>
      <c r="T100" s="355"/>
      <c r="U100" s="355"/>
      <c r="V100" s="355"/>
      <c r="W100" s="377"/>
      <c r="X100" s="355"/>
      <c r="Y100" s="355"/>
      <c r="Z100" s="355"/>
      <c r="AA100" s="355"/>
      <c r="AB100" s="357"/>
      <c r="AC100" s="355"/>
      <c r="AD100" s="355"/>
      <c r="AE100" s="355"/>
      <c r="AF100" s="355"/>
      <c r="AG100" s="355"/>
      <c r="AH100" s="355"/>
      <c r="AI100" s="355"/>
      <c r="AJ100" s="355"/>
      <c r="AK100" s="356"/>
      <c r="AL100" s="355"/>
      <c r="AM100" s="355"/>
      <c r="AN100" s="355"/>
      <c r="AO100" s="355"/>
      <c r="AP100" s="355"/>
      <c r="AQ100" s="355"/>
      <c r="AR100" s="355"/>
      <c r="AS100" s="358"/>
      <c r="AT100" s="355"/>
      <c r="AU100" s="355"/>
      <c r="AV100" s="355"/>
      <c r="AW100" s="355"/>
      <c r="AX100" s="355"/>
      <c r="AY100" s="355"/>
      <c r="AZ100" s="355"/>
      <c r="BA100" s="355"/>
    </row>
    <row r="101" spans="1:53" s="353" customFormat="1">
      <c r="A101" s="355"/>
      <c r="B101" s="355"/>
      <c r="C101" s="355"/>
      <c r="D101" s="355"/>
      <c r="E101" s="355"/>
      <c r="F101" s="355"/>
      <c r="G101" s="355"/>
      <c r="H101" s="355"/>
      <c r="I101" s="355"/>
      <c r="J101" s="355"/>
      <c r="K101" s="355"/>
      <c r="L101" s="355"/>
      <c r="M101" s="355"/>
      <c r="N101" s="355"/>
      <c r="O101" s="355"/>
      <c r="P101" s="377"/>
      <c r="Q101" s="355"/>
      <c r="R101" s="355"/>
      <c r="S101" s="355"/>
      <c r="T101" s="355"/>
      <c r="U101" s="355"/>
      <c r="V101" s="355"/>
      <c r="W101" s="377"/>
      <c r="X101" s="355"/>
      <c r="Y101" s="355"/>
      <c r="Z101" s="355"/>
      <c r="AA101" s="355"/>
      <c r="AB101" s="357"/>
      <c r="AC101" s="355"/>
      <c r="AD101" s="355"/>
      <c r="AE101" s="355"/>
      <c r="AF101" s="355"/>
      <c r="AG101" s="355"/>
      <c r="AH101" s="355"/>
      <c r="AI101" s="355"/>
      <c r="AJ101" s="355"/>
      <c r="AK101" s="356"/>
      <c r="AL101" s="355"/>
      <c r="AM101" s="355"/>
      <c r="AN101" s="355"/>
      <c r="AO101" s="355"/>
      <c r="AP101" s="355"/>
      <c r="AQ101" s="355"/>
      <c r="AR101" s="355"/>
      <c r="AS101" s="358"/>
      <c r="AT101" s="355"/>
      <c r="AU101" s="355"/>
      <c r="AV101" s="355"/>
      <c r="AW101" s="355"/>
      <c r="AX101" s="355"/>
      <c r="AY101" s="355"/>
      <c r="AZ101" s="355"/>
      <c r="BA101" s="355"/>
    </row>
    <row r="102" spans="1:53" s="353" customFormat="1">
      <c r="A102" s="355"/>
      <c r="B102" s="355"/>
      <c r="C102" s="355"/>
      <c r="D102" s="355"/>
      <c r="E102" s="355"/>
      <c r="F102" s="355"/>
      <c r="G102" s="355"/>
      <c r="H102" s="355"/>
      <c r="I102" s="355"/>
      <c r="J102" s="355"/>
      <c r="K102" s="355"/>
      <c r="L102" s="355"/>
      <c r="M102" s="355"/>
      <c r="N102" s="355"/>
      <c r="O102" s="355"/>
      <c r="P102" s="377"/>
      <c r="Q102" s="355"/>
      <c r="R102" s="355"/>
      <c r="S102" s="355"/>
      <c r="T102" s="355"/>
      <c r="U102" s="355"/>
      <c r="V102" s="355"/>
      <c r="W102" s="377"/>
      <c r="X102" s="355"/>
      <c r="Y102" s="355"/>
      <c r="Z102" s="355"/>
      <c r="AA102" s="355"/>
      <c r="AB102" s="357"/>
      <c r="AC102" s="355"/>
      <c r="AD102" s="355"/>
      <c r="AE102" s="355"/>
      <c r="AF102" s="355"/>
      <c r="AG102" s="355"/>
      <c r="AH102" s="355"/>
      <c r="AI102" s="355"/>
      <c r="AJ102" s="355"/>
      <c r="AK102" s="356"/>
      <c r="AL102" s="355"/>
      <c r="AM102" s="355"/>
      <c r="AN102" s="355"/>
      <c r="AO102" s="355"/>
      <c r="AP102" s="355"/>
      <c r="AQ102" s="355"/>
      <c r="AR102" s="355"/>
      <c r="AS102" s="358"/>
      <c r="AT102" s="355"/>
      <c r="AU102" s="355"/>
      <c r="AV102" s="355"/>
      <c r="AW102" s="355"/>
      <c r="AX102" s="355"/>
      <c r="AY102" s="355"/>
      <c r="AZ102" s="355"/>
      <c r="BA102" s="355"/>
    </row>
    <row r="103" spans="1:53" s="353" customFormat="1">
      <c r="A103" s="355"/>
      <c r="B103" s="355"/>
      <c r="C103" s="355"/>
      <c r="D103" s="355"/>
      <c r="E103" s="355"/>
      <c r="F103" s="355"/>
      <c r="G103" s="355"/>
      <c r="H103" s="355"/>
      <c r="I103" s="355"/>
      <c r="J103" s="355"/>
      <c r="K103" s="355"/>
      <c r="L103" s="355"/>
      <c r="M103" s="355"/>
      <c r="N103" s="355"/>
      <c r="O103" s="355"/>
      <c r="P103" s="377"/>
      <c r="Q103" s="355"/>
      <c r="R103" s="355"/>
      <c r="S103" s="355"/>
      <c r="T103" s="355"/>
      <c r="U103" s="355"/>
      <c r="V103" s="355"/>
      <c r="W103" s="377"/>
      <c r="X103" s="355"/>
      <c r="Y103" s="355"/>
      <c r="Z103" s="355"/>
      <c r="AA103" s="355"/>
      <c r="AB103" s="357"/>
      <c r="AC103" s="355"/>
      <c r="AD103" s="355"/>
      <c r="AE103" s="355"/>
      <c r="AF103" s="355"/>
      <c r="AG103" s="355"/>
      <c r="AH103" s="355"/>
      <c r="AI103" s="355"/>
      <c r="AJ103" s="355"/>
      <c r="AK103" s="356"/>
      <c r="AL103" s="355"/>
      <c r="AM103" s="355"/>
      <c r="AN103" s="355"/>
      <c r="AO103" s="355"/>
      <c r="AP103" s="355"/>
      <c r="AQ103" s="355"/>
      <c r="AR103" s="355"/>
      <c r="AS103" s="358"/>
      <c r="AT103" s="355"/>
      <c r="AU103" s="355"/>
      <c r="AV103" s="355"/>
      <c r="AW103" s="355"/>
      <c r="AX103" s="355"/>
      <c r="AY103" s="355"/>
      <c r="AZ103" s="355"/>
      <c r="BA103" s="355"/>
    </row>
    <row r="104" spans="1:53" s="353" customFormat="1">
      <c r="A104" s="355"/>
      <c r="B104" s="355"/>
      <c r="C104" s="355"/>
      <c r="D104" s="355"/>
      <c r="E104" s="355"/>
      <c r="F104" s="355"/>
      <c r="G104" s="355"/>
      <c r="H104" s="355"/>
      <c r="I104" s="355"/>
      <c r="J104" s="355"/>
      <c r="K104" s="355"/>
      <c r="L104" s="355"/>
      <c r="M104" s="355"/>
      <c r="N104" s="355"/>
      <c r="O104" s="355"/>
      <c r="P104" s="377"/>
      <c r="Q104" s="355"/>
      <c r="R104" s="355"/>
      <c r="S104" s="355"/>
      <c r="T104" s="355"/>
      <c r="U104" s="355"/>
      <c r="V104" s="355"/>
      <c r="W104" s="377"/>
      <c r="X104" s="355"/>
      <c r="Y104" s="355"/>
      <c r="Z104" s="355"/>
      <c r="AA104" s="355"/>
      <c r="AB104" s="357"/>
      <c r="AC104" s="355"/>
      <c r="AD104" s="355"/>
      <c r="AE104" s="355"/>
      <c r="AF104" s="355"/>
      <c r="AG104" s="355"/>
      <c r="AH104" s="355"/>
      <c r="AI104" s="355"/>
      <c r="AJ104" s="355"/>
      <c r="AK104" s="356"/>
      <c r="AL104" s="355"/>
      <c r="AM104" s="355"/>
      <c r="AN104" s="355"/>
      <c r="AO104" s="355"/>
      <c r="AP104" s="355"/>
      <c r="AQ104" s="355"/>
      <c r="AR104" s="355"/>
      <c r="AS104" s="358"/>
      <c r="AT104" s="355"/>
      <c r="AU104" s="355"/>
      <c r="AV104" s="355"/>
      <c r="AW104" s="355"/>
      <c r="AX104" s="355"/>
      <c r="AY104" s="355"/>
      <c r="AZ104" s="355"/>
      <c r="BA104" s="355"/>
    </row>
    <row r="105" spans="1:53" s="353" customFormat="1">
      <c r="A105" s="355"/>
      <c r="B105" s="355"/>
      <c r="C105" s="355"/>
      <c r="D105" s="355"/>
      <c r="E105" s="355"/>
      <c r="F105" s="355"/>
      <c r="G105" s="355"/>
      <c r="H105" s="355"/>
      <c r="I105" s="355"/>
      <c r="J105" s="355"/>
      <c r="K105" s="355"/>
      <c r="L105" s="355"/>
      <c r="M105" s="355"/>
      <c r="N105" s="355"/>
      <c r="O105" s="355"/>
      <c r="P105" s="377"/>
      <c r="Q105" s="355"/>
      <c r="R105" s="355"/>
      <c r="S105" s="355"/>
      <c r="T105" s="355"/>
      <c r="U105" s="355"/>
      <c r="V105" s="355"/>
      <c r="W105" s="377"/>
      <c r="X105" s="355"/>
      <c r="Y105" s="355"/>
      <c r="Z105" s="355"/>
      <c r="AA105" s="355"/>
      <c r="AB105" s="357"/>
      <c r="AC105" s="355"/>
      <c r="AD105" s="355"/>
      <c r="AE105" s="355"/>
      <c r="AF105" s="355"/>
      <c r="AG105" s="355"/>
      <c r="AH105" s="355"/>
      <c r="AI105" s="355"/>
      <c r="AJ105" s="355"/>
      <c r="AK105" s="356"/>
      <c r="AL105" s="355"/>
      <c r="AM105" s="355"/>
      <c r="AN105" s="355"/>
      <c r="AO105" s="355"/>
      <c r="AP105" s="355"/>
      <c r="AQ105" s="355"/>
      <c r="AR105" s="355"/>
      <c r="AS105" s="358"/>
      <c r="AT105" s="355"/>
      <c r="AU105" s="355"/>
      <c r="AV105" s="355"/>
      <c r="AW105" s="355"/>
      <c r="AX105" s="355"/>
      <c r="AY105" s="355"/>
      <c r="AZ105" s="355"/>
      <c r="BA105" s="355"/>
    </row>
    <row r="106" spans="1:53" s="353" customFormat="1">
      <c r="A106" s="355"/>
      <c r="B106" s="355"/>
      <c r="C106" s="355"/>
      <c r="D106" s="355"/>
      <c r="E106" s="355"/>
      <c r="F106" s="355"/>
      <c r="G106" s="355"/>
      <c r="H106" s="355"/>
      <c r="I106" s="355"/>
      <c r="J106" s="355"/>
      <c r="K106" s="355"/>
      <c r="L106" s="355"/>
      <c r="M106" s="355"/>
      <c r="N106" s="355"/>
      <c r="O106" s="355"/>
      <c r="P106" s="377"/>
      <c r="Q106" s="355"/>
      <c r="R106" s="355"/>
      <c r="S106" s="355"/>
      <c r="T106" s="355"/>
      <c r="U106" s="355"/>
      <c r="V106" s="355"/>
      <c r="W106" s="377"/>
      <c r="X106" s="355"/>
      <c r="Y106" s="355"/>
      <c r="Z106" s="355"/>
      <c r="AA106" s="355"/>
      <c r="AB106" s="357"/>
      <c r="AC106" s="355"/>
      <c r="AD106" s="355"/>
      <c r="AE106" s="355"/>
      <c r="AF106" s="355"/>
      <c r="AG106" s="355"/>
      <c r="AH106" s="355"/>
      <c r="AI106" s="355"/>
      <c r="AJ106" s="355"/>
      <c r="AK106" s="356"/>
      <c r="AL106" s="355"/>
      <c r="AM106" s="355"/>
      <c r="AN106" s="355"/>
      <c r="AO106" s="355"/>
      <c r="AP106" s="355"/>
      <c r="AQ106" s="355"/>
      <c r="AR106" s="355"/>
      <c r="AS106" s="358"/>
      <c r="AT106" s="355"/>
      <c r="AU106" s="355"/>
      <c r="AV106" s="355"/>
      <c r="AW106" s="355"/>
      <c r="AX106" s="355"/>
      <c r="AY106" s="355"/>
      <c r="AZ106" s="355"/>
      <c r="BA106" s="355"/>
    </row>
    <row r="107" spans="1:53" s="353" customFormat="1">
      <c r="A107" s="355"/>
      <c r="B107" s="355"/>
      <c r="C107" s="355"/>
      <c r="D107" s="355"/>
      <c r="E107" s="355"/>
      <c r="F107" s="355"/>
      <c r="G107" s="355"/>
      <c r="H107" s="355"/>
      <c r="I107" s="355"/>
      <c r="J107" s="355"/>
      <c r="K107" s="355"/>
      <c r="L107" s="355"/>
      <c r="M107" s="355"/>
      <c r="N107" s="355"/>
      <c r="O107" s="355"/>
      <c r="P107" s="377"/>
      <c r="Q107" s="355"/>
      <c r="R107" s="355"/>
      <c r="S107" s="355"/>
      <c r="T107" s="355"/>
      <c r="U107" s="355"/>
      <c r="V107" s="355"/>
      <c r="W107" s="377"/>
      <c r="X107" s="355"/>
      <c r="Y107" s="355"/>
      <c r="Z107" s="355"/>
      <c r="AA107" s="355"/>
      <c r="AB107" s="357"/>
      <c r="AC107" s="355"/>
      <c r="AD107" s="355"/>
      <c r="AE107" s="355"/>
      <c r="AF107" s="355"/>
      <c r="AG107" s="355"/>
      <c r="AH107" s="355"/>
      <c r="AI107" s="355"/>
      <c r="AJ107" s="355"/>
      <c r="AK107" s="356"/>
      <c r="AL107" s="355"/>
      <c r="AM107" s="355"/>
      <c r="AN107" s="355"/>
      <c r="AO107" s="355"/>
      <c r="AP107" s="355"/>
      <c r="AQ107" s="355"/>
      <c r="AR107" s="355"/>
      <c r="AS107" s="358"/>
      <c r="AT107" s="355"/>
      <c r="AU107" s="355"/>
      <c r="AV107" s="355"/>
      <c r="AW107" s="355"/>
      <c r="AX107" s="355"/>
      <c r="AY107" s="355"/>
      <c r="AZ107" s="355"/>
      <c r="BA107" s="355"/>
    </row>
    <row r="108" spans="1:53" s="353" customFormat="1">
      <c r="A108" s="355"/>
      <c r="B108" s="355"/>
      <c r="C108" s="355"/>
      <c r="D108" s="355"/>
      <c r="E108" s="355"/>
      <c r="F108" s="355"/>
      <c r="G108" s="355"/>
      <c r="H108" s="355"/>
      <c r="I108" s="355"/>
      <c r="J108" s="355"/>
      <c r="K108" s="355"/>
      <c r="L108" s="355"/>
      <c r="M108" s="355"/>
      <c r="N108" s="355"/>
      <c r="O108" s="355"/>
      <c r="P108" s="377"/>
      <c r="Q108" s="355"/>
      <c r="R108" s="355"/>
      <c r="S108" s="355"/>
      <c r="T108" s="355"/>
      <c r="U108" s="355"/>
      <c r="V108" s="355"/>
      <c r="W108" s="377"/>
      <c r="X108" s="355"/>
      <c r="Y108" s="355"/>
      <c r="Z108" s="355"/>
      <c r="AA108" s="355"/>
      <c r="AB108" s="357"/>
      <c r="AC108" s="355"/>
      <c r="AD108" s="355"/>
      <c r="AE108" s="355"/>
      <c r="AF108" s="355"/>
      <c r="AG108" s="355"/>
      <c r="AH108" s="355"/>
      <c r="AI108" s="355"/>
      <c r="AJ108" s="355"/>
      <c r="AK108" s="356"/>
      <c r="AL108" s="355"/>
      <c r="AM108" s="355"/>
      <c r="AN108" s="355"/>
      <c r="AO108" s="355"/>
      <c r="AP108" s="355"/>
      <c r="AQ108" s="355"/>
      <c r="AR108" s="355"/>
      <c r="AS108" s="358"/>
      <c r="AT108" s="355"/>
      <c r="AU108" s="355"/>
      <c r="AV108" s="355"/>
      <c r="AW108" s="355"/>
      <c r="AX108" s="355"/>
      <c r="AY108" s="355"/>
      <c r="AZ108" s="355"/>
      <c r="BA108" s="355"/>
    </row>
    <row r="109" spans="1:53" s="353" customFormat="1">
      <c r="A109" s="355"/>
      <c r="B109" s="355"/>
      <c r="C109" s="355"/>
      <c r="D109" s="355"/>
      <c r="E109" s="355"/>
      <c r="F109" s="355"/>
      <c r="G109" s="355"/>
      <c r="H109" s="355"/>
      <c r="I109" s="355"/>
      <c r="J109" s="355"/>
      <c r="K109" s="355"/>
      <c r="L109" s="355"/>
      <c r="M109" s="355"/>
      <c r="N109" s="355"/>
      <c r="O109" s="355"/>
      <c r="P109" s="377"/>
      <c r="Q109" s="355"/>
      <c r="R109" s="355"/>
      <c r="S109" s="355"/>
      <c r="T109" s="355"/>
      <c r="U109" s="355"/>
      <c r="V109" s="355"/>
      <c r="W109" s="377"/>
      <c r="X109" s="355"/>
      <c r="Y109" s="355"/>
      <c r="Z109" s="355"/>
      <c r="AA109" s="355"/>
      <c r="AB109" s="357"/>
      <c r="AC109" s="355"/>
      <c r="AD109" s="355"/>
      <c r="AE109" s="355"/>
      <c r="AF109" s="355"/>
      <c r="AG109" s="355"/>
      <c r="AH109" s="355"/>
      <c r="AI109" s="355"/>
      <c r="AJ109" s="355"/>
      <c r="AK109" s="356"/>
      <c r="AL109" s="355"/>
      <c r="AM109" s="355"/>
      <c r="AN109" s="355"/>
      <c r="AO109" s="355"/>
      <c r="AP109" s="355"/>
      <c r="AQ109" s="355"/>
      <c r="AR109" s="355"/>
      <c r="AS109" s="358"/>
      <c r="AT109" s="355"/>
      <c r="AU109" s="355"/>
      <c r="AV109" s="355"/>
      <c r="AW109" s="355"/>
      <c r="AX109" s="355"/>
      <c r="AY109" s="355"/>
      <c r="AZ109" s="355"/>
      <c r="BA109" s="355"/>
    </row>
    <row r="110" spans="1:53" s="353" customFormat="1">
      <c r="A110" s="355"/>
      <c r="B110" s="355"/>
      <c r="C110" s="355"/>
      <c r="D110" s="355"/>
      <c r="E110" s="355"/>
      <c r="F110" s="355"/>
      <c r="G110" s="355"/>
      <c r="H110" s="355"/>
      <c r="I110" s="355"/>
      <c r="J110" s="355"/>
      <c r="K110" s="355"/>
      <c r="L110" s="355"/>
      <c r="M110" s="355"/>
      <c r="N110" s="355"/>
      <c r="O110" s="355"/>
      <c r="P110" s="377"/>
      <c r="Q110" s="355"/>
      <c r="R110" s="355"/>
      <c r="S110" s="355"/>
      <c r="T110" s="355"/>
      <c r="U110" s="355"/>
      <c r="V110" s="355"/>
      <c r="W110" s="377"/>
      <c r="X110" s="355"/>
      <c r="Y110" s="355"/>
      <c r="Z110" s="355"/>
      <c r="AA110" s="355"/>
      <c r="AB110" s="357"/>
      <c r="AC110" s="355"/>
      <c r="AD110" s="355"/>
      <c r="AE110" s="355"/>
      <c r="AF110" s="355"/>
      <c r="AG110" s="355"/>
      <c r="AH110" s="355"/>
      <c r="AI110" s="355"/>
      <c r="AJ110" s="355"/>
      <c r="AK110" s="356"/>
      <c r="AL110" s="355"/>
      <c r="AM110" s="355"/>
      <c r="AN110" s="355"/>
      <c r="AO110" s="355"/>
      <c r="AP110" s="355"/>
      <c r="AQ110" s="355"/>
      <c r="AR110" s="355"/>
      <c r="AS110" s="358"/>
      <c r="AT110" s="355"/>
      <c r="AU110" s="355"/>
      <c r="AV110" s="355"/>
      <c r="AW110" s="355"/>
      <c r="AX110" s="355"/>
      <c r="AY110" s="355"/>
      <c r="AZ110" s="355"/>
      <c r="BA110" s="355"/>
    </row>
    <row r="111" spans="1:53" s="353" customFormat="1">
      <c r="A111" s="355"/>
      <c r="B111" s="355"/>
      <c r="C111" s="355"/>
      <c r="D111" s="355"/>
      <c r="E111" s="355"/>
      <c r="F111" s="355"/>
      <c r="G111" s="355"/>
      <c r="H111" s="355"/>
      <c r="I111" s="355"/>
      <c r="J111" s="355"/>
      <c r="K111" s="355"/>
      <c r="L111" s="355"/>
      <c r="M111" s="355"/>
      <c r="N111" s="355"/>
      <c r="O111" s="355"/>
      <c r="P111" s="377"/>
      <c r="Q111" s="355"/>
      <c r="R111" s="355"/>
      <c r="S111" s="355"/>
      <c r="T111" s="355"/>
      <c r="U111" s="355"/>
      <c r="V111" s="355"/>
      <c r="W111" s="377"/>
      <c r="X111" s="355"/>
      <c r="Y111" s="355"/>
      <c r="Z111" s="355"/>
      <c r="AA111" s="355"/>
      <c r="AB111" s="357"/>
      <c r="AC111" s="355"/>
      <c r="AD111" s="355"/>
      <c r="AE111" s="355"/>
      <c r="AF111" s="355"/>
      <c r="AG111" s="355"/>
      <c r="AH111" s="355"/>
      <c r="AI111" s="355"/>
      <c r="AJ111" s="355"/>
      <c r="AK111" s="356"/>
      <c r="AL111" s="355"/>
      <c r="AM111" s="355"/>
      <c r="AN111" s="355"/>
      <c r="AO111" s="355"/>
      <c r="AP111" s="355"/>
      <c r="AQ111" s="355"/>
      <c r="AR111" s="355"/>
      <c r="AS111" s="358"/>
      <c r="AT111" s="355"/>
      <c r="AU111" s="355"/>
      <c r="AV111" s="355"/>
      <c r="AW111" s="355"/>
      <c r="AX111" s="355"/>
      <c r="AY111" s="355"/>
      <c r="AZ111" s="355"/>
      <c r="BA111" s="355"/>
    </row>
    <row r="112" spans="1:53" s="353" customFormat="1">
      <c r="A112" s="355"/>
      <c r="B112" s="355"/>
      <c r="C112" s="355"/>
      <c r="D112" s="355"/>
      <c r="E112" s="355"/>
      <c r="F112" s="355"/>
      <c r="G112" s="355"/>
      <c r="H112" s="355"/>
      <c r="I112" s="355"/>
      <c r="J112" s="355"/>
      <c r="K112" s="355"/>
      <c r="L112" s="355"/>
      <c r="M112" s="355"/>
      <c r="N112" s="355"/>
      <c r="O112" s="355"/>
      <c r="P112" s="377"/>
      <c r="Q112" s="355"/>
      <c r="R112" s="355"/>
      <c r="S112" s="355"/>
      <c r="T112" s="355"/>
      <c r="U112" s="355"/>
      <c r="V112" s="355"/>
      <c r="W112" s="377"/>
      <c r="X112" s="355"/>
      <c r="Y112" s="355"/>
      <c r="Z112" s="355"/>
      <c r="AA112" s="355"/>
      <c r="AB112" s="357"/>
      <c r="AC112" s="355"/>
      <c r="AD112" s="355"/>
      <c r="AE112" s="355"/>
      <c r="AF112" s="355"/>
      <c r="AG112" s="355"/>
      <c r="AH112" s="355"/>
      <c r="AI112" s="355"/>
      <c r="AJ112" s="355"/>
      <c r="AK112" s="356"/>
      <c r="AL112" s="355"/>
      <c r="AM112" s="355"/>
      <c r="AN112" s="355"/>
      <c r="AO112" s="355"/>
      <c r="AP112" s="355"/>
      <c r="AQ112" s="355"/>
      <c r="AR112" s="355"/>
      <c r="AS112" s="358"/>
      <c r="AT112" s="355"/>
      <c r="AU112" s="355"/>
      <c r="AV112" s="355"/>
      <c r="AW112" s="355"/>
      <c r="AX112" s="355"/>
      <c r="AY112" s="355"/>
      <c r="AZ112" s="355"/>
      <c r="BA112" s="355"/>
    </row>
    <row r="113" spans="1:53" s="353" customFormat="1">
      <c r="A113" s="355"/>
      <c r="B113" s="355"/>
      <c r="C113" s="355"/>
      <c r="D113" s="355"/>
      <c r="E113" s="355"/>
      <c r="F113" s="355"/>
      <c r="G113" s="355"/>
      <c r="H113" s="355"/>
      <c r="I113" s="355"/>
      <c r="J113" s="355"/>
      <c r="K113" s="355"/>
      <c r="L113" s="355"/>
      <c r="M113" s="355"/>
      <c r="N113" s="355"/>
      <c r="O113" s="355"/>
      <c r="P113" s="377"/>
      <c r="Q113" s="355"/>
      <c r="R113" s="355"/>
      <c r="S113" s="355"/>
      <c r="T113" s="355"/>
      <c r="U113" s="355"/>
      <c r="V113" s="355"/>
      <c r="W113" s="377"/>
      <c r="X113" s="355"/>
      <c r="Y113" s="355"/>
      <c r="Z113" s="355"/>
      <c r="AA113" s="355"/>
      <c r="AB113" s="357"/>
      <c r="AC113" s="355"/>
      <c r="AD113" s="355"/>
      <c r="AE113" s="355"/>
      <c r="AF113" s="355"/>
      <c r="AG113" s="355"/>
      <c r="AH113" s="355"/>
      <c r="AI113" s="355"/>
      <c r="AJ113" s="355"/>
      <c r="AK113" s="356"/>
      <c r="AL113" s="355"/>
      <c r="AM113" s="355"/>
      <c r="AN113" s="355"/>
      <c r="AO113" s="355"/>
      <c r="AP113" s="355"/>
      <c r="AQ113" s="355"/>
      <c r="AR113" s="355"/>
      <c r="AS113" s="358"/>
      <c r="AT113" s="355"/>
      <c r="AU113" s="355"/>
      <c r="AV113" s="355"/>
      <c r="AW113" s="355"/>
      <c r="AX113" s="355"/>
      <c r="AY113" s="355"/>
      <c r="AZ113" s="355"/>
      <c r="BA113" s="355"/>
    </row>
    <row r="114" spans="1:53" s="353" customFormat="1">
      <c r="A114" s="355"/>
      <c r="B114" s="355"/>
      <c r="C114" s="355"/>
      <c r="D114" s="355"/>
      <c r="E114" s="355"/>
      <c r="F114" s="355"/>
      <c r="G114" s="355"/>
      <c r="H114" s="355"/>
      <c r="I114" s="355"/>
      <c r="J114" s="355"/>
      <c r="K114" s="355"/>
      <c r="L114" s="355"/>
      <c r="M114" s="355"/>
      <c r="N114" s="355"/>
      <c r="O114" s="355"/>
      <c r="P114" s="377"/>
      <c r="Q114" s="355"/>
      <c r="R114" s="355"/>
      <c r="S114" s="355"/>
      <c r="T114" s="355"/>
      <c r="U114" s="355"/>
      <c r="V114" s="355"/>
      <c r="W114" s="377"/>
      <c r="X114" s="355"/>
      <c r="Y114" s="355"/>
      <c r="Z114" s="355"/>
      <c r="AA114" s="355"/>
      <c r="AB114" s="357"/>
      <c r="AC114" s="355"/>
      <c r="AD114" s="355"/>
      <c r="AE114" s="355"/>
      <c r="AF114" s="355"/>
      <c r="AG114" s="355"/>
      <c r="AH114" s="355"/>
      <c r="AI114" s="355"/>
      <c r="AJ114" s="355"/>
      <c r="AK114" s="356"/>
      <c r="AL114" s="355"/>
      <c r="AM114" s="355"/>
      <c r="AN114" s="355"/>
      <c r="AO114" s="355"/>
      <c r="AP114" s="355"/>
      <c r="AQ114" s="355"/>
      <c r="AR114" s="355"/>
      <c r="AS114" s="358"/>
      <c r="AT114" s="355"/>
      <c r="AU114" s="355"/>
      <c r="AV114" s="355"/>
      <c r="AW114" s="355"/>
      <c r="AX114" s="355"/>
      <c r="AY114" s="355"/>
      <c r="AZ114" s="355"/>
      <c r="BA114" s="355"/>
    </row>
    <row r="115" spans="1:53" s="353" customFormat="1">
      <c r="A115" s="355"/>
      <c r="B115" s="355"/>
      <c r="C115" s="355"/>
      <c r="D115" s="355"/>
      <c r="E115" s="355"/>
      <c r="F115" s="355"/>
      <c r="G115" s="355"/>
      <c r="H115" s="355"/>
      <c r="I115" s="355"/>
      <c r="J115" s="355"/>
      <c r="K115" s="355"/>
      <c r="L115" s="355"/>
      <c r="M115" s="355"/>
      <c r="N115" s="355"/>
      <c r="O115" s="355"/>
      <c r="P115" s="377"/>
      <c r="Q115" s="355"/>
      <c r="R115" s="355"/>
      <c r="S115" s="355"/>
      <c r="T115" s="355"/>
      <c r="U115" s="355"/>
      <c r="V115" s="355"/>
      <c r="W115" s="377"/>
      <c r="X115" s="355"/>
      <c r="Y115" s="355"/>
      <c r="Z115" s="355"/>
      <c r="AA115" s="355"/>
      <c r="AB115" s="357"/>
      <c r="AC115" s="355"/>
      <c r="AD115" s="355"/>
      <c r="AE115" s="355"/>
      <c r="AF115" s="355"/>
      <c r="AG115" s="355"/>
      <c r="AH115" s="355"/>
      <c r="AI115" s="355"/>
      <c r="AJ115" s="355"/>
      <c r="AK115" s="356"/>
      <c r="AL115" s="355"/>
      <c r="AM115" s="355"/>
      <c r="AN115" s="355"/>
      <c r="AO115" s="355"/>
      <c r="AP115" s="355"/>
      <c r="AQ115" s="355"/>
      <c r="AR115" s="355"/>
      <c r="AS115" s="358"/>
      <c r="AT115" s="355"/>
      <c r="AU115" s="355"/>
      <c r="AV115" s="355"/>
      <c r="AW115" s="355"/>
      <c r="AX115" s="355"/>
      <c r="AY115" s="355"/>
      <c r="AZ115" s="355"/>
      <c r="BA115" s="355"/>
    </row>
    <row r="116" spans="1:53" s="353" customFormat="1">
      <c r="A116" s="355"/>
      <c r="B116" s="355"/>
      <c r="C116" s="355"/>
      <c r="D116" s="355"/>
      <c r="E116" s="355"/>
      <c r="F116" s="355"/>
      <c r="G116" s="355"/>
      <c r="H116" s="355"/>
      <c r="I116" s="355"/>
      <c r="J116" s="355"/>
      <c r="K116" s="355"/>
      <c r="L116" s="355"/>
      <c r="M116" s="355"/>
      <c r="N116" s="355"/>
      <c r="O116" s="355"/>
      <c r="P116" s="377"/>
      <c r="Q116" s="355"/>
      <c r="R116" s="355"/>
      <c r="S116" s="355"/>
      <c r="T116" s="355"/>
      <c r="U116" s="355"/>
      <c r="V116" s="355"/>
      <c r="W116" s="377"/>
      <c r="X116" s="355"/>
      <c r="Y116" s="355"/>
      <c r="Z116" s="355"/>
      <c r="AA116" s="355"/>
      <c r="AB116" s="357"/>
      <c r="AC116" s="355"/>
      <c r="AD116" s="355"/>
      <c r="AE116" s="355"/>
      <c r="AF116" s="355"/>
      <c r="AG116" s="355"/>
      <c r="AH116" s="355"/>
      <c r="AI116" s="355"/>
      <c r="AJ116" s="355"/>
      <c r="AK116" s="356"/>
      <c r="AL116" s="355"/>
      <c r="AM116" s="355"/>
      <c r="AN116" s="355"/>
      <c r="AO116" s="355"/>
      <c r="AP116" s="355"/>
      <c r="AQ116" s="355"/>
      <c r="AR116" s="355"/>
      <c r="AS116" s="358"/>
      <c r="AT116" s="355"/>
      <c r="AU116" s="355"/>
      <c r="AV116" s="355"/>
      <c r="AW116" s="355"/>
      <c r="AX116" s="355"/>
      <c r="AY116" s="355"/>
      <c r="AZ116" s="355"/>
      <c r="BA116" s="355"/>
    </row>
    <row r="117" spans="1:53" s="353" customFormat="1">
      <c r="A117" s="355"/>
      <c r="B117" s="355"/>
      <c r="C117" s="355"/>
      <c r="D117" s="355"/>
      <c r="E117" s="355"/>
      <c r="F117" s="355"/>
      <c r="G117" s="355"/>
      <c r="H117" s="355"/>
      <c r="I117" s="355"/>
      <c r="J117" s="355"/>
      <c r="K117" s="355"/>
      <c r="L117" s="355"/>
      <c r="M117" s="355"/>
      <c r="N117" s="355"/>
      <c r="O117" s="355"/>
      <c r="P117" s="377"/>
      <c r="Q117" s="355"/>
      <c r="R117" s="355"/>
      <c r="S117" s="355"/>
      <c r="T117" s="355"/>
      <c r="U117" s="355"/>
      <c r="V117" s="355"/>
      <c r="W117" s="377"/>
      <c r="X117" s="355"/>
      <c r="Y117" s="355"/>
      <c r="Z117" s="355"/>
      <c r="AA117" s="355"/>
      <c r="AB117" s="357"/>
      <c r="AC117" s="355"/>
      <c r="AD117" s="355"/>
      <c r="AE117" s="355"/>
      <c r="AF117" s="355"/>
      <c r="AG117" s="355"/>
      <c r="AH117" s="355"/>
      <c r="AI117" s="355"/>
      <c r="AJ117" s="355"/>
      <c r="AK117" s="356"/>
      <c r="AL117" s="355"/>
      <c r="AM117" s="355"/>
      <c r="AN117" s="355"/>
      <c r="AO117" s="355"/>
      <c r="AP117" s="355"/>
      <c r="AQ117" s="355"/>
      <c r="AR117" s="355"/>
      <c r="AS117" s="358"/>
      <c r="AT117" s="355"/>
      <c r="AU117" s="355"/>
      <c r="AV117" s="355"/>
      <c r="AW117" s="355"/>
      <c r="AX117" s="355"/>
      <c r="AY117" s="355"/>
      <c r="AZ117" s="355"/>
      <c r="BA117" s="355"/>
    </row>
    <row r="118" spans="1:53" s="353" customFormat="1">
      <c r="A118" s="355"/>
      <c r="B118" s="355"/>
      <c r="C118" s="355"/>
      <c r="D118" s="355"/>
      <c r="E118" s="355"/>
      <c r="F118" s="355"/>
      <c r="G118" s="355"/>
      <c r="H118" s="355"/>
      <c r="I118" s="355"/>
      <c r="J118" s="355"/>
      <c r="K118" s="355"/>
      <c r="L118" s="355"/>
      <c r="M118" s="355"/>
      <c r="N118" s="355"/>
      <c r="O118" s="355"/>
      <c r="P118" s="377"/>
      <c r="Q118" s="355"/>
      <c r="R118" s="355"/>
      <c r="S118" s="355"/>
      <c r="T118" s="355"/>
      <c r="U118" s="355"/>
      <c r="V118" s="355"/>
      <c r="W118" s="377"/>
      <c r="X118" s="355"/>
      <c r="Y118" s="355"/>
      <c r="Z118" s="355"/>
      <c r="AA118" s="355"/>
      <c r="AB118" s="357"/>
      <c r="AC118" s="355"/>
      <c r="AD118" s="355"/>
      <c r="AE118" s="355"/>
      <c r="AF118" s="355"/>
      <c r="AG118" s="355"/>
      <c r="AH118" s="355"/>
      <c r="AI118" s="355"/>
      <c r="AJ118" s="355"/>
      <c r="AK118" s="356"/>
      <c r="AL118" s="355"/>
      <c r="AM118" s="355"/>
      <c r="AN118" s="355"/>
      <c r="AO118" s="355"/>
      <c r="AP118" s="355"/>
      <c r="AQ118" s="355"/>
      <c r="AR118" s="355"/>
      <c r="AS118" s="358"/>
      <c r="AT118" s="355"/>
      <c r="AU118" s="355"/>
      <c r="AV118" s="355"/>
      <c r="AW118" s="355"/>
      <c r="AX118" s="355"/>
      <c r="AY118" s="355"/>
      <c r="AZ118" s="355"/>
      <c r="BA118" s="355"/>
    </row>
    <row r="119" spans="1:53" s="353" customFormat="1">
      <c r="A119" s="355"/>
      <c r="B119" s="355"/>
      <c r="C119" s="355"/>
      <c r="D119" s="355"/>
      <c r="E119" s="355"/>
      <c r="F119" s="355"/>
      <c r="G119" s="355"/>
      <c r="H119" s="355"/>
      <c r="I119" s="355"/>
      <c r="J119" s="355"/>
      <c r="K119" s="355"/>
      <c r="L119" s="355"/>
      <c r="M119" s="355"/>
      <c r="N119" s="355"/>
      <c r="O119" s="355"/>
      <c r="P119" s="377"/>
      <c r="Q119" s="355"/>
      <c r="R119" s="355"/>
      <c r="S119" s="355"/>
      <c r="T119" s="355"/>
      <c r="U119" s="355"/>
      <c r="V119" s="355"/>
      <c r="W119" s="377"/>
      <c r="X119" s="355"/>
      <c r="Y119" s="355"/>
      <c r="Z119" s="355"/>
      <c r="AA119" s="355"/>
      <c r="AB119" s="357"/>
      <c r="AC119" s="355"/>
      <c r="AD119" s="355"/>
      <c r="AE119" s="355"/>
      <c r="AF119" s="355"/>
      <c r="AG119" s="355"/>
      <c r="AH119" s="355"/>
      <c r="AI119" s="355"/>
      <c r="AJ119" s="355"/>
      <c r="AK119" s="356"/>
      <c r="AL119" s="355"/>
      <c r="AM119" s="355"/>
      <c r="AN119" s="355"/>
      <c r="AO119" s="355"/>
      <c r="AP119" s="355"/>
      <c r="AQ119" s="355"/>
      <c r="AR119" s="355"/>
      <c r="AS119" s="358"/>
      <c r="AT119" s="355"/>
      <c r="AU119" s="355"/>
      <c r="AV119" s="355"/>
      <c r="AW119" s="355"/>
      <c r="AX119" s="355"/>
      <c r="AY119" s="355"/>
      <c r="AZ119" s="355"/>
      <c r="BA119" s="355"/>
    </row>
    <row r="120" spans="1:53" s="353" customFormat="1">
      <c r="A120" s="355"/>
      <c r="B120" s="355"/>
      <c r="C120" s="355"/>
      <c r="D120" s="355"/>
      <c r="E120" s="355"/>
      <c r="F120" s="355"/>
      <c r="G120" s="355"/>
      <c r="H120" s="355"/>
      <c r="I120" s="355"/>
      <c r="J120" s="355"/>
      <c r="K120" s="355"/>
      <c r="L120" s="355"/>
      <c r="M120" s="355"/>
      <c r="N120" s="355"/>
      <c r="O120" s="355"/>
      <c r="P120" s="377"/>
      <c r="Q120" s="355"/>
      <c r="R120" s="355"/>
      <c r="S120" s="355"/>
      <c r="T120" s="355"/>
      <c r="U120" s="355"/>
      <c r="V120" s="355"/>
      <c r="W120" s="377"/>
      <c r="X120" s="355"/>
      <c r="Y120" s="355"/>
      <c r="Z120" s="355"/>
      <c r="AA120" s="355"/>
      <c r="AB120" s="357"/>
      <c r="AC120" s="355"/>
      <c r="AD120" s="355"/>
      <c r="AE120" s="355"/>
      <c r="AF120" s="355"/>
      <c r="AG120" s="355"/>
      <c r="AH120" s="355"/>
      <c r="AI120" s="355"/>
      <c r="AJ120" s="355"/>
      <c r="AK120" s="356"/>
      <c r="AL120" s="355"/>
      <c r="AM120" s="355"/>
      <c r="AN120" s="355"/>
      <c r="AO120" s="355"/>
      <c r="AP120" s="355"/>
      <c r="AQ120" s="355"/>
      <c r="AR120" s="355"/>
      <c r="AS120" s="358"/>
      <c r="AT120" s="355"/>
      <c r="AU120" s="355"/>
      <c r="AV120" s="355"/>
      <c r="AW120" s="355"/>
      <c r="AX120" s="355"/>
      <c r="AY120" s="355"/>
      <c r="AZ120" s="355"/>
      <c r="BA120" s="355"/>
    </row>
    <row r="121" spans="1:53" s="353" customFormat="1">
      <c r="A121" s="355"/>
      <c r="B121" s="355"/>
      <c r="C121" s="355"/>
      <c r="D121" s="355"/>
      <c r="E121" s="355"/>
      <c r="F121" s="355"/>
      <c r="G121" s="355"/>
      <c r="H121" s="355"/>
      <c r="I121" s="355"/>
      <c r="J121" s="355"/>
      <c r="K121" s="355"/>
      <c r="L121" s="355"/>
      <c r="M121" s="355"/>
      <c r="N121" s="355"/>
      <c r="O121" s="355"/>
      <c r="P121" s="377"/>
      <c r="Q121" s="355"/>
      <c r="R121" s="355"/>
      <c r="S121" s="355"/>
      <c r="T121" s="355"/>
      <c r="U121" s="355"/>
      <c r="V121" s="355"/>
      <c r="W121" s="377"/>
      <c r="X121" s="355"/>
      <c r="Y121" s="355"/>
      <c r="Z121" s="355"/>
      <c r="AA121" s="355"/>
      <c r="AB121" s="357"/>
      <c r="AC121" s="355"/>
      <c r="AD121" s="355"/>
      <c r="AE121" s="355"/>
      <c r="AF121" s="355"/>
      <c r="AG121" s="355"/>
      <c r="AH121" s="355"/>
      <c r="AI121" s="355"/>
      <c r="AJ121" s="355"/>
      <c r="AK121" s="356"/>
      <c r="AL121" s="355"/>
      <c r="AM121" s="355"/>
      <c r="AN121" s="355"/>
      <c r="AO121" s="355"/>
      <c r="AP121" s="355"/>
      <c r="AQ121" s="355"/>
      <c r="AR121" s="355"/>
      <c r="AS121" s="358"/>
      <c r="AT121" s="355"/>
      <c r="AU121" s="355"/>
      <c r="AV121" s="355"/>
      <c r="AW121" s="355"/>
      <c r="AX121" s="355"/>
      <c r="AY121" s="355"/>
      <c r="AZ121" s="355"/>
      <c r="BA121" s="355"/>
    </row>
    <row r="122" spans="1:53" s="353" customFormat="1">
      <c r="A122" s="355"/>
      <c r="B122" s="355"/>
      <c r="C122" s="355"/>
      <c r="D122" s="355"/>
      <c r="E122" s="355"/>
      <c r="F122" s="355"/>
      <c r="G122" s="355"/>
      <c r="H122" s="355"/>
      <c r="I122" s="355"/>
      <c r="J122" s="355"/>
      <c r="K122" s="355"/>
      <c r="L122" s="355"/>
      <c r="M122" s="355"/>
      <c r="N122" s="355"/>
      <c r="O122" s="355"/>
      <c r="P122" s="377"/>
      <c r="Q122" s="355"/>
      <c r="R122" s="355"/>
      <c r="S122" s="355"/>
      <c r="T122" s="355"/>
      <c r="U122" s="355"/>
      <c r="V122" s="355"/>
      <c r="W122" s="377"/>
      <c r="X122" s="355"/>
      <c r="Y122" s="355"/>
      <c r="Z122" s="355"/>
      <c r="AA122" s="355"/>
      <c r="AB122" s="357"/>
      <c r="AC122" s="355"/>
      <c r="AD122" s="355"/>
      <c r="AE122" s="355"/>
      <c r="AF122" s="355"/>
      <c r="AG122" s="355"/>
      <c r="AH122" s="355"/>
      <c r="AI122" s="355"/>
      <c r="AJ122" s="355"/>
      <c r="AK122" s="356"/>
      <c r="AL122" s="355"/>
      <c r="AM122" s="355"/>
      <c r="AN122" s="355"/>
      <c r="AO122" s="355"/>
      <c r="AP122" s="355"/>
      <c r="AQ122" s="355"/>
      <c r="AR122" s="355"/>
      <c r="AS122" s="358"/>
      <c r="AT122" s="355"/>
      <c r="AU122" s="355"/>
      <c r="AV122" s="355"/>
      <c r="AW122" s="355"/>
      <c r="AX122" s="355"/>
      <c r="AY122" s="355"/>
      <c r="AZ122" s="355"/>
      <c r="BA122" s="355"/>
    </row>
    <row r="123" spans="1:53" s="353" customFormat="1">
      <c r="A123" s="355"/>
      <c r="B123" s="355"/>
      <c r="C123" s="355"/>
      <c r="D123" s="355"/>
      <c r="E123" s="355"/>
      <c r="F123" s="355"/>
      <c r="G123" s="355"/>
      <c r="H123" s="355"/>
      <c r="I123" s="355"/>
      <c r="J123" s="355"/>
      <c r="K123" s="355"/>
      <c r="L123" s="355"/>
      <c r="M123" s="355"/>
      <c r="N123" s="355"/>
      <c r="O123" s="355"/>
      <c r="P123" s="377"/>
      <c r="Q123" s="355"/>
      <c r="R123" s="355"/>
      <c r="S123" s="355"/>
      <c r="T123" s="355"/>
      <c r="U123" s="355"/>
      <c r="V123" s="355"/>
      <c r="W123" s="377"/>
      <c r="X123" s="355"/>
      <c r="Y123" s="355"/>
      <c r="Z123" s="355"/>
      <c r="AA123" s="355"/>
      <c r="AB123" s="357"/>
      <c r="AC123" s="355"/>
      <c r="AD123" s="355"/>
      <c r="AE123" s="355"/>
      <c r="AF123" s="355"/>
      <c r="AG123" s="355"/>
      <c r="AH123" s="355"/>
      <c r="AI123" s="355"/>
      <c r="AJ123" s="355"/>
      <c r="AK123" s="356"/>
      <c r="AL123" s="355"/>
      <c r="AM123" s="355"/>
      <c r="AN123" s="355"/>
      <c r="AO123" s="355"/>
      <c r="AP123" s="355"/>
      <c r="AQ123" s="355"/>
      <c r="AR123" s="355"/>
      <c r="AS123" s="358"/>
      <c r="AT123" s="355"/>
      <c r="AU123" s="355"/>
      <c r="AV123" s="355"/>
      <c r="AW123" s="355"/>
      <c r="AX123" s="355"/>
      <c r="AY123" s="355"/>
      <c r="AZ123" s="355"/>
      <c r="BA123" s="355"/>
    </row>
    <row r="124" spans="1:53" s="353" customFormat="1">
      <c r="A124" s="355"/>
      <c r="B124" s="355"/>
      <c r="C124" s="355"/>
      <c r="D124" s="355"/>
      <c r="E124" s="355"/>
      <c r="F124" s="355"/>
      <c r="G124" s="355"/>
      <c r="H124" s="355"/>
      <c r="I124" s="355"/>
      <c r="J124" s="355"/>
      <c r="K124" s="355"/>
      <c r="L124" s="355"/>
      <c r="M124" s="355"/>
      <c r="N124" s="355"/>
      <c r="O124" s="355"/>
      <c r="P124" s="377"/>
      <c r="Q124" s="355"/>
      <c r="R124" s="355"/>
      <c r="S124" s="355"/>
      <c r="T124" s="355"/>
      <c r="U124" s="355"/>
      <c r="V124" s="355"/>
      <c r="W124" s="377"/>
      <c r="X124" s="355"/>
      <c r="Y124" s="355"/>
      <c r="Z124" s="355"/>
      <c r="AA124" s="355"/>
      <c r="AB124" s="357"/>
      <c r="AC124" s="355"/>
      <c r="AD124" s="355"/>
      <c r="AE124" s="355"/>
      <c r="AF124" s="355"/>
      <c r="AG124" s="355"/>
      <c r="AH124" s="355"/>
      <c r="AI124" s="355"/>
      <c r="AJ124" s="355"/>
      <c r="AK124" s="356"/>
      <c r="AL124" s="355"/>
      <c r="AM124" s="355"/>
      <c r="AN124" s="355"/>
      <c r="AO124" s="355"/>
      <c r="AP124" s="355"/>
      <c r="AQ124" s="355"/>
      <c r="AR124" s="355"/>
      <c r="AS124" s="358"/>
      <c r="AT124" s="355"/>
      <c r="AU124" s="355"/>
      <c r="AV124" s="355"/>
      <c r="AW124" s="355"/>
      <c r="AX124" s="355"/>
      <c r="AY124" s="355"/>
      <c r="AZ124" s="355"/>
      <c r="BA124" s="355"/>
    </row>
    <row r="125" spans="1:53" s="353" customFormat="1">
      <c r="A125" s="355"/>
      <c r="B125" s="355"/>
      <c r="C125" s="355"/>
      <c r="D125" s="355"/>
      <c r="E125" s="355"/>
      <c r="F125" s="355"/>
      <c r="G125" s="355"/>
      <c r="H125" s="355"/>
      <c r="I125" s="355"/>
      <c r="J125" s="355"/>
      <c r="K125" s="355"/>
      <c r="L125" s="355"/>
      <c r="M125" s="355"/>
      <c r="N125" s="355"/>
      <c r="O125" s="355"/>
      <c r="P125" s="377"/>
      <c r="Q125" s="355"/>
      <c r="R125" s="355"/>
      <c r="S125" s="355"/>
      <c r="T125" s="355"/>
      <c r="U125" s="355"/>
      <c r="V125" s="355"/>
      <c r="W125" s="377"/>
      <c r="X125" s="355"/>
      <c r="Y125" s="355"/>
      <c r="Z125" s="355"/>
      <c r="AA125" s="355"/>
      <c r="AB125" s="357"/>
      <c r="AC125" s="355"/>
      <c r="AD125" s="355"/>
      <c r="AE125" s="355"/>
      <c r="AF125" s="355"/>
      <c r="AG125" s="355"/>
      <c r="AH125" s="355"/>
      <c r="AI125" s="355"/>
      <c r="AJ125" s="355"/>
      <c r="AK125" s="356"/>
      <c r="AL125" s="355"/>
      <c r="AM125" s="355"/>
      <c r="AN125" s="355"/>
      <c r="AO125" s="355"/>
      <c r="AP125" s="355"/>
      <c r="AQ125" s="355"/>
      <c r="AR125" s="355"/>
      <c r="AS125" s="358"/>
      <c r="AT125" s="355"/>
      <c r="AU125" s="355"/>
      <c r="AV125" s="355"/>
      <c r="AW125" s="355"/>
      <c r="AX125" s="355"/>
      <c r="AY125" s="355"/>
      <c r="AZ125" s="355"/>
      <c r="BA125" s="355"/>
    </row>
    <row r="126" spans="1:53" s="353" customFormat="1">
      <c r="A126" s="355"/>
      <c r="B126" s="355"/>
      <c r="C126" s="355"/>
      <c r="D126" s="355"/>
      <c r="E126" s="355"/>
      <c r="F126" s="355"/>
      <c r="G126" s="355"/>
      <c r="H126" s="355"/>
      <c r="I126" s="355"/>
      <c r="J126" s="355"/>
      <c r="K126" s="355"/>
      <c r="L126" s="355"/>
      <c r="M126" s="355"/>
      <c r="N126" s="355"/>
      <c r="O126" s="355"/>
      <c r="P126" s="377"/>
      <c r="Q126" s="355"/>
      <c r="R126" s="355"/>
      <c r="S126" s="355"/>
      <c r="T126" s="355"/>
      <c r="U126" s="355"/>
      <c r="V126" s="355"/>
      <c r="W126" s="377"/>
      <c r="X126" s="355"/>
      <c r="Y126" s="355"/>
      <c r="Z126" s="355"/>
      <c r="AA126" s="355"/>
      <c r="AB126" s="357"/>
      <c r="AC126" s="355"/>
      <c r="AD126" s="355"/>
      <c r="AE126" s="355"/>
      <c r="AF126" s="355"/>
      <c r="AG126" s="355"/>
      <c r="AH126" s="355"/>
      <c r="AI126" s="355"/>
      <c r="AJ126" s="355"/>
      <c r="AK126" s="356"/>
      <c r="AL126" s="355"/>
      <c r="AM126" s="355"/>
      <c r="AN126" s="355"/>
      <c r="AO126" s="355"/>
      <c r="AP126" s="355"/>
      <c r="AQ126" s="355"/>
      <c r="AR126" s="355"/>
      <c r="AS126" s="358"/>
      <c r="AT126" s="355"/>
      <c r="AU126" s="355"/>
      <c r="AV126" s="355"/>
      <c r="AW126" s="355"/>
      <c r="AX126" s="355"/>
      <c r="AY126" s="355"/>
      <c r="AZ126" s="355"/>
      <c r="BA126" s="355"/>
    </row>
    <row r="127" spans="1:53" s="353" customFormat="1">
      <c r="A127" s="355"/>
      <c r="B127" s="355"/>
      <c r="C127" s="355"/>
      <c r="D127" s="355"/>
      <c r="E127" s="355"/>
      <c r="F127" s="355"/>
      <c r="G127" s="355"/>
      <c r="H127" s="355"/>
      <c r="I127" s="355"/>
      <c r="J127" s="355"/>
      <c r="K127" s="355"/>
      <c r="L127" s="355"/>
      <c r="M127" s="355"/>
      <c r="N127" s="355"/>
      <c r="O127" s="355"/>
      <c r="P127" s="377"/>
      <c r="Q127" s="355"/>
      <c r="R127" s="355"/>
      <c r="S127" s="355"/>
      <c r="T127" s="355"/>
      <c r="U127" s="355"/>
      <c r="V127" s="355"/>
      <c r="W127" s="377"/>
      <c r="X127" s="355"/>
      <c r="Y127" s="355"/>
      <c r="Z127" s="355"/>
      <c r="AA127" s="355"/>
      <c r="AB127" s="357"/>
      <c r="AC127" s="355"/>
      <c r="AD127" s="355"/>
      <c r="AE127" s="355"/>
      <c r="AF127" s="355"/>
      <c r="AG127" s="355"/>
      <c r="AH127" s="355"/>
      <c r="AI127" s="355"/>
      <c r="AJ127" s="355"/>
      <c r="AK127" s="356"/>
      <c r="AL127" s="355"/>
      <c r="AM127" s="355"/>
      <c r="AN127" s="355"/>
      <c r="AO127" s="355"/>
      <c r="AP127" s="355"/>
      <c r="AQ127" s="355"/>
      <c r="AR127" s="355"/>
      <c r="AS127" s="358"/>
      <c r="AT127" s="355"/>
      <c r="AU127" s="355"/>
      <c r="AV127" s="355"/>
      <c r="AW127" s="355"/>
      <c r="AX127" s="355"/>
      <c r="AY127" s="355"/>
      <c r="AZ127" s="355"/>
      <c r="BA127" s="355"/>
    </row>
    <row r="128" spans="1:53" s="353" customFormat="1">
      <c r="A128" s="355"/>
      <c r="B128" s="355"/>
      <c r="C128" s="355"/>
      <c r="D128" s="355"/>
      <c r="E128" s="355"/>
      <c r="F128" s="355"/>
      <c r="G128" s="355"/>
      <c r="H128" s="355"/>
      <c r="I128" s="355"/>
      <c r="J128" s="355"/>
      <c r="K128" s="355"/>
      <c r="L128" s="355"/>
      <c r="M128" s="355"/>
      <c r="N128" s="355"/>
      <c r="O128" s="355"/>
      <c r="P128" s="377"/>
      <c r="Q128" s="355"/>
      <c r="R128" s="355"/>
      <c r="S128" s="355"/>
      <c r="T128" s="355"/>
      <c r="U128" s="355"/>
      <c r="V128" s="355"/>
      <c r="W128" s="377"/>
      <c r="X128" s="355"/>
      <c r="Y128" s="355"/>
      <c r="Z128" s="355"/>
      <c r="AA128" s="355"/>
      <c r="AB128" s="357"/>
      <c r="AC128" s="355"/>
      <c r="AD128" s="355"/>
      <c r="AE128" s="355"/>
      <c r="AF128" s="355"/>
      <c r="AG128" s="355"/>
      <c r="AH128" s="355"/>
      <c r="AI128" s="355"/>
      <c r="AJ128" s="355"/>
      <c r="AK128" s="356"/>
      <c r="AL128" s="355"/>
      <c r="AM128" s="355"/>
      <c r="AN128" s="355"/>
      <c r="AO128" s="355"/>
      <c r="AP128" s="355"/>
      <c r="AQ128" s="355"/>
      <c r="AR128" s="355"/>
      <c r="AS128" s="358"/>
      <c r="AT128" s="355"/>
      <c r="AU128" s="355"/>
      <c r="AV128" s="355"/>
      <c r="AW128" s="355"/>
      <c r="AX128" s="355"/>
      <c r="AY128" s="355"/>
      <c r="AZ128" s="355"/>
      <c r="BA128" s="355"/>
    </row>
    <row r="129" spans="1:53" s="353" customFormat="1">
      <c r="A129" s="355"/>
      <c r="B129" s="355"/>
      <c r="C129" s="355"/>
      <c r="D129" s="355"/>
      <c r="E129" s="355"/>
      <c r="F129" s="355"/>
      <c r="G129" s="355"/>
      <c r="H129" s="355"/>
      <c r="I129" s="355"/>
      <c r="J129" s="355"/>
      <c r="K129" s="355"/>
      <c r="L129" s="355"/>
      <c r="M129" s="355"/>
      <c r="N129" s="355"/>
      <c r="O129" s="355"/>
      <c r="P129" s="377"/>
      <c r="Q129" s="355"/>
      <c r="R129" s="355"/>
      <c r="S129" s="355"/>
      <c r="T129" s="355"/>
      <c r="U129" s="355"/>
      <c r="V129" s="355"/>
      <c r="W129" s="377"/>
      <c r="X129" s="355"/>
      <c r="Y129" s="355"/>
      <c r="Z129" s="355"/>
      <c r="AA129" s="355"/>
      <c r="AB129" s="357"/>
      <c r="AC129" s="355"/>
      <c r="AD129" s="355"/>
      <c r="AE129" s="355"/>
      <c r="AF129" s="355"/>
      <c r="AG129" s="355"/>
      <c r="AH129" s="355"/>
      <c r="AI129" s="355"/>
      <c r="AJ129" s="355"/>
      <c r="AK129" s="356"/>
      <c r="AL129" s="355"/>
      <c r="AM129" s="355"/>
      <c r="AN129" s="355"/>
      <c r="AO129" s="355"/>
      <c r="AP129" s="355"/>
      <c r="AQ129" s="355"/>
      <c r="AR129" s="355"/>
      <c r="AS129" s="358"/>
      <c r="AT129" s="355"/>
      <c r="AU129" s="355"/>
      <c r="AV129" s="355"/>
      <c r="AW129" s="355"/>
      <c r="AX129" s="355"/>
      <c r="AY129" s="355"/>
      <c r="AZ129" s="355"/>
      <c r="BA129" s="355"/>
    </row>
    <row r="130" spans="1:53" s="353" customFormat="1">
      <c r="A130" s="355"/>
      <c r="B130" s="355"/>
      <c r="C130" s="355"/>
      <c r="D130" s="355"/>
      <c r="E130" s="355"/>
      <c r="F130" s="355"/>
      <c r="G130" s="355"/>
      <c r="H130" s="355"/>
      <c r="I130" s="355"/>
      <c r="J130" s="355"/>
      <c r="K130" s="355"/>
      <c r="L130" s="355"/>
      <c r="M130" s="355"/>
      <c r="N130" s="355"/>
      <c r="O130" s="355"/>
      <c r="P130" s="377"/>
      <c r="Q130" s="355"/>
      <c r="R130" s="355"/>
      <c r="S130" s="355"/>
      <c r="T130" s="355"/>
      <c r="U130" s="355"/>
      <c r="V130" s="355"/>
      <c r="W130" s="377"/>
      <c r="X130" s="355"/>
      <c r="Y130" s="355"/>
      <c r="Z130" s="355"/>
      <c r="AA130" s="355"/>
      <c r="AB130" s="357"/>
      <c r="AC130" s="355"/>
      <c r="AD130" s="355"/>
      <c r="AE130" s="355"/>
      <c r="AF130" s="355"/>
      <c r="AG130" s="355"/>
      <c r="AH130" s="355"/>
      <c r="AI130" s="355"/>
      <c r="AJ130" s="355"/>
      <c r="AK130" s="356"/>
      <c r="AL130" s="355"/>
      <c r="AM130" s="355"/>
      <c r="AN130" s="355"/>
      <c r="AO130" s="355"/>
      <c r="AP130" s="355"/>
      <c r="AQ130" s="355"/>
      <c r="AR130" s="355"/>
      <c r="AS130" s="358"/>
      <c r="AT130" s="355"/>
      <c r="AU130" s="355"/>
      <c r="AV130" s="355"/>
      <c r="AW130" s="355"/>
      <c r="AX130" s="355"/>
      <c r="AY130" s="355"/>
      <c r="AZ130" s="355"/>
      <c r="BA130" s="355"/>
    </row>
    <row r="131" spans="1:53" s="353" customFormat="1">
      <c r="A131" s="355"/>
      <c r="B131" s="355"/>
      <c r="C131" s="355"/>
      <c r="D131" s="355"/>
      <c r="E131" s="355"/>
      <c r="F131" s="355"/>
      <c r="G131" s="355"/>
      <c r="H131" s="355"/>
      <c r="I131" s="355"/>
      <c r="J131" s="355"/>
      <c r="K131" s="355"/>
      <c r="L131" s="355"/>
      <c r="M131" s="355"/>
      <c r="N131" s="355"/>
      <c r="O131" s="355"/>
      <c r="P131" s="377"/>
      <c r="Q131" s="355"/>
      <c r="R131" s="355"/>
      <c r="S131" s="355"/>
      <c r="T131" s="355"/>
      <c r="U131" s="355"/>
      <c r="V131" s="355"/>
      <c r="W131" s="377"/>
      <c r="X131" s="355"/>
      <c r="Y131" s="355"/>
      <c r="Z131" s="355"/>
      <c r="AA131" s="355"/>
      <c r="AB131" s="357"/>
      <c r="AC131" s="355"/>
      <c r="AD131" s="355"/>
      <c r="AE131" s="355"/>
      <c r="AF131" s="355"/>
      <c r="AG131" s="355"/>
      <c r="AH131" s="355"/>
      <c r="AI131" s="355"/>
      <c r="AJ131" s="355"/>
      <c r="AK131" s="356"/>
      <c r="AL131" s="355"/>
      <c r="AM131" s="355"/>
      <c r="AN131" s="355"/>
      <c r="AO131" s="355"/>
      <c r="AP131" s="355"/>
      <c r="AQ131" s="355"/>
      <c r="AR131" s="355"/>
      <c r="AS131" s="358"/>
      <c r="AT131" s="355"/>
      <c r="AU131" s="355"/>
      <c r="AV131" s="355"/>
      <c r="AW131" s="355"/>
      <c r="AX131" s="355"/>
      <c r="AY131" s="355"/>
      <c r="AZ131" s="355"/>
      <c r="BA131" s="355"/>
    </row>
    <row r="132" spans="1:53" s="353" customFormat="1">
      <c r="A132" s="355"/>
      <c r="B132" s="355"/>
      <c r="C132" s="355"/>
      <c r="D132" s="355"/>
      <c r="E132" s="355"/>
      <c r="F132" s="355"/>
      <c r="G132" s="355"/>
      <c r="H132" s="355"/>
      <c r="I132" s="355"/>
      <c r="J132" s="355"/>
      <c r="K132" s="355"/>
      <c r="L132" s="355"/>
      <c r="M132" s="355"/>
      <c r="N132" s="355"/>
      <c r="O132" s="355"/>
      <c r="P132" s="377"/>
      <c r="Q132" s="355"/>
      <c r="R132" s="355"/>
      <c r="S132" s="355"/>
      <c r="T132" s="355"/>
      <c r="U132" s="355"/>
      <c r="V132" s="355"/>
      <c r="W132" s="377"/>
      <c r="X132" s="355"/>
      <c r="Y132" s="355"/>
      <c r="Z132" s="355"/>
      <c r="AA132" s="355"/>
      <c r="AB132" s="357"/>
      <c r="AC132" s="355"/>
      <c r="AD132" s="355"/>
      <c r="AE132" s="355"/>
      <c r="AF132" s="355"/>
      <c r="AG132" s="355"/>
      <c r="AH132" s="355"/>
      <c r="AI132" s="355"/>
      <c r="AJ132" s="355"/>
      <c r="AK132" s="356"/>
      <c r="AL132" s="355"/>
      <c r="AM132" s="355"/>
      <c r="AN132" s="355"/>
      <c r="AO132" s="355"/>
      <c r="AP132" s="355"/>
      <c r="AQ132" s="355"/>
      <c r="AR132" s="355"/>
      <c r="AS132" s="358"/>
      <c r="AT132" s="355"/>
      <c r="AU132" s="355"/>
      <c r="AV132" s="355"/>
      <c r="AW132" s="355"/>
      <c r="AX132" s="355"/>
      <c r="AY132" s="355"/>
      <c r="AZ132" s="355"/>
      <c r="BA132" s="355"/>
    </row>
    <row r="133" spans="1:53" s="353" customFormat="1">
      <c r="A133" s="355"/>
      <c r="B133" s="355"/>
      <c r="C133" s="355"/>
      <c r="D133" s="355"/>
      <c r="E133" s="355"/>
      <c r="F133" s="355"/>
      <c r="G133" s="355"/>
      <c r="H133" s="355"/>
      <c r="I133" s="355"/>
      <c r="J133" s="355"/>
      <c r="K133" s="355"/>
      <c r="L133" s="355"/>
      <c r="M133" s="355"/>
      <c r="N133" s="355"/>
      <c r="O133" s="355"/>
      <c r="P133" s="377"/>
      <c r="Q133" s="355"/>
      <c r="R133" s="355"/>
      <c r="S133" s="355"/>
      <c r="T133" s="355"/>
      <c r="U133" s="355"/>
      <c r="V133" s="355"/>
      <c r="W133" s="377"/>
      <c r="X133" s="355"/>
      <c r="Y133" s="355"/>
      <c r="Z133" s="355"/>
      <c r="AA133" s="355"/>
      <c r="AB133" s="357"/>
      <c r="AC133" s="355"/>
      <c r="AD133" s="355"/>
      <c r="AE133" s="355"/>
      <c r="AF133" s="355"/>
      <c r="AG133" s="355"/>
      <c r="AH133" s="355"/>
      <c r="AI133" s="355"/>
      <c r="AJ133" s="355"/>
      <c r="AK133" s="356"/>
      <c r="AL133" s="355"/>
      <c r="AM133" s="355"/>
      <c r="AN133" s="355"/>
      <c r="AO133" s="355"/>
      <c r="AP133" s="355"/>
      <c r="AQ133" s="355"/>
      <c r="AR133" s="355"/>
      <c r="AS133" s="358"/>
      <c r="AT133" s="355"/>
      <c r="AU133" s="355"/>
      <c r="AV133" s="355"/>
      <c r="AW133" s="355"/>
      <c r="AX133" s="355"/>
      <c r="AY133" s="355"/>
      <c r="AZ133" s="355"/>
      <c r="BA133" s="355"/>
    </row>
    <row r="134" spans="1:53" s="353" customFormat="1">
      <c r="A134" s="355"/>
      <c r="B134" s="355"/>
      <c r="C134" s="355"/>
      <c r="D134" s="355"/>
      <c r="E134" s="355"/>
      <c r="F134" s="355"/>
      <c r="G134" s="355"/>
      <c r="H134" s="355"/>
      <c r="I134" s="355"/>
      <c r="J134" s="355"/>
      <c r="K134" s="355"/>
      <c r="L134" s="355"/>
      <c r="M134" s="355"/>
      <c r="N134" s="355"/>
      <c r="O134" s="355"/>
      <c r="P134" s="377"/>
      <c r="Q134" s="355"/>
      <c r="R134" s="355"/>
      <c r="S134" s="355"/>
      <c r="T134" s="355"/>
      <c r="U134" s="355"/>
      <c r="V134" s="355"/>
      <c r="W134" s="377"/>
      <c r="X134" s="355"/>
      <c r="Y134" s="355"/>
      <c r="Z134" s="355"/>
      <c r="AA134" s="355"/>
      <c r="AB134" s="357"/>
      <c r="AC134" s="355"/>
      <c r="AD134" s="355"/>
      <c r="AE134" s="355"/>
      <c r="AF134" s="355"/>
      <c r="AG134" s="355"/>
      <c r="AH134" s="355"/>
      <c r="AI134" s="355"/>
      <c r="AJ134" s="355"/>
      <c r="AK134" s="356"/>
      <c r="AL134" s="355"/>
      <c r="AM134" s="355"/>
      <c r="AN134" s="355"/>
      <c r="AO134" s="355"/>
      <c r="AP134" s="355"/>
      <c r="AQ134" s="355"/>
      <c r="AR134" s="355"/>
      <c r="AS134" s="358"/>
      <c r="AT134" s="355"/>
      <c r="AU134" s="355"/>
      <c r="AV134" s="355"/>
      <c r="AW134" s="355"/>
      <c r="AX134" s="355"/>
      <c r="AY134" s="355"/>
      <c r="AZ134" s="355"/>
      <c r="BA134" s="355"/>
    </row>
    <row r="135" spans="1:53" s="353" customFormat="1">
      <c r="A135" s="355"/>
      <c r="B135" s="355"/>
      <c r="C135" s="355"/>
      <c r="D135" s="355"/>
      <c r="E135" s="355"/>
      <c r="F135" s="355"/>
      <c r="G135" s="355"/>
      <c r="H135" s="355"/>
      <c r="I135" s="355"/>
      <c r="J135" s="355"/>
      <c r="K135" s="355"/>
      <c r="L135" s="355"/>
      <c r="M135" s="355"/>
      <c r="N135" s="355"/>
      <c r="O135" s="355"/>
      <c r="P135" s="377"/>
      <c r="Q135" s="355"/>
      <c r="R135" s="355"/>
      <c r="S135" s="355"/>
      <c r="T135" s="355"/>
      <c r="U135" s="355"/>
      <c r="V135" s="355"/>
      <c r="W135" s="377"/>
      <c r="X135" s="355"/>
      <c r="Y135" s="355"/>
      <c r="Z135" s="355"/>
      <c r="AA135" s="355"/>
      <c r="AB135" s="357"/>
      <c r="AC135" s="355"/>
      <c r="AD135" s="355"/>
      <c r="AE135" s="355"/>
      <c r="AF135" s="355"/>
      <c r="AG135" s="355"/>
      <c r="AH135" s="355"/>
      <c r="AI135" s="355"/>
      <c r="AJ135" s="355"/>
      <c r="AK135" s="356"/>
      <c r="AL135" s="355"/>
      <c r="AM135" s="355"/>
      <c r="AN135" s="355"/>
      <c r="AO135" s="355"/>
      <c r="AP135" s="355"/>
      <c r="AQ135" s="355"/>
      <c r="AR135" s="355"/>
      <c r="AS135" s="358"/>
      <c r="AT135" s="355"/>
      <c r="AU135" s="355"/>
      <c r="AV135" s="355"/>
      <c r="AW135" s="355"/>
      <c r="AX135" s="355"/>
      <c r="AY135" s="355"/>
      <c r="AZ135" s="355"/>
      <c r="BA135" s="355"/>
    </row>
    <row r="136" spans="1:53" s="353" customFormat="1">
      <c r="A136" s="355"/>
      <c r="B136" s="355"/>
      <c r="C136" s="355"/>
      <c r="D136" s="355"/>
      <c r="E136" s="355"/>
      <c r="F136" s="355"/>
      <c r="G136" s="355"/>
      <c r="H136" s="355"/>
      <c r="I136" s="355"/>
      <c r="J136" s="355"/>
      <c r="K136" s="355"/>
      <c r="L136" s="355"/>
      <c r="M136" s="355"/>
      <c r="N136" s="355"/>
      <c r="O136" s="355"/>
      <c r="P136" s="377"/>
      <c r="Q136" s="355"/>
      <c r="R136" s="355"/>
      <c r="S136" s="355"/>
      <c r="T136" s="355"/>
      <c r="U136" s="355"/>
      <c r="V136" s="355"/>
      <c r="W136" s="377"/>
      <c r="X136" s="355"/>
      <c r="Y136" s="355"/>
      <c r="Z136" s="355"/>
      <c r="AA136" s="355"/>
      <c r="AB136" s="357"/>
      <c r="AC136" s="355"/>
      <c r="AD136" s="355"/>
      <c r="AE136" s="355"/>
      <c r="AF136" s="355"/>
      <c r="AG136" s="355"/>
      <c r="AH136" s="355"/>
      <c r="AI136" s="355"/>
      <c r="AJ136" s="355"/>
      <c r="AK136" s="356"/>
      <c r="AL136" s="355"/>
      <c r="AM136" s="355"/>
      <c r="AN136" s="355"/>
      <c r="AO136" s="355"/>
      <c r="AP136" s="355"/>
      <c r="AQ136" s="355"/>
      <c r="AR136" s="355"/>
      <c r="AS136" s="358"/>
      <c r="AT136" s="355"/>
      <c r="AU136" s="355"/>
      <c r="AV136" s="355"/>
      <c r="AW136" s="355"/>
      <c r="AX136" s="355"/>
      <c r="AY136" s="355"/>
      <c r="AZ136" s="355"/>
      <c r="BA136" s="355"/>
    </row>
    <row r="137" spans="1:53" s="353" customFormat="1">
      <c r="A137" s="355"/>
      <c r="B137" s="355"/>
      <c r="C137" s="355"/>
      <c r="D137" s="355"/>
      <c r="E137" s="355"/>
      <c r="F137" s="355"/>
      <c r="G137" s="355"/>
      <c r="H137" s="355"/>
      <c r="I137" s="355"/>
      <c r="J137" s="355"/>
      <c r="K137" s="355"/>
      <c r="L137" s="355"/>
      <c r="M137" s="355"/>
      <c r="N137" s="355"/>
      <c r="O137" s="355"/>
      <c r="P137" s="377"/>
      <c r="Q137" s="355"/>
      <c r="R137" s="355"/>
      <c r="S137" s="355"/>
      <c r="T137" s="355"/>
      <c r="U137" s="355"/>
      <c r="V137" s="355"/>
      <c r="W137" s="377"/>
      <c r="X137" s="355"/>
      <c r="Y137" s="355"/>
      <c r="Z137" s="355"/>
      <c r="AA137" s="355"/>
      <c r="AB137" s="357"/>
      <c r="AC137" s="355"/>
      <c r="AD137" s="355"/>
      <c r="AE137" s="355"/>
      <c r="AF137" s="355"/>
      <c r="AG137" s="355"/>
      <c r="AH137" s="355"/>
      <c r="AI137" s="355"/>
      <c r="AJ137" s="355"/>
      <c r="AK137" s="356"/>
      <c r="AL137" s="355"/>
      <c r="AM137" s="355"/>
      <c r="AN137" s="355"/>
      <c r="AO137" s="355"/>
      <c r="AP137" s="355"/>
      <c r="AQ137" s="355"/>
      <c r="AR137" s="355"/>
      <c r="AS137" s="358"/>
      <c r="AT137" s="355"/>
      <c r="AU137" s="355"/>
      <c r="AV137" s="355"/>
      <c r="AW137" s="355"/>
      <c r="AX137" s="355"/>
      <c r="AY137" s="355"/>
      <c r="AZ137" s="355"/>
      <c r="BA137" s="355"/>
    </row>
    <row r="138" spans="1:53" s="353" customFormat="1">
      <c r="A138" s="355"/>
      <c r="B138" s="355"/>
      <c r="C138" s="355"/>
      <c r="D138" s="355"/>
      <c r="E138" s="355"/>
      <c r="F138" s="355"/>
      <c r="G138" s="355"/>
      <c r="H138" s="355"/>
      <c r="I138" s="355"/>
      <c r="J138" s="355"/>
      <c r="K138" s="355"/>
      <c r="L138" s="355"/>
      <c r="M138" s="355"/>
      <c r="N138" s="355"/>
      <c r="O138" s="355"/>
      <c r="P138" s="377"/>
      <c r="Q138" s="355"/>
      <c r="R138" s="355"/>
      <c r="S138" s="355"/>
      <c r="T138" s="355"/>
      <c r="U138" s="355"/>
      <c r="V138" s="355"/>
      <c r="W138" s="377"/>
      <c r="X138" s="355"/>
      <c r="Y138" s="355"/>
      <c r="Z138" s="355"/>
      <c r="AA138" s="355"/>
      <c r="AB138" s="357"/>
      <c r="AC138" s="355"/>
      <c r="AD138" s="355"/>
      <c r="AE138" s="355"/>
      <c r="AF138" s="355"/>
      <c r="AG138" s="355"/>
      <c r="AH138" s="355"/>
      <c r="AI138" s="355"/>
      <c r="AJ138" s="355"/>
      <c r="AK138" s="356"/>
      <c r="AL138" s="355"/>
      <c r="AM138" s="355"/>
      <c r="AN138" s="355"/>
      <c r="AO138" s="355"/>
      <c r="AP138" s="355"/>
      <c r="AQ138" s="355"/>
      <c r="AR138" s="355"/>
      <c r="AS138" s="358"/>
      <c r="AT138" s="355"/>
      <c r="AU138" s="355"/>
      <c r="AV138" s="355"/>
      <c r="AW138" s="355"/>
      <c r="AX138" s="355"/>
      <c r="AY138" s="355"/>
      <c r="AZ138" s="355"/>
      <c r="BA138" s="355"/>
    </row>
    <row r="139" spans="1:53" s="353" customFormat="1">
      <c r="A139" s="355"/>
      <c r="B139" s="355"/>
      <c r="C139" s="355"/>
      <c r="D139" s="355"/>
      <c r="E139" s="355"/>
      <c r="F139" s="355"/>
      <c r="G139" s="355"/>
      <c r="H139" s="355"/>
      <c r="I139" s="355"/>
      <c r="J139" s="355"/>
      <c r="K139" s="355"/>
      <c r="L139" s="355"/>
      <c r="M139" s="355"/>
      <c r="N139" s="355"/>
      <c r="O139" s="355"/>
      <c r="P139" s="377"/>
      <c r="Q139" s="355"/>
      <c r="R139" s="355"/>
      <c r="S139" s="355"/>
      <c r="T139" s="355"/>
      <c r="U139" s="355"/>
      <c r="V139" s="355"/>
      <c r="W139" s="377"/>
      <c r="X139" s="355"/>
      <c r="Y139" s="355"/>
      <c r="Z139" s="355"/>
      <c r="AA139" s="355"/>
      <c r="AB139" s="357"/>
      <c r="AC139" s="355"/>
      <c r="AD139" s="355"/>
      <c r="AE139" s="355"/>
      <c r="AF139" s="355"/>
      <c r="AG139" s="355"/>
      <c r="AH139" s="355"/>
      <c r="AI139" s="355"/>
      <c r="AJ139" s="355"/>
      <c r="AK139" s="356"/>
      <c r="AL139" s="355"/>
      <c r="AM139" s="355"/>
      <c r="AN139" s="355"/>
      <c r="AO139" s="355"/>
      <c r="AP139" s="355"/>
      <c r="AQ139" s="355"/>
      <c r="AR139" s="355"/>
      <c r="AS139" s="358"/>
      <c r="AT139" s="355"/>
      <c r="AU139" s="355"/>
      <c r="AV139" s="355"/>
      <c r="AW139" s="355"/>
      <c r="AX139" s="355"/>
      <c r="AY139" s="355"/>
      <c r="AZ139" s="355"/>
      <c r="BA139" s="355"/>
    </row>
    <row r="140" spans="1:53" s="353" customFormat="1">
      <c r="A140" s="355"/>
      <c r="B140" s="355"/>
      <c r="C140" s="355"/>
      <c r="D140" s="355"/>
      <c r="E140" s="355"/>
      <c r="F140" s="355"/>
      <c r="G140" s="355"/>
      <c r="H140" s="355"/>
      <c r="I140" s="355"/>
      <c r="J140" s="355"/>
      <c r="K140" s="355"/>
      <c r="L140" s="355"/>
      <c r="M140" s="355"/>
      <c r="N140" s="355"/>
      <c r="O140" s="355"/>
      <c r="P140" s="377"/>
      <c r="Q140" s="355"/>
      <c r="R140" s="355"/>
      <c r="S140" s="355"/>
      <c r="T140" s="355"/>
      <c r="U140" s="355"/>
      <c r="V140" s="355"/>
      <c r="W140" s="377"/>
      <c r="X140" s="355"/>
      <c r="Y140" s="355"/>
      <c r="Z140" s="355"/>
      <c r="AA140" s="355"/>
      <c r="AB140" s="357"/>
      <c r="AC140" s="355"/>
      <c r="AD140" s="355"/>
      <c r="AE140" s="355"/>
      <c r="AF140" s="355"/>
      <c r="AG140" s="355"/>
      <c r="AH140" s="355"/>
      <c r="AI140" s="355"/>
      <c r="AJ140" s="355"/>
      <c r="AK140" s="356"/>
      <c r="AL140" s="355"/>
      <c r="AM140" s="355"/>
      <c r="AN140" s="355"/>
      <c r="AO140" s="355"/>
      <c r="AP140" s="355"/>
      <c r="AQ140" s="355"/>
      <c r="AR140" s="355"/>
      <c r="AS140" s="358"/>
      <c r="AT140" s="355"/>
      <c r="AU140" s="355"/>
      <c r="AV140" s="355"/>
      <c r="AW140" s="355"/>
      <c r="AX140" s="355"/>
      <c r="AY140" s="355"/>
      <c r="AZ140" s="355"/>
      <c r="BA140" s="355"/>
    </row>
    <row r="141" spans="1:53" s="353" customFormat="1">
      <c r="A141" s="355"/>
      <c r="B141" s="355"/>
      <c r="C141" s="355"/>
      <c r="D141" s="355"/>
      <c r="E141" s="355"/>
      <c r="F141" s="355"/>
      <c r="G141" s="355"/>
      <c r="H141" s="355"/>
      <c r="I141" s="355"/>
      <c r="J141" s="355"/>
      <c r="K141" s="355"/>
      <c r="L141" s="355"/>
      <c r="M141" s="355"/>
      <c r="N141" s="355"/>
      <c r="O141" s="355"/>
      <c r="P141" s="377"/>
      <c r="Q141" s="355"/>
      <c r="R141" s="355"/>
      <c r="S141" s="355"/>
      <c r="T141" s="355"/>
      <c r="U141" s="355"/>
      <c r="V141" s="355"/>
      <c r="W141" s="377"/>
      <c r="X141" s="355"/>
      <c r="Y141" s="355"/>
      <c r="Z141" s="355"/>
      <c r="AA141" s="355"/>
      <c r="AB141" s="357"/>
      <c r="AC141" s="355"/>
      <c r="AD141" s="355"/>
      <c r="AE141" s="355"/>
      <c r="AF141" s="355"/>
      <c r="AG141" s="355"/>
      <c r="AH141" s="355"/>
      <c r="AI141" s="355"/>
      <c r="AJ141" s="355"/>
      <c r="AK141" s="356"/>
      <c r="AL141" s="355"/>
      <c r="AM141" s="355"/>
      <c r="AN141" s="355"/>
      <c r="AO141" s="355"/>
      <c r="AP141" s="355"/>
      <c r="AQ141" s="355"/>
      <c r="AR141" s="355"/>
      <c r="AS141" s="358"/>
      <c r="AT141" s="355"/>
      <c r="AU141" s="355"/>
      <c r="AV141" s="355"/>
      <c r="AW141" s="355"/>
      <c r="AX141" s="355"/>
      <c r="AY141" s="355"/>
      <c r="AZ141" s="355"/>
      <c r="BA141" s="355"/>
    </row>
    <row r="142" spans="1:53" s="353" customFormat="1">
      <c r="A142" s="355"/>
      <c r="B142" s="355"/>
      <c r="C142" s="355"/>
      <c r="D142" s="355"/>
      <c r="E142" s="355"/>
      <c r="F142" s="355"/>
      <c r="G142" s="355"/>
      <c r="H142" s="355"/>
      <c r="I142" s="355"/>
      <c r="J142" s="355"/>
      <c r="K142" s="355"/>
      <c r="L142" s="355"/>
      <c r="M142" s="355"/>
      <c r="N142" s="355"/>
      <c r="O142" s="355"/>
      <c r="P142" s="377"/>
      <c r="Q142" s="355"/>
      <c r="R142" s="355"/>
      <c r="S142" s="355"/>
      <c r="T142" s="355"/>
      <c r="U142" s="355"/>
      <c r="V142" s="355"/>
      <c r="W142" s="377"/>
      <c r="X142" s="355"/>
      <c r="Y142" s="355"/>
      <c r="Z142" s="355"/>
      <c r="AA142" s="355"/>
      <c r="AB142" s="357"/>
      <c r="AC142" s="355"/>
      <c r="AD142" s="355"/>
      <c r="AE142" s="355"/>
      <c r="AF142" s="355"/>
      <c r="AG142" s="355"/>
      <c r="AH142" s="355"/>
      <c r="AI142" s="355"/>
      <c r="AJ142" s="355"/>
      <c r="AK142" s="356"/>
      <c r="AL142" s="355"/>
      <c r="AM142" s="355"/>
      <c r="AN142" s="355"/>
      <c r="AO142" s="355"/>
      <c r="AP142" s="355"/>
      <c r="AQ142" s="355"/>
      <c r="AR142" s="355"/>
      <c r="AS142" s="358"/>
      <c r="AT142" s="355"/>
      <c r="AU142" s="355"/>
      <c r="AV142" s="355"/>
      <c r="AW142" s="355"/>
      <c r="AX142" s="355"/>
      <c r="AY142" s="355"/>
      <c r="AZ142" s="355"/>
      <c r="BA142" s="355"/>
    </row>
    <row r="143" spans="1:53" s="353" customFormat="1">
      <c r="A143" s="355"/>
      <c r="B143" s="355"/>
      <c r="C143" s="355"/>
      <c r="D143" s="355"/>
      <c r="E143" s="355"/>
      <c r="F143" s="355"/>
      <c r="G143" s="355"/>
      <c r="H143" s="355"/>
      <c r="I143" s="355"/>
      <c r="J143" s="355"/>
      <c r="K143" s="355"/>
      <c r="L143" s="355"/>
      <c r="M143" s="355"/>
      <c r="N143" s="355"/>
      <c r="O143" s="355"/>
      <c r="P143" s="377"/>
      <c r="Q143" s="355"/>
      <c r="R143" s="355"/>
      <c r="S143" s="355"/>
      <c r="T143" s="355"/>
      <c r="U143" s="355"/>
      <c r="V143" s="355"/>
      <c r="W143" s="377"/>
      <c r="X143" s="355"/>
      <c r="Y143" s="355"/>
      <c r="Z143" s="355"/>
      <c r="AA143" s="355"/>
      <c r="AB143" s="357"/>
      <c r="AC143" s="355"/>
      <c r="AD143" s="355"/>
      <c r="AE143" s="355"/>
      <c r="AF143" s="355"/>
      <c r="AG143" s="355"/>
      <c r="AH143" s="355"/>
      <c r="AI143" s="355"/>
      <c r="AJ143" s="355"/>
      <c r="AK143" s="356"/>
      <c r="AL143" s="355"/>
      <c r="AM143" s="355"/>
      <c r="AN143" s="355"/>
      <c r="AO143" s="355"/>
      <c r="AP143" s="355"/>
      <c r="AQ143" s="355"/>
      <c r="AR143" s="355"/>
      <c r="AS143" s="358"/>
      <c r="AT143" s="355"/>
      <c r="AU143" s="355"/>
      <c r="AV143" s="355"/>
      <c r="AW143" s="355"/>
      <c r="AX143" s="355"/>
      <c r="AY143" s="355"/>
      <c r="AZ143" s="355"/>
      <c r="BA143" s="355"/>
    </row>
    <row r="144" spans="1:53" s="353" customFormat="1">
      <c r="A144" s="355"/>
      <c r="B144" s="355"/>
      <c r="C144" s="355"/>
      <c r="D144" s="355"/>
      <c r="E144" s="355"/>
      <c r="F144" s="355"/>
      <c r="G144" s="355"/>
      <c r="H144" s="355"/>
      <c r="I144" s="355"/>
      <c r="J144" s="355"/>
      <c r="K144" s="355"/>
      <c r="L144" s="355"/>
      <c r="M144" s="355"/>
      <c r="N144" s="355"/>
      <c r="O144" s="355"/>
      <c r="P144" s="377"/>
      <c r="Q144" s="355"/>
      <c r="R144" s="355"/>
      <c r="S144" s="355"/>
      <c r="T144" s="355"/>
      <c r="U144" s="355"/>
      <c r="V144" s="355"/>
      <c r="W144" s="377"/>
      <c r="X144" s="355"/>
      <c r="Y144" s="355"/>
      <c r="Z144" s="355"/>
      <c r="AA144" s="355"/>
      <c r="AB144" s="357"/>
      <c r="AC144" s="355"/>
      <c r="AD144" s="355"/>
      <c r="AE144" s="355"/>
      <c r="AF144" s="355"/>
      <c r="AG144" s="355"/>
      <c r="AH144" s="355"/>
      <c r="AI144" s="355"/>
      <c r="AJ144" s="355"/>
      <c r="AK144" s="356"/>
      <c r="AL144" s="355"/>
      <c r="AM144" s="355"/>
      <c r="AN144" s="355"/>
      <c r="AO144" s="355"/>
      <c r="AP144" s="355"/>
      <c r="AQ144" s="355"/>
      <c r="AR144" s="355"/>
      <c r="AS144" s="358"/>
      <c r="AT144" s="355"/>
      <c r="AU144" s="355"/>
      <c r="AV144" s="355"/>
      <c r="AW144" s="355"/>
      <c r="AX144" s="355"/>
      <c r="AY144" s="355"/>
      <c r="AZ144" s="355"/>
      <c r="BA144" s="355"/>
    </row>
    <row r="145" spans="1:53" s="353" customFormat="1">
      <c r="A145" s="355"/>
      <c r="B145" s="355"/>
      <c r="C145" s="355"/>
      <c r="D145" s="355"/>
      <c r="E145" s="355"/>
      <c r="F145" s="355"/>
      <c r="G145" s="355"/>
      <c r="H145" s="355"/>
      <c r="I145" s="355"/>
      <c r="J145" s="355"/>
      <c r="K145" s="355"/>
      <c r="L145" s="355"/>
      <c r="M145" s="355"/>
      <c r="N145" s="355"/>
      <c r="O145" s="355"/>
      <c r="P145" s="377"/>
      <c r="Q145" s="355"/>
      <c r="R145" s="355"/>
      <c r="S145" s="355"/>
      <c r="T145" s="355"/>
      <c r="U145" s="355"/>
      <c r="V145" s="355"/>
      <c r="W145" s="377"/>
      <c r="X145" s="355"/>
      <c r="Y145" s="355"/>
      <c r="Z145" s="355"/>
      <c r="AA145" s="355"/>
      <c r="AB145" s="357"/>
      <c r="AC145" s="355"/>
      <c r="AD145" s="355"/>
      <c r="AE145" s="355"/>
      <c r="AF145" s="355"/>
      <c r="AG145" s="355"/>
      <c r="AH145" s="355"/>
      <c r="AI145" s="355"/>
      <c r="AJ145" s="355"/>
      <c r="AK145" s="356"/>
      <c r="AL145" s="355"/>
      <c r="AM145" s="355"/>
      <c r="AN145" s="355"/>
      <c r="AO145" s="355"/>
      <c r="AP145" s="355"/>
      <c r="AQ145" s="355"/>
      <c r="AR145" s="355"/>
      <c r="AS145" s="358"/>
      <c r="AT145" s="355"/>
      <c r="AU145" s="355"/>
      <c r="AV145" s="355"/>
      <c r="AW145" s="355"/>
      <c r="AX145" s="355"/>
      <c r="AY145" s="355"/>
      <c r="AZ145" s="355"/>
      <c r="BA145" s="355"/>
    </row>
    <row r="146" spans="1:53" s="353" customFormat="1">
      <c r="A146" s="355"/>
      <c r="B146" s="355"/>
      <c r="C146" s="355"/>
      <c r="D146" s="355"/>
      <c r="E146" s="355"/>
      <c r="F146" s="355"/>
      <c r="G146" s="355"/>
      <c r="H146" s="355"/>
      <c r="I146" s="355"/>
      <c r="J146" s="355"/>
      <c r="K146" s="355"/>
      <c r="L146" s="355"/>
      <c r="M146" s="355"/>
      <c r="N146" s="355"/>
      <c r="O146" s="355"/>
      <c r="P146" s="377"/>
      <c r="Q146" s="355"/>
      <c r="R146" s="355"/>
      <c r="S146" s="355"/>
      <c r="T146" s="355"/>
      <c r="U146" s="355"/>
      <c r="V146" s="355"/>
      <c r="W146" s="377"/>
      <c r="X146" s="355"/>
      <c r="Y146" s="355"/>
      <c r="Z146" s="355"/>
      <c r="AA146" s="355"/>
      <c r="AB146" s="357"/>
      <c r="AC146" s="355"/>
      <c r="AD146" s="355"/>
      <c r="AE146" s="355"/>
      <c r="AF146" s="355"/>
      <c r="AG146" s="355"/>
      <c r="AH146" s="355"/>
      <c r="AI146" s="355"/>
      <c r="AJ146" s="355"/>
      <c r="AK146" s="356"/>
      <c r="AL146" s="355"/>
      <c r="AM146" s="355"/>
      <c r="AN146" s="355"/>
      <c r="AO146" s="355"/>
      <c r="AP146" s="355"/>
      <c r="AQ146" s="355"/>
      <c r="AR146" s="355"/>
      <c r="AS146" s="358"/>
      <c r="AT146" s="355"/>
      <c r="AU146" s="355"/>
      <c r="AV146" s="355"/>
      <c r="AW146" s="355"/>
      <c r="AX146" s="355"/>
      <c r="AY146" s="355"/>
      <c r="AZ146" s="355"/>
      <c r="BA146" s="355"/>
    </row>
    <row r="147" spans="1:53" s="353" customFormat="1">
      <c r="A147" s="355"/>
      <c r="B147" s="355"/>
      <c r="C147" s="355"/>
      <c r="D147" s="355"/>
      <c r="E147" s="355"/>
      <c r="F147" s="355"/>
      <c r="G147" s="355"/>
      <c r="H147" s="355"/>
      <c r="I147" s="355"/>
      <c r="J147" s="355"/>
      <c r="K147" s="355"/>
      <c r="L147" s="355"/>
      <c r="M147" s="355"/>
      <c r="N147" s="355"/>
      <c r="O147" s="355"/>
      <c r="P147" s="377"/>
      <c r="Q147" s="355"/>
      <c r="R147" s="355"/>
      <c r="S147" s="355"/>
      <c r="T147" s="355"/>
      <c r="U147" s="355"/>
      <c r="V147" s="355"/>
      <c r="W147" s="377"/>
      <c r="X147" s="355"/>
      <c r="Y147" s="355"/>
      <c r="Z147" s="355"/>
      <c r="AA147" s="355"/>
      <c r="AB147" s="357"/>
      <c r="AC147" s="355"/>
      <c r="AD147" s="355"/>
      <c r="AE147" s="355"/>
      <c r="AF147" s="355"/>
      <c r="AG147" s="355"/>
      <c r="AH147" s="355"/>
      <c r="AI147" s="355"/>
      <c r="AJ147" s="355"/>
      <c r="AK147" s="356"/>
      <c r="AL147" s="355"/>
      <c r="AM147" s="355"/>
      <c r="AN147" s="355"/>
      <c r="AO147" s="355"/>
      <c r="AP147" s="355"/>
      <c r="AQ147" s="355"/>
      <c r="AR147" s="355"/>
      <c r="AS147" s="358"/>
      <c r="AT147" s="355"/>
      <c r="AU147" s="355"/>
      <c r="AV147" s="355"/>
      <c r="AW147" s="355"/>
      <c r="AX147" s="355"/>
      <c r="AY147" s="355"/>
      <c r="AZ147" s="355"/>
      <c r="BA147" s="355"/>
    </row>
    <row r="148" spans="1:53" s="353" customFormat="1">
      <c r="A148" s="355"/>
      <c r="B148" s="355"/>
      <c r="C148" s="355"/>
      <c r="D148" s="355"/>
      <c r="E148" s="355"/>
      <c r="F148" s="355"/>
      <c r="G148" s="355"/>
      <c r="H148" s="355"/>
      <c r="I148" s="355"/>
      <c r="J148" s="355"/>
      <c r="K148" s="355"/>
      <c r="L148" s="355"/>
      <c r="M148" s="355"/>
      <c r="N148" s="355"/>
      <c r="O148" s="355"/>
      <c r="P148" s="377"/>
      <c r="Q148" s="355"/>
      <c r="R148" s="355"/>
      <c r="S148" s="355"/>
      <c r="T148" s="355"/>
      <c r="U148" s="355"/>
      <c r="V148" s="355"/>
      <c r="W148" s="377"/>
      <c r="X148" s="355"/>
      <c r="Y148" s="355"/>
      <c r="Z148" s="355"/>
      <c r="AA148" s="355"/>
      <c r="AB148" s="357"/>
      <c r="AC148" s="355"/>
      <c r="AD148" s="355"/>
      <c r="AE148" s="355"/>
      <c r="AF148" s="355"/>
      <c r="AG148" s="355"/>
      <c r="AH148" s="355"/>
      <c r="AI148" s="355"/>
      <c r="AJ148" s="355"/>
      <c r="AK148" s="356"/>
      <c r="AL148" s="355"/>
      <c r="AM148" s="355"/>
      <c r="AN148" s="355"/>
      <c r="AO148" s="355"/>
      <c r="AP148" s="355"/>
      <c r="AQ148" s="355"/>
      <c r="AR148" s="355"/>
      <c r="AS148" s="358"/>
      <c r="AT148" s="355"/>
      <c r="AU148" s="355"/>
      <c r="AV148" s="355"/>
      <c r="AW148" s="355"/>
      <c r="AX148" s="355"/>
      <c r="AY148" s="355"/>
      <c r="AZ148" s="355"/>
      <c r="BA148" s="355"/>
    </row>
    <row r="149" spans="1:53" s="353" customFormat="1">
      <c r="A149" s="355"/>
      <c r="B149" s="355"/>
      <c r="C149" s="355"/>
      <c r="D149" s="355"/>
      <c r="E149" s="355"/>
      <c r="F149" s="355"/>
      <c r="G149" s="355"/>
      <c r="H149" s="355"/>
      <c r="I149" s="355"/>
      <c r="J149" s="355"/>
      <c r="K149" s="355"/>
      <c r="L149" s="355"/>
      <c r="M149" s="355"/>
      <c r="N149" s="355"/>
      <c r="O149" s="355"/>
      <c r="P149" s="377"/>
      <c r="Q149" s="355"/>
      <c r="R149" s="355"/>
      <c r="S149" s="355"/>
      <c r="T149" s="355"/>
      <c r="U149" s="355"/>
      <c r="V149" s="355"/>
      <c r="W149" s="377"/>
      <c r="X149" s="355"/>
      <c r="Y149" s="355"/>
      <c r="Z149" s="355"/>
      <c r="AA149" s="355"/>
      <c r="AB149" s="357"/>
      <c r="AC149" s="355"/>
      <c r="AD149" s="355"/>
      <c r="AE149" s="355"/>
      <c r="AF149" s="355"/>
      <c r="AG149" s="355"/>
      <c r="AH149" s="355"/>
      <c r="AI149" s="355"/>
      <c r="AJ149" s="355"/>
      <c r="AK149" s="356"/>
      <c r="AL149" s="355"/>
      <c r="AM149" s="355"/>
      <c r="AN149" s="355"/>
      <c r="AO149" s="355"/>
      <c r="AP149" s="355"/>
      <c r="AQ149" s="355"/>
      <c r="AR149" s="355"/>
      <c r="AS149" s="358"/>
      <c r="AT149" s="355"/>
      <c r="AU149" s="355"/>
      <c r="AV149" s="355"/>
      <c r="AW149" s="355"/>
      <c r="AX149" s="355"/>
      <c r="AY149" s="355"/>
      <c r="AZ149" s="355"/>
      <c r="BA149" s="355"/>
    </row>
    <row r="150" spans="1:53" s="353" customFormat="1">
      <c r="A150" s="355"/>
      <c r="B150" s="355"/>
      <c r="C150" s="355"/>
      <c r="D150" s="355"/>
      <c r="E150" s="355"/>
      <c r="F150" s="355"/>
      <c r="G150" s="355"/>
      <c r="H150" s="355"/>
      <c r="I150" s="355"/>
      <c r="J150" s="355"/>
      <c r="K150" s="355"/>
      <c r="L150" s="355"/>
      <c r="M150" s="355"/>
      <c r="N150" s="355"/>
      <c r="O150" s="355"/>
      <c r="P150" s="377"/>
      <c r="Q150" s="355"/>
      <c r="R150" s="355"/>
      <c r="S150" s="355"/>
      <c r="T150" s="355"/>
      <c r="U150" s="355"/>
      <c r="V150" s="355"/>
      <c r="W150" s="377"/>
      <c r="X150" s="355"/>
      <c r="Y150" s="355"/>
      <c r="Z150" s="355"/>
      <c r="AA150" s="355"/>
      <c r="AB150" s="357"/>
      <c r="AC150" s="355"/>
      <c r="AD150" s="355"/>
      <c r="AE150" s="355"/>
      <c r="AF150" s="355"/>
      <c r="AG150" s="355"/>
      <c r="AH150" s="355"/>
      <c r="AI150" s="355"/>
      <c r="AJ150" s="355"/>
      <c r="AK150" s="356"/>
      <c r="AL150" s="355"/>
      <c r="AM150" s="355"/>
      <c r="AN150" s="355"/>
      <c r="AO150" s="355"/>
      <c r="AP150" s="355"/>
      <c r="AQ150" s="355"/>
      <c r="AR150" s="355"/>
      <c r="AS150" s="358"/>
      <c r="AT150" s="355"/>
      <c r="AU150" s="355"/>
      <c r="AV150" s="355"/>
      <c r="AW150" s="355"/>
      <c r="AX150" s="355"/>
      <c r="AY150" s="355"/>
      <c r="AZ150" s="355"/>
      <c r="BA150" s="355"/>
    </row>
    <row r="151" spans="1:53" s="353" customFormat="1">
      <c r="A151" s="355"/>
      <c r="B151" s="355"/>
      <c r="C151" s="355"/>
      <c r="D151" s="355"/>
      <c r="E151" s="355"/>
      <c r="F151" s="355"/>
      <c r="G151" s="355"/>
      <c r="H151" s="355"/>
      <c r="I151" s="355"/>
      <c r="J151" s="355"/>
      <c r="K151" s="355"/>
      <c r="L151" s="355"/>
      <c r="M151" s="355"/>
      <c r="N151" s="355"/>
      <c r="O151" s="355"/>
      <c r="P151" s="377"/>
      <c r="Q151" s="355"/>
      <c r="R151" s="355"/>
      <c r="S151" s="355"/>
      <c r="T151" s="355"/>
      <c r="U151" s="355"/>
      <c r="V151" s="355"/>
      <c r="W151" s="377"/>
      <c r="X151" s="355"/>
      <c r="Y151" s="355"/>
      <c r="Z151" s="355"/>
      <c r="AA151" s="355"/>
      <c r="AB151" s="357"/>
      <c r="AC151" s="355"/>
      <c r="AD151" s="355"/>
      <c r="AE151" s="355"/>
      <c r="AF151" s="355"/>
      <c r="AG151" s="355"/>
      <c r="AH151" s="355"/>
      <c r="AI151" s="355"/>
      <c r="AJ151" s="355"/>
      <c r="AK151" s="356"/>
      <c r="AL151" s="355"/>
      <c r="AM151" s="355"/>
      <c r="AN151" s="355"/>
      <c r="AO151" s="355"/>
      <c r="AP151" s="355"/>
      <c r="AQ151" s="355"/>
      <c r="AR151" s="355"/>
      <c r="AS151" s="358"/>
      <c r="AT151" s="355"/>
      <c r="AU151" s="355"/>
      <c r="AV151" s="355"/>
      <c r="AW151" s="355"/>
      <c r="AX151" s="355"/>
      <c r="AY151" s="355"/>
      <c r="AZ151" s="355"/>
      <c r="BA151" s="355"/>
    </row>
    <row r="152" spans="1:53" s="353" customFormat="1">
      <c r="A152" s="355"/>
      <c r="B152" s="355"/>
      <c r="C152" s="355"/>
      <c r="D152" s="355"/>
      <c r="E152" s="355"/>
      <c r="F152" s="355"/>
      <c r="G152" s="355"/>
      <c r="H152" s="355"/>
      <c r="I152" s="355"/>
      <c r="J152" s="355"/>
      <c r="K152" s="355"/>
      <c r="L152" s="355"/>
      <c r="M152" s="355"/>
      <c r="N152" s="355"/>
      <c r="O152" s="355"/>
      <c r="P152" s="377"/>
      <c r="Q152" s="355"/>
      <c r="R152" s="355"/>
      <c r="S152" s="355"/>
      <c r="T152" s="355"/>
      <c r="U152" s="355"/>
      <c r="V152" s="355"/>
      <c r="W152" s="377"/>
      <c r="X152" s="355"/>
      <c r="Y152" s="355"/>
      <c r="Z152" s="355"/>
      <c r="AA152" s="355"/>
      <c r="AB152" s="357"/>
      <c r="AC152" s="355"/>
      <c r="AD152" s="355"/>
      <c r="AE152" s="355"/>
      <c r="AF152" s="355"/>
      <c r="AG152" s="355"/>
      <c r="AH152" s="355"/>
      <c r="AI152" s="355"/>
      <c r="AJ152" s="355"/>
      <c r="AK152" s="356"/>
      <c r="AL152" s="355"/>
      <c r="AM152" s="355"/>
      <c r="AN152" s="355"/>
      <c r="AO152" s="355"/>
      <c r="AP152" s="355"/>
      <c r="AQ152" s="355"/>
      <c r="AR152" s="355"/>
      <c r="AS152" s="358"/>
      <c r="AT152" s="355"/>
      <c r="AU152" s="355"/>
      <c r="AV152" s="355"/>
      <c r="AW152" s="355"/>
      <c r="AX152" s="355"/>
      <c r="AY152" s="355"/>
      <c r="AZ152" s="355"/>
      <c r="BA152" s="355"/>
    </row>
    <row r="153" spans="1:53" s="353" customFormat="1">
      <c r="A153" s="355"/>
      <c r="B153" s="355"/>
      <c r="C153" s="355"/>
      <c r="D153" s="355"/>
      <c r="E153" s="355"/>
      <c r="F153" s="355"/>
      <c r="G153" s="355"/>
      <c r="H153" s="355"/>
      <c r="I153" s="355"/>
      <c r="J153" s="355"/>
      <c r="K153" s="355"/>
      <c r="L153" s="355"/>
      <c r="M153" s="355"/>
      <c r="N153" s="355"/>
      <c r="O153" s="355"/>
      <c r="P153" s="377"/>
      <c r="Q153" s="355"/>
      <c r="R153" s="355"/>
      <c r="S153" s="355"/>
      <c r="T153" s="355"/>
      <c r="U153" s="355"/>
      <c r="V153" s="355"/>
      <c r="W153" s="377"/>
      <c r="X153" s="355"/>
      <c r="Y153" s="355"/>
      <c r="Z153" s="355"/>
      <c r="AA153" s="355"/>
      <c r="AB153" s="357"/>
      <c r="AC153" s="355"/>
      <c r="AD153" s="355"/>
      <c r="AE153" s="355"/>
      <c r="AF153" s="355"/>
      <c r="AG153" s="355"/>
      <c r="AH153" s="355"/>
      <c r="AI153" s="355"/>
      <c r="AJ153" s="355"/>
      <c r="AK153" s="356"/>
      <c r="AL153" s="355"/>
      <c r="AM153" s="355"/>
      <c r="AN153" s="355"/>
      <c r="AO153" s="355"/>
      <c r="AP153" s="355"/>
      <c r="AQ153" s="355"/>
      <c r="AR153" s="355"/>
      <c r="AS153" s="358"/>
      <c r="AT153" s="355"/>
      <c r="AU153" s="355"/>
      <c r="AV153" s="355"/>
      <c r="AW153" s="355"/>
      <c r="AX153" s="355"/>
      <c r="AY153" s="355"/>
      <c r="AZ153" s="355"/>
      <c r="BA153" s="355"/>
    </row>
    <row r="154" spans="1:53" s="353" customFormat="1">
      <c r="A154" s="355"/>
      <c r="B154" s="355"/>
      <c r="C154" s="355"/>
      <c r="D154" s="355"/>
      <c r="E154" s="355"/>
      <c r="F154" s="355"/>
      <c r="G154" s="355"/>
      <c r="H154" s="355"/>
      <c r="I154" s="355"/>
      <c r="J154" s="355"/>
      <c r="K154" s="355"/>
      <c r="L154" s="355"/>
      <c r="M154" s="355"/>
      <c r="N154" s="355"/>
      <c r="O154" s="355"/>
      <c r="P154" s="377"/>
      <c r="Q154" s="355"/>
      <c r="R154" s="355"/>
      <c r="S154" s="355"/>
      <c r="T154" s="355"/>
      <c r="U154" s="355"/>
      <c r="V154" s="355"/>
      <c r="W154" s="377"/>
      <c r="X154" s="355"/>
      <c r="Y154" s="355"/>
      <c r="Z154" s="355"/>
      <c r="AA154" s="355"/>
      <c r="AB154" s="357"/>
      <c r="AC154" s="355"/>
      <c r="AD154" s="355"/>
      <c r="AE154" s="355"/>
      <c r="AF154" s="355"/>
      <c r="AG154" s="355"/>
      <c r="AH154" s="355"/>
      <c r="AI154" s="355"/>
      <c r="AJ154" s="355"/>
      <c r="AK154" s="356"/>
      <c r="AL154" s="355"/>
      <c r="AM154" s="355"/>
      <c r="AN154" s="355"/>
      <c r="AO154" s="355"/>
      <c r="AP154" s="355"/>
      <c r="AQ154" s="355"/>
      <c r="AR154" s="355"/>
      <c r="AS154" s="358"/>
      <c r="AT154" s="355"/>
      <c r="AU154" s="355"/>
      <c r="AV154" s="355"/>
      <c r="AW154" s="355"/>
      <c r="AX154" s="355"/>
      <c r="AY154" s="355"/>
      <c r="AZ154" s="355"/>
      <c r="BA154" s="355"/>
    </row>
    <row r="155" spans="1:53" s="353" customFormat="1">
      <c r="A155" s="355"/>
      <c r="B155" s="355"/>
      <c r="C155" s="355"/>
      <c r="D155" s="355"/>
      <c r="E155" s="355"/>
      <c r="F155" s="355"/>
      <c r="G155" s="355"/>
      <c r="H155" s="355"/>
      <c r="I155" s="355"/>
      <c r="J155" s="355"/>
      <c r="K155" s="355"/>
      <c r="L155" s="355"/>
      <c r="M155" s="355"/>
      <c r="N155" s="355"/>
      <c r="O155" s="355"/>
      <c r="P155" s="377"/>
      <c r="Q155" s="355"/>
      <c r="R155" s="355"/>
      <c r="S155" s="355"/>
      <c r="T155" s="355"/>
      <c r="U155" s="355"/>
      <c r="V155" s="355"/>
      <c r="W155" s="377"/>
      <c r="X155" s="355"/>
      <c r="Y155" s="355"/>
      <c r="Z155" s="355"/>
      <c r="AA155" s="355"/>
      <c r="AB155" s="357"/>
      <c r="AC155" s="355"/>
      <c r="AD155" s="355"/>
      <c r="AE155" s="355"/>
      <c r="AF155" s="355"/>
      <c r="AG155" s="355"/>
      <c r="AH155" s="355"/>
      <c r="AI155" s="355"/>
      <c r="AJ155" s="355"/>
      <c r="AK155" s="356"/>
      <c r="AL155" s="355"/>
      <c r="AM155" s="355"/>
      <c r="AN155" s="355"/>
      <c r="AO155" s="355"/>
      <c r="AP155" s="355"/>
      <c r="AQ155" s="355"/>
      <c r="AR155" s="355"/>
      <c r="AS155" s="358"/>
      <c r="AT155" s="355"/>
      <c r="AU155" s="355"/>
      <c r="AV155" s="355"/>
      <c r="AW155" s="355"/>
      <c r="AX155" s="355"/>
      <c r="AY155" s="355"/>
      <c r="AZ155" s="355"/>
      <c r="BA155" s="355"/>
    </row>
    <row r="156" spans="1:53" s="353" customFormat="1">
      <c r="A156" s="355"/>
      <c r="B156" s="355"/>
      <c r="C156" s="355"/>
      <c r="D156" s="355"/>
      <c r="E156" s="355"/>
      <c r="F156" s="355"/>
      <c r="G156" s="355"/>
      <c r="H156" s="355"/>
      <c r="I156" s="355"/>
      <c r="J156" s="355"/>
      <c r="K156" s="355"/>
      <c r="L156" s="355"/>
      <c r="M156" s="355"/>
      <c r="N156" s="355"/>
      <c r="O156" s="355"/>
      <c r="P156" s="377"/>
      <c r="Q156" s="355"/>
      <c r="R156" s="355"/>
      <c r="S156" s="355"/>
      <c r="T156" s="355"/>
      <c r="U156" s="355"/>
      <c r="V156" s="355"/>
      <c r="W156" s="377"/>
      <c r="X156" s="355"/>
      <c r="Y156" s="355"/>
      <c r="Z156" s="355"/>
      <c r="AA156" s="355"/>
      <c r="AB156" s="357"/>
      <c r="AC156" s="355"/>
      <c r="AD156" s="355"/>
      <c r="AE156" s="355"/>
      <c r="AF156" s="355"/>
      <c r="AG156" s="355"/>
      <c r="AH156" s="355"/>
      <c r="AI156" s="355"/>
      <c r="AJ156" s="355"/>
      <c r="AK156" s="356"/>
      <c r="AL156" s="355"/>
      <c r="AM156" s="355"/>
      <c r="AN156" s="355"/>
      <c r="AO156" s="355"/>
      <c r="AP156" s="355"/>
      <c r="AQ156" s="355"/>
      <c r="AR156" s="355"/>
      <c r="AS156" s="358"/>
      <c r="AT156" s="355"/>
      <c r="AU156" s="355"/>
      <c r="AV156" s="355"/>
      <c r="AW156" s="355"/>
      <c r="AX156" s="355"/>
      <c r="AY156" s="355"/>
      <c r="AZ156" s="355"/>
      <c r="BA156" s="355"/>
    </row>
    <row r="157" spans="1:53" s="353" customFormat="1">
      <c r="A157" s="355"/>
      <c r="B157" s="355"/>
      <c r="C157" s="355"/>
      <c r="D157" s="355"/>
      <c r="E157" s="355"/>
      <c r="F157" s="355"/>
      <c r="G157" s="355"/>
      <c r="H157" s="355"/>
      <c r="I157" s="355"/>
      <c r="J157" s="355"/>
      <c r="K157" s="355"/>
      <c r="L157" s="355"/>
      <c r="M157" s="355"/>
      <c r="N157" s="355"/>
      <c r="O157" s="355"/>
      <c r="P157" s="377"/>
      <c r="Q157" s="355"/>
      <c r="R157" s="355"/>
      <c r="S157" s="355"/>
      <c r="T157" s="355"/>
      <c r="U157" s="355"/>
      <c r="V157" s="355"/>
      <c r="W157" s="377"/>
      <c r="X157" s="355"/>
      <c r="Y157" s="355"/>
      <c r="Z157" s="355"/>
      <c r="AA157" s="355"/>
      <c r="AB157" s="357"/>
      <c r="AC157" s="355"/>
      <c r="AD157" s="355"/>
      <c r="AE157" s="355"/>
      <c r="AF157" s="355"/>
      <c r="AG157" s="355"/>
      <c r="AH157" s="355"/>
      <c r="AI157" s="355"/>
      <c r="AJ157" s="355"/>
      <c r="AK157" s="356"/>
      <c r="AL157" s="355"/>
      <c r="AM157" s="355"/>
      <c r="AN157" s="355"/>
      <c r="AO157" s="355"/>
      <c r="AP157" s="355"/>
      <c r="AQ157" s="355"/>
      <c r="AR157" s="355"/>
      <c r="AS157" s="358"/>
      <c r="AT157" s="355"/>
      <c r="AU157" s="355"/>
      <c r="AV157" s="355"/>
      <c r="AW157" s="355"/>
      <c r="AX157" s="355"/>
      <c r="AY157" s="355"/>
      <c r="AZ157" s="355"/>
      <c r="BA157" s="355"/>
    </row>
    <row r="158" spans="1:53" s="353" customFormat="1">
      <c r="A158" s="355"/>
      <c r="B158" s="355"/>
      <c r="C158" s="355"/>
      <c r="D158" s="355"/>
      <c r="E158" s="355"/>
      <c r="F158" s="355"/>
      <c r="G158" s="355"/>
      <c r="H158" s="355"/>
      <c r="I158" s="355"/>
      <c r="J158" s="355"/>
      <c r="K158" s="355"/>
      <c r="L158" s="355"/>
      <c r="M158" s="355"/>
      <c r="N158" s="355"/>
      <c r="O158" s="355"/>
      <c r="P158" s="377"/>
      <c r="Q158" s="355"/>
      <c r="R158" s="355"/>
      <c r="S158" s="355"/>
      <c r="T158" s="355"/>
      <c r="U158" s="355"/>
      <c r="V158" s="355"/>
      <c r="W158" s="377"/>
      <c r="X158" s="355"/>
      <c r="Y158" s="355"/>
      <c r="Z158" s="355"/>
      <c r="AA158" s="355"/>
      <c r="AB158" s="357"/>
      <c r="AC158" s="355"/>
      <c r="AD158" s="355"/>
      <c r="AE158" s="355"/>
      <c r="AF158" s="355"/>
      <c r="AG158" s="355"/>
      <c r="AH158" s="355"/>
      <c r="AI158" s="355"/>
      <c r="AJ158" s="355"/>
      <c r="AK158" s="356"/>
      <c r="AL158" s="355"/>
      <c r="AM158" s="355"/>
      <c r="AN158" s="355"/>
      <c r="AO158" s="355"/>
      <c r="AP158" s="355"/>
      <c r="AQ158" s="355"/>
      <c r="AR158" s="355"/>
      <c r="AS158" s="358"/>
      <c r="AT158" s="355"/>
      <c r="AU158" s="355"/>
      <c r="AV158" s="355"/>
      <c r="AW158" s="355"/>
      <c r="AX158" s="355"/>
      <c r="AY158" s="355"/>
      <c r="AZ158" s="355"/>
      <c r="BA158" s="355"/>
    </row>
    <row r="159" spans="1:53" s="353" customFormat="1">
      <c r="A159" s="355"/>
      <c r="B159" s="355"/>
      <c r="C159" s="355"/>
      <c r="D159" s="355"/>
      <c r="E159" s="355"/>
      <c r="F159" s="355"/>
      <c r="G159" s="355"/>
      <c r="H159" s="355"/>
      <c r="I159" s="355"/>
      <c r="J159" s="355"/>
      <c r="K159" s="355"/>
      <c r="L159" s="355"/>
      <c r="M159" s="355"/>
      <c r="N159" s="355"/>
      <c r="O159" s="355"/>
      <c r="P159" s="377"/>
      <c r="Q159" s="355"/>
      <c r="R159" s="355"/>
      <c r="S159" s="355"/>
      <c r="T159" s="355"/>
      <c r="U159" s="355"/>
      <c r="V159" s="355"/>
      <c r="W159" s="377"/>
      <c r="X159" s="355"/>
      <c r="Y159" s="355"/>
      <c r="Z159" s="355"/>
      <c r="AA159" s="355"/>
      <c r="AB159" s="357"/>
      <c r="AC159" s="355"/>
      <c r="AD159" s="355"/>
      <c r="AE159" s="355"/>
      <c r="AF159" s="355"/>
      <c r="AG159" s="355"/>
      <c r="AH159" s="355"/>
      <c r="AI159" s="355"/>
      <c r="AJ159" s="355"/>
      <c r="AK159" s="356"/>
      <c r="AL159" s="355"/>
      <c r="AM159" s="355"/>
      <c r="AN159" s="355"/>
      <c r="AO159" s="355"/>
      <c r="AP159" s="355"/>
      <c r="AQ159" s="355"/>
      <c r="AR159" s="355"/>
      <c r="AS159" s="358"/>
      <c r="AT159" s="355"/>
      <c r="AU159" s="355"/>
      <c r="AV159" s="355"/>
      <c r="AW159" s="355"/>
      <c r="AX159" s="355"/>
      <c r="AY159" s="355"/>
      <c r="AZ159" s="355"/>
      <c r="BA159" s="355"/>
    </row>
    <row r="160" spans="1:53" s="353" customFormat="1">
      <c r="A160" s="355"/>
      <c r="B160" s="355"/>
      <c r="C160" s="355"/>
      <c r="D160" s="355"/>
      <c r="E160" s="355"/>
      <c r="F160" s="355"/>
      <c r="G160" s="355"/>
      <c r="H160" s="355"/>
      <c r="I160" s="355"/>
      <c r="J160" s="355"/>
      <c r="K160" s="355"/>
      <c r="L160" s="355"/>
      <c r="M160" s="355"/>
      <c r="N160" s="355"/>
      <c r="O160" s="355"/>
      <c r="P160" s="377"/>
      <c r="Q160" s="355"/>
      <c r="R160" s="355"/>
      <c r="S160" s="355"/>
      <c r="T160" s="355"/>
      <c r="U160" s="355"/>
      <c r="V160" s="355"/>
      <c r="W160" s="377"/>
      <c r="X160" s="355"/>
      <c r="Y160" s="355"/>
      <c r="Z160" s="355"/>
      <c r="AA160" s="355"/>
      <c r="AB160" s="357"/>
      <c r="AC160" s="355"/>
      <c r="AD160" s="355"/>
      <c r="AE160" s="355"/>
      <c r="AF160" s="355"/>
      <c r="AG160" s="355"/>
      <c r="AH160" s="355"/>
      <c r="AI160" s="355"/>
      <c r="AJ160" s="355"/>
      <c r="AK160" s="356"/>
      <c r="AL160" s="355"/>
      <c r="AM160" s="355"/>
      <c r="AN160" s="355"/>
      <c r="AO160" s="355"/>
      <c r="AP160" s="355"/>
      <c r="AQ160" s="355"/>
      <c r="AR160" s="355"/>
      <c r="AS160" s="358"/>
      <c r="AT160" s="355"/>
      <c r="AU160" s="355"/>
      <c r="AV160" s="355"/>
      <c r="AW160" s="355"/>
      <c r="AX160" s="355"/>
      <c r="AY160" s="355"/>
      <c r="AZ160" s="355"/>
      <c r="BA160" s="355"/>
    </row>
    <row r="161" spans="1:53" s="353" customFormat="1">
      <c r="A161" s="355"/>
      <c r="B161" s="355"/>
      <c r="C161" s="355"/>
      <c r="D161" s="355"/>
      <c r="E161" s="355"/>
      <c r="F161" s="355"/>
      <c r="G161" s="355"/>
      <c r="H161" s="355"/>
      <c r="I161" s="355"/>
      <c r="J161" s="355"/>
      <c r="K161" s="355"/>
      <c r="L161" s="355"/>
      <c r="M161" s="355"/>
      <c r="N161" s="355"/>
      <c r="O161" s="355"/>
      <c r="P161" s="377"/>
      <c r="Q161" s="355"/>
      <c r="R161" s="355"/>
      <c r="S161" s="355"/>
      <c r="T161" s="355"/>
      <c r="U161" s="355"/>
      <c r="V161" s="355"/>
      <c r="W161" s="377"/>
      <c r="X161" s="355"/>
      <c r="Y161" s="355"/>
      <c r="Z161" s="355"/>
      <c r="AA161" s="355"/>
      <c r="AB161" s="357"/>
      <c r="AC161" s="355"/>
      <c r="AD161" s="355"/>
      <c r="AE161" s="355"/>
      <c r="AF161" s="355"/>
      <c r="AG161" s="355"/>
      <c r="AH161" s="355"/>
      <c r="AI161" s="355"/>
      <c r="AJ161" s="355"/>
      <c r="AK161" s="356"/>
      <c r="AL161" s="355"/>
      <c r="AM161" s="355"/>
      <c r="AN161" s="355"/>
      <c r="AO161" s="355"/>
      <c r="AP161" s="355"/>
      <c r="AQ161" s="355"/>
      <c r="AR161" s="355"/>
      <c r="AS161" s="358"/>
      <c r="AT161" s="355"/>
      <c r="AU161" s="355"/>
      <c r="AV161" s="355"/>
      <c r="AW161" s="355"/>
      <c r="AX161" s="355"/>
      <c r="AY161" s="355"/>
      <c r="AZ161" s="355"/>
      <c r="BA161" s="355"/>
    </row>
    <row r="162" spans="1:53" s="353" customFormat="1">
      <c r="A162" s="355"/>
      <c r="B162" s="355"/>
      <c r="C162" s="355"/>
      <c r="D162" s="355"/>
      <c r="E162" s="355"/>
      <c r="F162" s="355"/>
      <c r="G162" s="355"/>
      <c r="H162" s="355"/>
      <c r="I162" s="355"/>
      <c r="J162" s="355"/>
      <c r="K162" s="355"/>
      <c r="L162" s="355"/>
      <c r="M162" s="355"/>
      <c r="N162" s="355"/>
      <c r="O162" s="355"/>
      <c r="P162" s="377"/>
      <c r="Q162" s="355"/>
      <c r="R162" s="355"/>
      <c r="S162" s="355"/>
      <c r="T162" s="355"/>
      <c r="U162" s="355"/>
      <c r="V162" s="355"/>
      <c r="W162" s="377"/>
      <c r="X162" s="355"/>
      <c r="Y162" s="355"/>
      <c r="Z162" s="355"/>
      <c r="AA162" s="355"/>
      <c r="AB162" s="357"/>
      <c r="AC162" s="355"/>
      <c r="AD162" s="355"/>
      <c r="AE162" s="355"/>
      <c r="AF162" s="355"/>
      <c r="AG162" s="355"/>
      <c r="AH162" s="355"/>
      <c r="AI162" s="355"/>
      <c r="AJ162" s="355"/>
      <c r="AK162" s="356"/>
      <c r="AL162" s="355"/>
      <c r="AM162" s="355"/>
      <c r="AN162" s="355"/>
      <c r="AO162" s="355"/>
      <c r="AP162" s="355"/>
      <c r="AQ162" s="355"/>
      <c r="AR162" s="355"/>
      <c r="AS162" s="358"/>
      <c r="AT162" s="355"/>
      <c r="AU162" s="355"/>
      <c r="AV162" s="355"/>
      <c r="AW162" s="355"/>
      <c r="AX162" s="355"/>
      <c r="AY162" s="355"/>
      <c r="AZ162" s="355"/>
      <c r="BA162" s="355"/>
    </row>
    <row r="163" spans="1:53" s="353" customFormat="1">
      <c r="A163" s="355"/>
      <c r="B163" s="355"/>
      <c r="C163" s="355"/>
      <c r="D163" s="355"/>
      <c r="E163" s="355"/>
      <c r="F163" s="355"/>
      <c r="G163" s="355"/>
      <c r="H163" s="355"/>
      <c r="I163" s="355"/>
      <c r="J163" s="355"/>
      <c r="K163" s="355"/>
      <c r="L163" s="355"/>
      <c r="M163" s="355"/>
      <c r="N163" s="355"/>
      <c r="O163" s="355"/>
      <c r="P163" s="377"/>
      <c r="Q163" s="355"/>
      <c r="R163" s="355"/>
      <c r="S163" s="355"/>
      <c r="T163" s="355"/>
      <c r="U163" s="355"/>
      <c r="V163" s="355"/>
      <c r="W163" s="377"/>
      <c r="X163" s="355"/>
      <c r="Y163" s="355"/>
      <c r="Z163" s="355"/>
      <c r="AA163" s="355"/>
      <c r="AB163" s="357"/>
      <c r="AC163" s="355"/>
      <c r="AD163" s="355"/>
      <c r="AE163" s="355"/>
      <c r="AF163" s="355"/>
      <c r="AG163" s="355"/>
      <c r="AH163" s="355"/>
      <c r="AI163" s="355"/>
      <c r="AJ163" s="355"/>
      <c r="AK163" s="356"/>
      <c r="AL163" s="355"/>
      <c r="AM163" s="355"/>
      <c r="AN163" s="355"/>
      <c r="AO163" s="355"/>
      <c r="AP163" s="355"/>
      <c r="AQ163" s="355"/>
      <c r="AR163" s="355"/>
      <c r="AS163" s="358"/>
      <c r="AT163" s="355"/>
      <c r="AU163" s="355"/>
      <c r="AV163" s="355"/>
      <c r="AW163" s="355"/>
      <c r="AX163" s="355"/>
      <c r="AY163" s="355"/>
      <c r="AZ163" s="355"/>
      <c r="BA163" s="355"/>
    </row>
    <row r="164" spans="1:53" s="353" customFormat="1">
      <c r="A164" s="355"/>
      <c r="B164" s="355"/>
      <c r="C164" s="355"/>
      <c r="D164" s="355"/>
      <c r="E164" s="355"/>
      <c r="F164" s="355"/>
      <c r="G164" s="355"/>
      <c r="H164" s="355"/>
      <c r="I164" s="355"/>
      <c r="J164" s="355"/>
      <c r="K164" s="355"/>
      <c r="L164" s="355"/>
      <c r="M164" s="355"/>
      <c r="N164" s="355"/>
      <c r="O164" s="355"/>
      <c r="P164" s="377"/>
      <c r="Q164" s="355"/>
      <c r="R164" s="355"/>
      <c r="S164" s="355"/>
      <c r="T164" s="355"/>
      <c r="U164" s="355"/>
      <c r="V164" s="355"/>
      <c r="W164" s="377"/>
      <c r="X164" s="355"/>
      <c r="Y164" s="355"/>
      <c r="Z164" s="355"/>
      <c r="AA164" s="355"/>
      <c r="AB164" s="357"/>
      <c r="AC164" s="355"/>
      <c r="AD164" s="355"/>
      <c r="AE164" s="355"/>
      <c r="AF164" s="355"/>
      <c r="AG164" s="355"/>
      <c r="AH164" s="355"/>
      <c r="AI164" s="355"/>
      <c r="AJ164" s="355"/>
      <c r="AK164" s="356"/>
      <c r="AL164" s="355"/>
      <c r="AM164" s="355"/>
      <c r="AN164" s="355"/>
      <c r="AO164" s="355"/>
      <c r="AP164" s="355"/>
      <c r="AQ164" s="355"/>
      <c r="AR164" s="355"/>
      <c r="AS164" s="358"/>
      <c r="AT164" s="355"/>
      <c r="AU164" s="355"/>
      <c r="AV164" s="355"/>
      <c r="AW164" s="355"/>
      <c r="AX164" s="355"/>
      <c r="AY164" s="355"/>
      <c r="AZ164" s="355"/>
      <c r="BA164" s="355"/>
    </row>
    <row r="165" spans="1:53" s="353" customFormat="1">
      <c r="A165" s="355"/>
      <c r="B165" s="355"/>
      <c r="C165" s="355"/>
      <c r="D165" s="355"/>
      <c r="E165" s="355"/>
      <c r="F165" s="355"/>
      <c r="G165" s="355"/>
      <c r="H165" s="355"/>
      <c r="I165" s="355"/>
      <c r="J165" s="355"/>
      <c r="K165" s="355"/>
      <c r="L165" s="355"/>
      <c r="M165" s="355"/>
      <c r="N165" s="355"/>
      <c r="O165" s="355"/>
      <c r="P165" s="377"/>
      <c r="Q165" s="355"/>
      <c r="R165" s="355"/>
      <c r="S165" s="355"/>
      <c r="T165" s="355"/>
      <c r="U165" s="355"/>
      <c r="V165" s="355"/>
      <c r="W165" s="377"/>
      <c r="X165" s="355"/>
      <c r="Y165" s="355"/>
      <c r="Z165" s="355"/>
      <c r="AA165" s="355"/>
      <c r="AB165" s="357"/>
      <c r="AC165" s="355"/>
      <c r="AD165" s="355"/>
      <c r="AE165" s="355"/>
      <c r="AF165" s="355"/>
      <c r="AG165" s="355"/>
      <c r="AH165" s="355"/>
      <c r="AI165" s="355"/>
      <c r="AJ165" s="355"/>
      <c r="AK165" s="356"/>
      <c r="AL165" s="355"/>
      <c r="AM165" s="355"/>
      <c r="AN165" s="355"/>
      <c r="AO165" s="355"/>
      <c r="AP165" s="355"/>
      <c r="AQ165" s="355"/>
      <c r="AR165" s="355"/>
      <c r="AS165" s="358"/>
      <c r="AT165" s="355"/>
      <c r="AU165" s="355"/>
      <c r="AV165" s="355"/>
      <c r="AW165" s="355"/>
      <c r="AX165" s="355"/>
      <c r="AY165" s="355"/>
      <c r="AZ165" s="355"/>
      <c r="BA165" s="355"/>
    </row>
    <row r="166" spans="1:53" s="353" customFormat="1">
      <c r="A166" s="355"/>
      <c r="B166" s="355"/>
      <c r="C166" s="355"/>
      <c r="D166" s="355"/>
      <c r="E166" s="355"/>
      <c r="F166" s="355"/>
      <c r="G166" s="355"/>
      <c r="H166" s="355"/>
      <c r="I166" s="355"/>
      <c r="J166" s="355"/>
      <c r="K166" s="355"/>
      <c r="L166" s="355"/>
      <c r="M166" s="355"/>
      <c r="N166" s="355"/>
      <c r="O166" s="355"/>
      <c r="P166" s="377"/>
      <c r="Q166" s="355"/>
      <c r="R166" s="355"/>
      <c r="S166" s="355"/>
      <c r="T166" s="355"/>
      <c r="U166" s="355"/>
      <c r="V166" s="355"/>
      <c r="W166" s="377"/>
      <c r="X166" s="355"/>
      <c r="Y166" s="355"/>
      <c r="Z166" s="355"/>
      <c r="AA166" s="355"/>
      <c r="AB166" s="357"/>
      <c r="AC166" s="355"/>
      <c r="AD166" s="355"/>
      <c r="AE166" s="355"/>
      <c r="AF166" s="355"/>
      <c r="AG166" s="355"/>
      <c r="AH166" s="355"/>
      <c r="AI166" s="355"/>
      <c r="AJ166" s="355"/>
      <c r="AK166" s="356"/>
      <c r="AL166" s="355"/>
      <c r="AM166" s="355"/>
      <c r="AN166" s="355"/>
      <c r="AO166" s="355"/>
      <c r="AP166" s="355"/>
      <c r="AQ166" s="355"/>
      <c r="AR166" s="355"/>
      <c r="AS166" s="358"/>
      <c r="AT166" s="355"/>
      <c r="AU166" s="355"/>
      <c r="AV166" s="355"/>
      <c r="AW166" s="355"/>
      <c r="AX166" s="355"/>
      <c r="AY166" s="355"/>
      <c r="AZ166" s="355"/>
      <c r="BA166" s="355"/>
    </row>
    <row r="167" spans="1:53" s="353" customFormat="1">
      <c r="A167" s="355"/>
      <c r="B167" s="355"/>
      <c r="C167" s="355"/>
      <c r="D167" s="355"/>
      <c r="E167" s="355"/>
      <c r="F167" s="355"/>
      <c r="G167" s="355"/>
      <c r="H167" s="355"/>
      <c r="I167" s="355"/>
      <c r="J167" s="355"/>
      <c r="K167" s="355"/>
      <c r="L167" s="355"/>
      <c r="M167" s="355"/>
      <c r="N167" s="355"/>
      <c r="O167" s="355"/>
      <c r="P167" s="377"/>
      <c r="Q167" s="355"/>
      <c r="R167" s="355"/>
      <c r="S167" s="355"/>
      <c r="T167" s="355"/>
      <c r="U167" s="355"/>
      <c r="V167" s="355"/>
      <c r="W167" s="377"/>
      <c r="X167" s="355"/>
      <c r="Y167" s="355"/>
      <c r="Z167" s="355"/>
      <c r="AA167" s="355"/>
      <c r="AB167" s="357"/>
      <c r="AC167" s="355"/>
      <c r="AD167" s="355"/>
      <c r="AE167" s="355"/>
      <c r="AF167" s="355"/>
      <c r="AG167" s="355"/>
      <c r="AH167" s="355"/>
      <c r="AI167" s="355"/>
      <c r="AJ167" s="355"/>
      <c r="AK167" s="356"/>
      <c r="AL167" s="355"/>
      <c r="AM167" s="355"/>
      <c r="AN167" s="355"/>
      <c r="AO167" s="355"/>
      <c r="AP167" s="355"/>
      <c r="AQ167" s="355"/>
      <c r="AR167" s="355"/>
      <c r="AS167" s="358"/>
      <c r="AT167" s="355"/>
      <c r="AU167" s="355"/>
      <c r="AV167" s="355"/>
      <c r="AW167" s="355"/>
      <c r="AX167" s="355"/>
      <c r="AY167" s="355"/>
      <c r="AZ167" s="355"/>
      <c r="BA167" s="355"/>
    </row>
    <row r="168" spans="1:53" s="353" customFormat="1">
      <c r="A168" s="355"/>
      <c r="B168" s="355"/>
      <c r="C168" s="355"/>
      <c r="D168" s="355"/>
      <c r="E168" s="355"/>
      <c r="F168" s="355"/>
      <c r="G168" s="355"/>
      <c r="H168" s="355"/>
      <c r="I168" s="355"/>
      <c r="J168" s="355"/>
      <c r="K168" s="355"/>
      <c r="L168" s="355"/>
      <c r="M168" s="355"/>
      <c r="N168" s="355"/>
      <c r="O168" s="355"/>
      <c r="P168" s="377"/>
      <c r="Q168" s="355"/>
      <c r="R168" s="355"/>
      <c r="S168" s="355"/>
      <c r="T168" s="355"/>
      <c r="U168" s="355"/>
      <c r="V168" s="355"/>
      <c r="W168" s="377"/>
      <c r="X168" s="355"/>
      <c r="Y168" s="355"/>
      <c r="Z168" s="355"/>
      <c r="AA168" s="355"/>
      <c r="AB168" s="357"/>
      <c r="AC168" s="355"/>
      <c r="AD168" s="355"/>
      <c r="AE168" s="355"/>
      <c r="AF168" s="355"/>
      <c r="AG168" s="355"/>
      <c r="AH168" s="355"/>
      <c r="AI168" s="355"/>
      <c r="AJ168" s="355"/>
      <c r="AK168" s="356"/>
      <c r="AL168" s="355"/>
      <c r="AM168" s="355"/>
      <c r="AN168" s="355"/>
      <c r="AO168" s="355"/>
      <c r="AP168" s="355"/>
      <c r="AQ168" s="355"/>
      <c r="AR168" s="355"/>
      <c r="AS168" s="358"/>
      <c r="AT168" s="355"/>
      <c r="AU168" s="355"/>
      <c r="AV168" s="355"/>
      <c r="AW168" s="355"/>
      <c r="AX168" s="355"/>
      <c r="AY168" s="355"/>
      <c r="AZ168" s="355"/>
      <c r="BA168" s="355"/>
    </row>
    <row r="169" spans="1:53" s="353" customFormat="1">
      <c r="A169" s="355"/>
      <c r="B169" s="355"/>
      <c r="C169" s="355"/>
      <c r="D169" s="355"/>
      <c r="E169" s="355"/>
      <c r="F169" s="355"/>
      <c r="G169" s="355"/>
      <c r="H169" s="355"/>
      <c r="I169" s="355"/>
      <c r="J169" s="355"/>
      <c r="K169" s="355"/>
      <c r="L169" s="355"/>
      <c r="M169" s="355"/>
      <c r="N169" s="355"/>
      <c r="O169" s="355"/>
      <c r="P169" s="377"/>
      <c r="Q169" s="355"/>
      <c r="R169" s="355"/>
      <c r="S169" s="355"/>
      <c r="T169" s="355"/>
      <c r="U169" s="355"/>
      <c r="V169" s="355"/>
      <c r="W169" s="377"/>
      <c r="X169" s="355"/>
      <c r="Y169" s="355"/>
      <c r="Z169" s="355"/>
      <c r="AA169" s="355"/>
      <c r="AB169" s="357"/>
      <c r="AC169" s="355"/>
      <c r="AD169" s="355"/>
      <c r="AE169" s="355"/>
      <c r="AF169" s="355"/>
      <c r="AG169" s="355"/>
      <c r="AH169" s="355"/>
      <c r="AI169" s="355"/>
      <c r="AJ169" s="355"/>
      <c r="AK169" s="356"/>
      <c r="AL169" s="355"/>
      <c r="AM169" s="355"/>
      <c r="AN169" s="355"/>
      <c r="AO169" s="355"/>
      <c r="AP169" s="355"/>
      <c r="AQ169" s="355"/>
      <c r="AR169" s="355"/>
      <c r="AS169" s="358"/>
      <c r="AT169" s="355"/>
      <c r="AU169" s="355"/>
      <c r="AV169" s="355"/>
      <c r="AW169" s="355"/>
      <c r="AX169" s="355"/>
      <c r="AY169" s="355"/>
      <c r="AZ169" s="355"/>
      <c r="BA169" s="355"/>
    </row>
    <row r="170" spans="1:53" s="353" customFormat="1">
      <c r="A170" s="355"/>
      <c r="B170" s="355"/>
      <c r="C170" s="355"/>
      <c r="D170" s="355"/>
      <c r="E170" s="355"/>
      <c r="F170" s="355"/>
      <c r="G170" s="355"/>
      <c r="H170" s="355"/>
      <c r="I170" s="355"/>
      <c r="J170" s="355"/>
      <c r="K170" s="355"/>
      <c r="L170" s="355"/>
      <c r="M170" s="355"/>
      <c r="N170" s="355"/>
      <c r="O170" s="355"/>
      <c r="P170" s="377"/>
      <c r="Q170" s="355"/>
      <c r="R170" s="355"/>
      <c r="S170" s="355"/>
      <c r="T170" s="355"/>
      <c r="U170" s="355"/>
      <c r="V170" s="355"/>
      <c r="W170" s="377"/>
      <c r="X170" s="355"/>
      <c r="Y170" s="355"/>
      <c r="Z170" s="355"/>
      <c r="AA170" s="355"/>
      <c r="AB170" s="357"/>
      <c r="AC170" s="355"/>
      <c r="AD170" s="355"/>
      <c r="AE170" s="355"/>
      <c r="AF170" s="355"/>
      <c r="AG170" s="355"/>
      <c r="AH170" s="355"/>
      <c r="AI170" s="355"/>
      <c r="AJ170" s="355"/>
      <c r="AK170" s="356"/>
      <c r="AL170" s="355"/>
      <c r="AM170" s="355"/>
      <c r="AN170" s="355"/>
      <c r="AO170" s="355"/>
      <c r="AP170" s="355"/>
      <c r="AQ170" s="355"/>
      <c r="AR170" s="355"/>
      <c r="AS170" s="358"/>
      <c r="AT170" s="355"/>
      <c r="AU170" s="355"/>
      <c r="AV170" s="355"/>
      <c r="AW170" s="355"/>
      <c r="AX170" s="355"/>
      <c r="AY170" s="355"/>
      <c r="AZ170" s="355"/>
      <c r="BA170" s="355"/>
    </row>
    <row r="171" spans="1:53" s="353" customFormat="1">
      <c r="A171" s="355"/>
      <c r="B171" s="355"/>
      <c r="C171" s="355"/>
      <c r="D171" s="355"/>
      <c r="E171" s="355"/>
      <c r="F171" s="355"/>
      <c r="G171" s="355"/>
      <c r="H171" s="355"/>
      <c r="I171" s="355"/>
      <c r="J171" s="355"/>
      <c r="K171" s="355"/>
      <c r="L171" s="355"/>
      <c r="M171" s="355"/>
      <c r="N171" s="355"/>
      <c r="O171" s="355"/>
      <c r="P171" s="377"/>
      <c r="Q171" s="355"/>
      <c r="R171" s="355"/>
      <c r="S171" s="355"/>
      <c r="T171" s="355"/>
      <c r="U171" s="355"/>
      <c r="V171" s="355"/>
      <c r="W171" s="377"/>
      <c r="X171" s="355"/>
      <c r="Y171" s="355"/>
      <c r="Z171" s="355"/>
      <c r="AA171" s="355"/>
      <c r="AB171" s="357"/>
      <c r="AC171" s="355"/>
      <c r="AD171" s="355"/>
      <c r="AE171" s="355"/>
      <c r="AF171" s="355"/>
      <c r="AG171" s="355"/>
      <c r="AH171" s="355"/>
      <c r="AI171" s="355"/>
      <c r="AJ171" s="355"/>
      <c r="AK171" s="356"/>
      <c r="AL171" s="355"/>
      <c r="AM171" s="355"/>
      <c r="AN171" s="355"/>
      <c r="AO171" s="355"/>
      <c r="AP171" s="355"/>
      <c r="AQ171" s="355"/>
      <c r="AR171" s="355"/>
      <c r="AS171" s="358"/>
      <c r="AT171" s="355"/>
      <c r="AU171" s="355"/>
      <c r="AV171" s="355"/>
      <c r="AW171" s="355"/>
      <c r="AX171" s="355"/>
      <c r="AY171" s="355"/>
      <c r="AZ171" s="355"/>
      <c r="BA171" s="355"/>
    </row>
    <row r="172" spans="1:53" s="353" customFormat="1">
      <c r="A172" s="355"/>
      <c r="B172" s="355"/>
      <c r="C172" s="355"/>
      <c r="D172" s="355"/>
      <c r="E172" s="355"/>
      <c r="F172" s="355"/>
      <c r="G172" s="355"/>
      <c r="H172" s="355"/>
      <c r="I172" s="355"/>
      <c r="J172" s="355"/>
      <c r="K172" s="355"/>
      <c r="L172" s="355"/>
      <c r="M172" s="355"/>
      <c r="N172" s="355"/>
      <c r="O172" s="355"/>
      <c r="P172" s="377"/>
      <c r="Q172" s="355"/>
      <c r="R172" s="355"/>
      <c r="S172" s="355"/>
      <c r="T172" s="355"/>
      <c r="U172" s="355"/>
      <c r="V172" s="355"/>
      <c r="W172" s="377"/>
      <c r="X172" s="355"/>
      <c r="Y172" s="355"/>
      <c r="Z172" s="355"/>
      <c r="AA172" s="355"/>
      <c r="AB172" s="357"/>
      <c r="AC172" s="355"/>
      <c r="AD172" s="355"/>
      <c r="AE172" s="355"/>
      <c r="AF172" s="355"/>
      <c r="AG172" s="355"/>
      <c r="AH172" s="355"/>
      <c r="AI172" s="355"/>
      <c r="AJ172" s="355"/>
      <c r="AK172" s="356"/>
      <c r="AL172" s="355"/>
      <c r="AM172" s="355"/>
      <c r="AN172" s="355"/>
      <c r="AO172" s="355"/>
      <c r="AP172" s="355"/>
      <c r="AQ172" s="355"/>
      <c r="AR172" s="355"/>
      <c r="AS172" s="358"/>
      <c r="AT172" s="355"/>
      <c r="AU172" s="355"/>
      <c r="AV172" s="355"/>
      <c r="AW172" s="355"/>
      <c r="AX172" s="355"/>
      <c r="AY172" s="355"/>
      <c r="AZ172" s="355"/>
      <c r="BA172" s="355"/>
    </row>
    <row r="173" spans="1:53" s="353" customFormat="1">
      <c r="A173" s="355"/>
      <c r="B173" s="355"/>
      <c r="C173" s="355"/>
      <c r="D173" s="355"/>
      <c r="E173" s="355"/>
      <c r="F173" s="355"/>
      <c r="G173" s="355"/>
      <c r="H173" s="355"/>
      <c r="I173" s="355"/>
      <c r="J173" s="355"/>
      <c r="K173" s="355"/>
      <c r="L173" s="355"/>
      <c r="M173" s="355"/>
      <c r="N173" s="355"/>
      <c r="O173" s="355"/>
      <c r="P173" s="377"/>
      <c r="Q173" s="355"/>
      <c r="R173" s="355"/>
      <c r="S173" s="355"/>
      <c r="T173" s="355"/>
      <c r="U173" s="355"/>
      <c r="V173" s="355"/>
      <c r="W173" s="377"/>
      <c r="X173" s="355"/>
      <c r="Y173" s="355"/>
      <c r="Z173" s="355"/>
      <c r="AA173" s="355"/>
      <c r="AB173" s="357"/>
      <c r="AC173" s="355"/>
      <c r="AD173" s="355"/>
      <c r="AE173" s="355"/>
      <c r="AF173" s="355"/>
      <c r="AG173" s="355"/>
      <c r="AH173" s="355"/>
      <c r="AI173" s="355"/>
      <c r="AJ173" s="355"/>
      <c r="AK173" s="356"/>
      <c r="AL173" s="355"/>
      <c r="AM173" s="355"/>
      <c r="AN173" s="355"/>
      <c r="AO173" s="355"/>
      <c r="AP173" s="355"/>
      <c r="AQ173" s="355"/>
      <c r="AR173" s="355"/>
      <c r="AS173" s="358"/>
      <c r="AT173" s="355"/>
      <c r="AU173" s="355"/>
      <c r="AV173" s="355"/>
      <c r="AW173" s="355"/>
      <c r="AX173" s="355"/>
      <c r="AY173" s="355"/>
      <c r="AZ173" s="355"/>
      <c r="BA173" s="355"/>
    </row>
    <row r="174" spans="1:53" s="353" customFormat="1">
      <c r="A174" s="355"/>
      <c r="B174" s="355"/>
      <c r="C174" s="355"/>
      <c r="D174" s="355"/>
      <c r="E174" s="355"/>
      <c r="F174" s="355"/>
      <c r="G174" s="355"/>
      <c r="H174" s="355"/>
      <c r="I174" s="355"/>
      <c r="J174" s="355"/>
      <c r="K174" s="355"/>
      <c r="L174" s="355"/>
      <c r="M174" s="355"/>
      <c r="N174" s="355"/>
      <c r="O174" s="355"/>
      <c r="P174" s="377"/>
      <c r="Q174" s="355"/>
      <c r="R174" s="355"/>
      <c r="S174" s="355"/>
      <c r="T174" s="355"/>
      <c r="U174" s="355"/>
      <c r="V174" s="355"/>
      <c r="W174" s="377"/>
      <c r="X174" s="355"/>
      <c r="Y174" s="355"/>
      <c r="Z174" s="355"/>
      <c r="AA174" s="355"/>
      <c r="AB174" s="357"/>
      <c r="AC174" s="355"/>
      <c r="AD174" s="355"/>
      <c r="AE174" s="355"/>
      <c r="AF174" s="355"/>
      <c r="AG174" s="355"/>
      <c r="AH174" s="355"/>
      <c r="AI174" s="355"/>
      <c r="AJ174" s="355"/>
      <c r="AK174" s="356"/>
      <c r="AL174" s="355"/>
      <c r="AM174" s="355"/>
      <c r="AN174" s="355"/>
      <c r="AO174" s="355"/>
      <c r="AP174" s="355"/>
      <c r="AQ174" s="355"/>
      <c r="AR174" s="355"/>
      <c r="AS174" s="358"/>
      <c r="AT174" s="355"/>
      <c r="AU174" s="355"/>
      <c r="AV174" s="355"/>
      <c r="AW174" s="355"/>
      <c r="AX174" s="355"/>
      <c r="AY174" s="355"/>
      <c r="AZ174" s="355"/>
      <c r="BA174" s="355"/>
    </row>
    <row r="175" spans="1:53" s="353" customFormat="1">
      <c r="A175" s="355"/>
      <c r="B175" s="355"/>
      <c r="C175" s="355"/>
      <c r="D175" s="355"/>
      <c r="E175" s="355"/>
      <c r="F175" s="355"/>
      <c r="G175" s="355"/>
      <c r="H175" s="355"/>
      <c r="I175" s="355"/>
      <c r="J175" s="355"/>
      <c r="K175" s="355"/>
      <c r="L175" s="355"/>
      <c r="M175" s="355"/>
      <c r="N175" s="355"/>
      <c r="O175" s="355"/>
      <c r="P175" s="377"/>
      <c r="Q175" s="355"/>
      <c r="R175" s="355"/>
      <c r="S175" s="355"/>
      <c r="T175" s="355"/>
      <c r="U175" s="355"/>
      <c r="V175" s="355"/>
      <c r="W175" s="377"/>
      <c r="X175" s="355"/>
      <c r="Y175" s="355"/>
      <c r="Z175" s="355"/>
      <c r="AA175" s="355"/>
      <c r="AB175" s="357"/>
      <c r="AC175" s="355"/>
      <c r="AD175" s="355"/>
      <c r="AE175" s="355"/>
      <c r="AF175" s="355"/>
      <c r="AG175" s="355"/>
      <c r="AH175" s="355"/>
      <c r="AI175" s="355"/>
      <c r="AJ175" s="355"/>
      <c r="AK175" s="356"/>
      <c r="AL175" s="355"/>
      <c r="AM175" s="355"/>
      <c r="AN175" s="355"/>
      <c r="AO175" s="355"/>
      <c r="AP175" s="355"/>
      <c r="AQ175" s="355"/>
      <c r="AR175" s="355"/>
      <c r="AS175" s="358"/>
      <c r="AT175" s="355"/>
      <c r="AU175" s="355"/>
      <c r="AV175" s="355"/>
      <c r="AW175" s="355"/>
      <c r="AX175" s="355"/>
      <c r="AY175" s="355"/>
      <c r="AZ175" s="355"/>
      <c r="BA175" s="355"/>
    </row>
    <row r="176" spans="1:53" s="353" customFormat="1">
      <c r="A176" s="355"/>
      <c r="B176" s="355"/>
      <c r="C176" s="355"/>
      <c r="D176" s="355"/>
      <c r="E176" s="355"/>
      <c r="F176" s="355"/>
      <c r="G176" s="355"/>
      <c r="H176" s="355"/>
      <c r="I176" s="355"/>
      <c r="J176" s="355"/>
      <c r="K176" s="355"/>
      <c r="L176" s="355"/>
      <c r="M176" s="355"/>
      <c r="N176" s="355"/>
      <c r="O176" s="355"/>
      <c r="P176" s="377"/>
      <c r="Q176" s="355"/>
      <c r="R176" s="355"/>
      <c r="S176" s="355"/>
      <c r="T176" s="355"/>
      <c r="U176" s="355"/>
      <c r="V176" s="355"/>
      <c r="W176" s="377"/>
      <c r="X176" s="355"/>
      <c r="Y176" s="355"/>
      <c r="Z176" s="355"/>
      <c r="AA176" s="355"/>
      <c r="AB176" s="357"/>
      <c r="AC176" s="355"/>
      <c r="AD176" s="355"/>
      <c r="AE176" s="355"/>
      <c r="AF176" s="355"/>
      <c r="AG176" s="355"/>
      <c r="AH176" s="355"/>
      <c r="AI176" s="355"/>
      <c r="AJ176" s="355"/>
      <c r="AK176" s="356"/>
      <c r="AL176" s="355"/>
      <c r="AM176" s="355"/>
      <c r="AN176" s="355"/>
      <c r="AO176" s="355"/>
      <c r="AP176" s="355"/>
      <c r="AQ176" s="355"/>
      <c r="AR176" s="355"/>
      <c r="AS176" s="358"/>
      <c r="AT176" s="355"/>
      <c r="AU176" s="355"/>
      <c r="AV176" s="355"/>
      <c r="AW176" s="355"/>
      <c r="AX176" s="355"/>
      <c r="AY176" s="355"/>
      <c r="AZ176" s="355"/>
      <c r="BA176" s="355"/>
    </row>
    <row r="177" spans="1:53" s="353" customFormat="1">
      <c r="A177" s="355"/>
      <c r="B177" s="355"/>
      <c r="C177" s="355"/>
      <c r="D177" s="355"/>
      <c r="E177" s="355"/>
      <c r="F177" s="355"/>
      <c r="G177" s="355"/>
      <c r="H177" s="355"/>
      <c r="I177" s="355"/>
      <c r="J177" s="355"/>
      <c r="K177" s="355"/>
      <c r="L177" s="355"/>
      <c r="M177" s="355"/>
      <c r="N177" s="355"/>
      <c r="O177" s="355"/>
      <c r="P177" s="377"/>
      <c r="Q177" s="355"/>
      <c r="R177" s="355"/>
      <c r="S177" s="355"/>
      <c r="T177" s="355"/>
      <c r="U177" s="355"/>
      <c r="V177" s="355"/>
      <c r="W177" s="377"/>
      <c r="X177" s="355"/>
      <c r="Y177" s="355"/>
      <c r="Z177" s="355"/>
      <c r="AA177" s="355"/>
      <c r="AB177" s="357"/>
      <c r="AC177" s="355"/>
      <c r="AD177" s="355"/>
      <c r="AE177" s="355"/>
      <c r="AF177" s="355"/>
      <c r="AG177" s="355"/>
      <c r="AH177" s="355"/>
      <c r="AI177" s="355"/>
      <c r="AJ177" s="355"/>
      <c r="AK177" s="356"/>
      <c r="AL177" s="355"/>
      <c r="AM177" s="355"/>
      <c r="AN177" s="355"/>
      <c r="AO177" s="355"/>
      <c r="AP177" s="355"/>
      <c r="AQ177" s="355"/>
      <c r="AR177" s="355"/>
      <c r="AS177" s="358"/>
      <c r="AT177" s="355"/>
      <c r="AU177" s="355"/>
      <c r="AV177" s="355"/>
      <c r="AW177" s="355"/>
      <c r="AX177" s="355"/>
      <c r="AY177" s="355"/>
      <c r="AZ177" s="355"/>
      <c r="BA177" s="355"/>
    </row>
    <row r="178" spans="1:53" s="353" customFormat="1">
      <c r="A178" s="355"/>
      <c r="B178" s="355"/>
      <c r="C178" s="355"/>
      <c r="D178" s="355"/>
      <c r="E178" s="355"/>
      <c r="F178" s="355"/>
      <c r="G178" s="355"/>
      <c r="H178" s="355"/>
      <c r="I178" s="355"/>
      <c r="J178" s="355"/>
      <c r="K178" s="355"/>
      <c r="L178" s="355"/>
      <c r="M178" s="355"/>
      <c r="N178" s="355"/>
      <c r="O178" s="355"/>
      <c r="P178" s="377"/>
      <c r="Q178" s="355"/>
      <c r="R178" s="355"/>
      <c r="S178" s="355"/>
      <c r="T178" s="355"/>
      <c r="U178" s="355"/>
      <c r="V178" s="355"/>
      <c r="W178" s="377"/>
      <c r="X178" s="355"/>
      <c r="Y178" s="355"/>
      <c r="Z178" s="355"/>
      <c r="AA178" s="355"/>
      <c r="AB178" s="357"/>
      <c r="AC178" s="355"/>
      <c r="AD178" s="355"/>
      <c r="AE178" s="355"/>
      <c r="AF178" s="355"/>
      <c r="AG178" s="355"/>
      <c r="AH178" s="355"/>
      <c r="AI178" s="355"/>
      <c r="AJ178" s="355"/>
      <c r="AK178" s="356"/>
      <c r="AL178" s="355"/>
      <c r="AM178" s="355"/>
      <c r="AN178" s="355"/>
      <c r="AO178" s="355"/>
      <c r="AP178" s="355"/>
      <c r="AQ178" s="355"/>
      <c r="AR178" s="355"/>
      <c r="AS178" s="358"/>
      <c r="AT178" s="355"/>
      <c r="AU178" s="355"/>
      <c r="AV178" s="355"/>
      <c r="AW178" s="355"/>
      <c r="AX178" s="355"/>
      <c r="AY178" s="355"/>
      <c r="AZ178" s="355"/>
      <c r="BA178" s="355"/>
    </row>
    <row r="179" spans="1:53" s="353" customFormat="1">
      <c r="A179" s="355"/>
      <c r="B179" s="355"/>
      <c r="C179" s="355"/>
      <c r="D179" s="355"/>
      <c r="E179" s="355"/>
      <c r="F179" s="355"/>
      <c r="G179" s="355"/>
      <c r="H179" s="355"/>
      <c r="I179" s="355"/>
      <c r="J179" s="355"/>
      <c r="K179" s="355"/>
      <c r="L179" s="355"/>
      <c r="M179" s="355"/>
      <c r="N179" s="355"/>
      <c r="O179" s="355"/>
      <c r="P179" s="377"/>
      <c r="Q179" s="355"/>
      <c r="R179" s="355"/>
      <c r="S179" s="355"/>
      <c r="T179" s="355"/>
      <c r="U179" s="355"/>
      <c r="V179" s="355"/>
      <c r="W179" s="377"/>
      <c r="X179" s="355"/>
      <c r="Y179" s="355"/>
      <c r="Z179" s="355"/>
      <c r="AA179" s="355"/>
      <c r="AB179" s="357"/>
      <c r="AC179" s="355"/>
      <c r="AD179" s="355"/>
      <c r="AE179" s="355"/>
      <c r="AF179" s="355"/>
      <c r="AG179" s="355"/>
      <c r="AH179" s="355"/>
      <c r="AI179" s="355"/>
      <c r="AJ179" s="355"/>
      <c r="AK179" s="356"/>
      <c r="AL179" s="355"/>
      <c r="AM179" s="355"/>
      <c r="AN179" s="355"/>
      <c r="AO179" s="355"/>
      <c r="AP179" s="355"/>
      <c r="AQ179" s="355"/>
      <c r="AR179" s="355"/>
      <c r="AS179" s="358"/>
      <c r="AT179" s="355"/>
      <c r="AU179" s="355"/>
      <c r="AV179" s="355"/>
      <c r="AW179" s="355"/>
      <c r="AX179" s="355"/>
      <c r="AY179" s="355"/>
      <c r="AZ179" s="355"/>
      <c r="BA179" s="355"/>
    </row>
    <row r="180" spans="1:53" s="353" customFormat="1">
      <c r="A180" s="355"/>
      <c r="B180" s="355"/>
      <c r="C180" s="355"/>
      <c r="D180" s="355"/>
      <c r="E180" s="355"/>
      <c r="F180" s="355"/>
      <c r="G180" s="355"/>
      <c r="H180" s="355"/>
      <c r="I180" s="355"/>
      <c r="J180" s="355"/>
      <c r="K180" s="355"/>
      <c r="L180" s="355"/>
      <c r="M180" s="355"/>
      <c r="N180" s="355"/>
      <c r="O180" s="355"/>
      <c r="P180" s="377"/>
      <c r="Q180" s="355"/>
      <c r="R180" s="355"/>
      <c r="S180" s="355"/>
      <c r="T180" s="355"/>
      <c r="U180" s="355"/>
      <c r="V180" s="355"/>
      <c r="W180" s="377"/>
      <c r="X180" s="355"/>
      <c r="Y180" s="355"/>
      <c r="Z180" s="355"/>
      <c r="AA180" s="355"/>
      <c r="AB180" s="357"/>
      <c r="AC180" s="355"/>
      <c r="AD180" s="355"/>
      <c r="AE180" s="355"/>
      <c r="AF180" s="355"/>
      <c r="AG180" s="355"/>
      <c r="AH180" s="355"/>
      <c r="AI180" s="355"/>
      <c r="AJ180" s="355"/>
      <c r="AK180" s="356"/>
      <c r="AL180" s="355"/>
      <c r="AM180" s="355"/>
      <c r="AN180" s="355"/>
      <c r="AO180" s="355"/>
      <c r="AP180" s="355"/>
      <c r="AQ180" s="355"/>
      <c r="AR180" s="355"/>
      <c r="AS180" s="358"/>
      <c r="AT180" s="355"/>
      <c r="AU180" s="355"/>
      <c r="AV180" s="355"/>
      <c r="AW180" s="355"/>
      <c r="AX180" s="355"/>
      <c r="AY180" s="355"/>
      <c r="AZ180" s="355"/>
      <c r="BA180" s="355"/>
    </row>
    <row r="181" spans="1:53" s="353" customFormat="1">
      <c r="A181" s="355"/>
      <c r="B181" s="355"/>
      <c r="C181" s="355"/>
      <c r="D181" s="355"/>
      <c r="E181" s="355"/>
      <c r="F181" s="355"/>
      <c r="G181" s="355"/>
      <c r="H181" s="355"/>
      <c r="I181" s="355"/>
      <c r="J181" s="355"/>
      <c r="K181" s="355"/>
      <c r="L181" s="355"/>
      <c r="M181" s="355"/>
      <c r="N181" s="355"/>
      <c r="O181" s="355"/>
      <c r="P181" s="377"/>
      <c r="Q181" s="355"/>
      <c r="R181" s="355"/>
      <c r="S181" s="355"/>
      <c r="T181" s="355"/>
      <c r="U181" s="355"/>
      <c r="V181" s="355"/>
      <c r="W181" s="377"/>
      <c r="X181" s="355"/>
      <c r="Y181" s="355"/>
      <c r="Z181" s="355"/>
      <c r="AA181" s="355"/>
      <c r="AB181" s="357"/>
      <c r="AC181" s="355"/>
      <c r="AD181" s="355"/>
      <c r="AE181" s="355"/>
      <c r="AF181" s="355"/>
      <c r="AG181" s="355"/>
      <c r="AH181" s="355"/>
      <c r="AI181" s="355"/>
      <c r="AJ181" s="355"/>
      <c r="AK181" s="356"/>
      <c r="AL181" s="355"/>
      <c r="AM181" s="355"/>
      <c r="AN181" s="355"/>
      <c r="AO181" s="355"/>
      <c r="AP181" s="355"/>
      <c r="AQ181" s="355"/>
      <c r="AR181" s="355"/>
      <c r="AS181" s="358"/>
      <c r="AT181" s="355"/>
      <c r="AU181" s="355"/>
      <c r="AV181" s="355"/>
      <c r="AW181" s="355"/>
      <c r="AX181" s="355"/>
      <c r="AY181" s="355"/>
      <c r="AZ181" s="355"/>
      <c r="BA181" s="355"/>
    </row>
    <row r="182" spans="1:53" s="353" customFormat="1">
      <c r="A182" s="355"/>
      <c r="B182" s="355"/>
      <c r="C182" s="355"/>
      <c r="D182" s="355"/>
      <c r="E182" s="355"/>
      <c r="F182" s="355"/>
      <c r="G182" s="355"/>
      <c r="H182" s="355"/>
      <c r="I182" s="355"/>
      <c r="J182" s="355"/>
      <c r="K182" s="355"/>
      <c r="L182" s="355"/>
      <c r="M182" s="355"/>
      <c r="N182" s="355"/>
      <c r="O182" s="355"/>
      <c r="P182" s="377"/>
      <c r="Q182" s="355"/>
      <c r="R182" s="355"/>
      <c r="S182" s="355"/>
      <c r="T182" s="355"/>
      <c r="U182" s="355"/>
      <c r="V182" s="355"/>
      <c r="W182" s="377"/>
      <c r="X182" s="355"/>
      <c r="Y182" s="355"/>
      <c r="Z182" s="355"/>
      <c r="AA182" s="355"/>
      <c r="AB182" s="357"/>
      <c r="AC182" s="355"/>
      <c r="AD182" s="355"/>
      <c r="AE182" s="355"/>
      <c r="AF182" s="355"/>
      <c r="AG182" s="355"/>
      <c r="AH182" s="355"/>
      <c r="AI182" s="355"/>
      <c r="AJ182" s="355"/>
      <c r="AK182" s="356"/>
      <c r="AL182" s="355"/>
      <c r="AM182" s="355"/>
      <c r="AN182" s="355"/>
      <c r="AO182" s="355"/>
      <c r="AP182" s="355"/>
      <c r="AQ182" s="355"/>
      <c r="AR182" s="355"/>
      <c r="AS182" s="358"/>
      <c r="AT182" s="355"/>
      <c r="AU182" s="355"/>
      <c r="AV182" s="355"/>
      <c r="AW182" s="355"/>
      <c r="AX182" s="355"/>
      <c r="AY182" s="355"/>
      <c r="AZ182" s="355"/>
      <c r="BA182" s="355"/>
    </row>
    <row r="183" spans="1:53" s="353" customFormat="1">
      <c r="A183" s="355"/>
      <c r="B183" s="355"/>
      <c r="C183" s="355"/>
      <c r="D183" s="355"/>
      <c r="E183" s="355"/>
      <c r="F183" s="355"/>
      <c r="G183" s="355"/>
      <c r="H183" s="355"/>
      <c r="I183" s="355"/>
      <c r="J183" s="355"/>
      <c r="K183" s="355"/>
      <c r="L183" s="355"/>
      <c r="M183" s="355"/>
      <c r="N183" s="355"/>
      <c r="O183" s="355"/>
      <c r="P183" s="377"/>
      <c r="Q183" s="355"/>
      <c r="R183" s="355"/>
      <c r="S183" s="355"/>
      <c r="T183" s="355"/>
      <c r="U183" s="355"/>
      <c r="V183" s="355"/>
      <c r="W183" s="377"/>
      <c r="X183" s="355"/>
      <c r="Y183" s="355"/>
      <c r="Z183" s="355"/>
      <c r="AA183" s="355"/>
      <c r="AB183" s="357"/>
      <c r="AC183" s="355"/>
      <c r="AD183" s="355"/>
      <c r="AE183" s="355"/>
      <c r="AF183" s="355"/>
      <c r="AG183" s="355"/>
      <c r="AH183" s="355"/>
      <c r="AI183" s="355"/>
      <c r="AJ183" s="355"/>
      <c r="AK183" s="356"/>
      <c r="AL183" s="355"/>
      <c r="AM183" s="355"/>
      <c r="AN183" s="355"/>
      <c r="AO183" s="355"/>
      <c r="AP183" s="355"/>
      <c r="AQ183" s="355"/>
      <c r="AR183" s="355"/>
      <c r="AS183" s="358"/>
      <c r="AT183" s="355"/>
      <c r="AU183" s="355"/>
      <c r="AV183" s="355"/>
      <c r="AW183" s="355"/>
      <c r="AX183" s="355"/>
      <c r="AY183" s="355"/>
      <c r="AZ183" s="355"/>
      <c r="BA183" s="355"/>
    </row>
    <row r="184" spans="1:53" s="353" customFormat="1">
      <c r="A184" s="355"/>
      <c r="B184" s="355"/>
      <c r="C184" s="355"/>
      <c r="D184" s="355"/>
      <c r="E184" s="355"/>
      <c r="F184" s="355"/>
      <c r="G184" s="355"/>
      <c r="H184" s="355"/>
      <c r="I184" s="355"/>
      <c r="J184" s="355"/>
      <c r="K184" s="355"/>
      <c r="L184" s="355"/>
      <c r="M184" s="355"/>
      <c r="N184" s="355"/>
      <c r="O184" s="355"/>
      <c r="P184" s="377"/>
      <c r="Q184" s="355"/>
      <c r="R184" s="355"/>
      <c r="S184" s="355"/>
      <c r="T184" s="355"/>
      <c r="U184" s="355"/>
      <c r="V184" s="355"/>
      <c r="W184" s="377"/>
      <c r="X184" s="355"/>
      <c r="Y184" s="355"/>
      <c r="Z184" s="355"/>
      <c r="AA184" s="355"/>
      <c r="AB184" s="357"/>
      <c r="AC184" s="355"/>
      <c r="AD184" s="355"/>
      <c r="AE184" s="355"/>
      <c r="AF184" s="355"/>
      <c r="AG184" s="355"/>
      <c r="AH184" s="355"/>
      <c r="AI184" s="355"/>
      <c r="AJ184" s="355"/>
      <c r="AK184" s="356"/>
      <c r="AL184" s="355"/>
      <c r="AM184" s="355"/>
      <c r="AN184" s="355"/>
      <c r="AO184" s="355"/>
      <c r="AP184" s="355"/>
      <c r="AQ184" s="355"/>
      <c r="AR184" s="355"/>
      <c r="AS184" s="358"/>
      <c r="AT184" s="355"/>
      <c r="AU184" s="355"/>
      <c r="AV184" s="355"/>
      <c r="AW184" s="355"/>
      <c r="AX184" s="355"/>
      <c r="AY184" s="355"/>
      <c r="AZ184" s="355"/>
      <c r="BA184" s="355"/>
    </row>
    <row r="185" spans="1:53" s="353" customFormat="1">
      <c r="A185" s="355"/>
      <c r="B185" s="355"/>
      <c r="C185" s="355"/>
      <c r="D185" s="355"/>
      <c r="E185" s="355"/>
      <c r="F185" s="355"/>
      <c r="G185" s="355"/>
      <c r="H185" s="355"/>
      <c r="I185" s="355"/>
      <c r="J185" s="355"/>
      <c r="K185" s="355"/>
      <c r="L185" s="355"/>
      <c r="M185" s="355"/>
      <c r="N185" s="355"/>
      <c r="O185" s="355"/>
      <c r="P185" s="377"/>
      <c r="Q185" s="355"/>
      <c r="R185" s="355"/>
      <c r="S185" s="355"/>
      <c r="T185" s="355"/>
      <c r="U185" s="355"/>
      <c r="V185" s="355"/>
      <c r="W185" s="377"/>
      <c r="X185" s="355"/>
      <c r="Y185" s="355"/>
      <c r="Z185" s="355"/>
      <c r="AA185" s="355"/>
      <c r="AB185" s="357"/>
      <c r="AC185" s="355"/>
      <c r="AD185" s="355"/>
      <c r="AE185" s="355"/>
      <c r="AF185" s="355"/>
      <c r="AG185" s="355"/>
      <c r="AH185" s="355"/>
      <c r="AI185" s="355"/>
      <c r="AJ185" s="355"/>
      <c r="AK185" s="356"/>
      <c r="AL185" s="355"/>
      <c r="AM185" s="355"/>
      <c r="AN185" s="355"/>
      <c r="AO185" s="355"/>
      <c r="AP185" s="355"/>
      <c r="AQ185" s="355"/>
      <c r="AR185" s="355"/>
      <c r="AS185" s="358"/>
      <c r="AT185" s="355"/>
      <c r="AU185" s="355"/>
      <c r="AV185" s="355"/>
      <c r="AW185" s="355"/>
      <c r="AX185" s="355"/>
      <c r="AY185" s="355"/>
      <c r="AZ185" s="355"/>
      <c r="BA185" s="355"/>
    </row>
    <row r="186" spans="1:53" s="353" customFormat="1">
      <c r="A186" s="355"/>
      <c r="B186" s="355"/>
      <c r="C186" s="355"/>
      <c r="D186" s="355"/>
      <c r="E186" s="355"/>
      <c r="F186" s="355"/>
      <c r="G186" s="355"/>
      <c r="H186" s="355"/>
      <c r="I186" s="355"/>
      <c r="J186" s="355"/>
      <c r="K186" s="355"/>
      <c r="L186" s="355"/>
      <c r="M186" s="355"/>
      <c r="N186" s="355"/>
      <c r="O186" s="355"/>
      <c r="P186" s="377"/>
      <c r="Q186" s="355"/>
      <c r="R186" s="355"/>
      <c r="S186" s="355"/>
      <c r="T186" s="355"/>
      <c r="U186" s="355"/>
      <c r="V186" s="355"/>
      <c r="W186" s="377"/>
      <c r="X186" s="355"/>
      <c r="Y186" s="355"/>
      <c r="Z186" s="355"/>
      <c r="AA186" s="355"/>
      <c r="AB186" s="357"/>
      <c r="AC186" s="355"/>
      <c r="AD186" s="355"/>
      <c r="AE186" s="355"/>
      <c r="AF186" s="355"/>
      <c r="AG186" s="355"/>
      <c r="AH186" s="355"/>
      <c r="AI186" s="355"/>
      <c r="AJ186" s="355"/>
      <c r="AK186" s="356"/>
      <c r="AL186" s="355"/>
      <c r="AM186" s="355"/>
      <c r="AN186" s="355"/>
      <c r="AO186" s="355"/>
      <c r="AP186" s="355"/>
      <c r="AQ186" s="355"/>
      <c r="AR186" s="355"/>
      <c r="AS186" s="358"/>
      <c r="AT186" s="355"/>
      <c r="AU186" s="355"/>
      <c r="AV186" s="355"/>
      <c r="AW186" s="355"/>
      <c r="AX186" s="355"/>
      <c r="AY186" s="355"/>
      <c r="AZ186" s="355"/>
      <c r="BA186" s="355"/>
    </row>
    <row r="187" spans="1:53" s="353" customFormat="1">
      <c r="A187" s="355"/>
      <c r="B187" s="355"/>
      <c r="C187" s="355"/>
      <c r="D187" s="355"/>
      <c r="E187" s="355"/>
      <c r="F187" s="355"/>
      <c r="G187" s="355"/>
      <c r="H187" s="355"/>
      <c r="I187" s="355"/>
      <c r="J187" s="355"/>
      <c r="K187" s="355"/>
      <c r="L187" s="355"/>
      <c r="M187" s="355"/>
      <c r="N187" s="355"/>
      <c r="O187" s="355"/>
      <c r="P187" s="377"/>
      <c r="Q187" s="355"/>
      <c r="R187" s="355"/>
      <c r="S187" s="355"/>
      <c r="T187" s="355"/>
      <c r="U187" s="355"/>
      <c r="V187" s="355"/>
      <c r="W187" s="377"/>
      <c r="X187" s="355"/>
      <c r="Y187" s="355"/>
      <c r="Z187" s="355"/>
      <c r="AA187" s="355"/>
      <c r="AB187" s="357"/>
      <c r="AC187" s="355"/>
      <c r="AD187" s="355"/>
      <c r="AE187" s="355"/>
      <c r="AF187" s="355"/>
      <c r="AG187" s="355"/>
      <c r="AH187" s="355"/>
      <c r="AI187" s="355"/>
      <c r="AJ187" s="355"/>
      <c r="AK187" s="356"/>
      <c r="AL187" s="355"/>
      <c r="AM187" s="355"/>
      <c r="AN187" s="355"/>
      <c r="AO187" s="355"/>
      <c r="AP187" s="355"/>
      <c r="AQ187" s="355"/>
      <c r="AR187" s="355"/>
      <c r="AS187" s="358"/>
      <c r="AT187" s="355"/>
      <c r="AU187" s="355"/>
      <c r="AV187" s="355"/>
      <c r="AW187" s="355"/>
      <c r="AX187" s="355"/>
      <c r="AY187" s="355"/>
      <c r="AZ187" s="355"/>
      <c r="BA187" s="355"/>
    </row>
    <row r="188" spans="1:53" s="353" customFormat="1">
      <c r="A188" s="355"/>
      <c r="B188" s="355"/>
      <c r="C188" s="355"/>
      <c r="D188" s="355"/>
      <c r="E188" s="355"/>
      <c r="F188" s="355"/>
      <c r="G188" s="355"/>
      <c r="H188" s="355"/>
      <c r="I188" s="355"/>
      <c r="J188" s="355"/>
      <c r="K188" s="355"/>
      <c r="L188" s="355"/>
      <c r="M188" s="355"/>
      <c r="N188" s="355"/>
      <c r="O188" s="355"/>
      <c r="P188" s="377"/>
      <c r="Q188" s="355"/>
      <c r="R188" s="355"/>
      <c r="S188" s="355"/>
      <c r="T188" s="355"/>
      <c r="U188" s="355"/>
      <c r="V188" s="355"/>
      <c r="W188" s="377"/>
      <c r="X188" s="355"/>
      <c r="Y188" s="355"/>
      <c r="Z188" s="355"/>
      <c r="AA188" s="355"/>
      <c r="AB188" s="357"/>
      <c r="AC188" s="355"/>
      <c r="AD188" s="355"/>
      <c r="AE188" s="355"/>
      <c r="AF188" s="355"/>
      <c r="AG188" s="355"/>
      <c r="AH188" s="355"/>
      <c r="AI188" s="355"/>
      <c r="AJ188" s="355"/>
      <c r="AK188" s="356"/>
      <c r="AL188" s="355"/>
      <c r="AM188" s="355"/>
      <c r="AN188" s="355"/>
      <c r="AO188" s="355"/>
      <c r="AP188" s="355"/>
      <c r="AQ188" s="355"/>
      <c r="AR188" s="355"/>
      <c r="AS188" s="358"/>
      <c r="AT188" s="355"/>
      <c r="AU188" s="355"/>
      <c r="AV188" s="355"/>
      <c r="AW188" s="355"/>
      <c r="AX188" s="355"/>
      <c r="AY188" s="355"/>
      <c r="AZ188" s="355"/>
      <c r="BA188" s="355"/>
    </row>
    <row r="189" spans="1:53" s="353" customFormat="1">
      <c r="A189" s="355"/>
      <c r="B189" s="355"/>
      <c r="C189" s="355"/>
      <c r="D189" s="355"/>
      <c r="E189" s="355"/>
      <c r="F189" s="355"/>
      <c r="G189" s="355"/>
      <c r="H189" s="355"/>
      <c r="I189" s="355"/>
      <c r="J189" s="355"/>
      <c r="K189" s="355"/>
      <c r="L189" s="355"/>
      <c r="M189" s="355"/>
      <c r="N189" s="355"/>
      <c r="O189" s="355"/>
      <c r="P189" s="377"/>
      <c r="Q189" s="355"/>
      <c r="R189" s="355"/>
      <c r="S189" s="355"/>
      <c r="T189" s="355"/>
      <c r="U189" s="355"/>
      <c r="V189" s="355"/>
      <c r="W189" s="377"/>
      <c r="X189" s="355"/>
      <c r="Y189" s="355"/>
      <c r="Z189" s="355"/>
      <c r="AA189" s="355"/>
      <c r="AB189" s="357"/>
      <c r="AC189" s="355"/>
      <c r="AD189" s="355"/>
      <c r="AE189" s="355"/>
      <c r="AF189" s="355"/>
      <c r="AG189" s="355"/>
      <c r="AH189" s="355"/>
      <c r="AI189" s="355"/>
      <c r="AJ189" s="355"/>
      <c r="AK189" s="356"/>
      <c r="AL189" s="355"/>
      <c r="AM189" s="355"/>
      <c r="AN189" s="355"/>
      <c r="AO189" s="355"/>
      <c r="AP189" s="355"/>
      <c r="AQ189" s="355"/>
      <c r="AR189" s="355"/>
      <c r="AS189" s="358"/>
      <c r="AT189" s="355"/>
      <c r="AU189" s="355"/>
      <c r="AV189" s="355"/>
      <c r="AW189" s="355"/>
      <c r="AX189" s="355"/>
      <c r="AY189" s="355"/>
      <c r="AZ189" s="355"/>
      <c r="BA189" s="355"/>
    </row>
    <row r="190" spans="1:53" s="353" customFormat="1">
      <c r="A190" s="355"/>
      <c r="B190" s="355"/>
      <c r="C190" s="355"/>
      <c r="D190" s="355"/>
      <c r="E190" s="355"/>
      <c r="F190" s="355"/>
      <c r="G190" s="355"/>
      <c r="H190" s="355"/>
      <c r="I190" s="355"/>
      <c r="J190" s="355"/>
      <c r="K190" s="355"/>
      <c r="L190" s="355"/>
      <c r="M190" s="355"/>
      <c r="N190" s="355"/>
      <c r="O190" s="355"/>
      <c r="P190" s="377"/>
      <c r="Q190" s="355"/>
      <c r="R190" s="355"/>
      <c r="S190" s="355"/>
      <c r="T190" s="355"/>
      <c r="U190" s="355"/>
      <c r="V190" s="355"/>
      <c r="W190" s="377"/>
      <c r="X190" s="355"/>
      <c r="Y190" s="355"/>
      <c r="Z190" s="355"/>
      <c r="AA190" s="355"/>
      <c r="AB190" s="357"/>
      <c r="AC190" s="355"/>
      <c r="AD190" s="355"/>
      <c r="AE190" s="355"/>
      <c r="AF190" s="355"/>
      <c r="AG190" s="355"/>
      <c r="AH190" s="355"/>
      <c r="AI190" s="355"/>
      <c r="AJ190" s="355"/>
      <c r="AK190" s="356"/>
      <c r="AL190" s="355"/>
      <c r="AM190" s="355"/>
      <c r="AN190" s="355"/>
      <c r="AO190" s="355"/>
      <c r="AP190" s="355"/>
      <c r="AQ190" s="355"/>
      <c r="AR190" s="355"/>
      <c r="AS190" s="358"/>
      <c r="AT190" s="355"/>
      <c r="AU190" s="355"/>
      <c r="AV190" s="355"/>
      <c r="AW190" s="355"/>
      <c r="AX190" s="355"/>
      <c r="AY190" s="355"/>
      <c r="AZ190" s="355"/>
      <c r="BA190" s="355"/>
    </row>
    <row r="191" spans="1:53" s="353" customFormat="1">
      <c r="A191" s="355"/>
      <c r="B191" s="355"/>
      <c r="C191" s="355"/>
      <c r="D191" s="355"/>
      <c r="E191" s="355"/>
      <c r="F191" s="355"/>
      <c r="G191" s="355"/>
      <c r="H191" s="355"/>
      <c r="I191" s="355"/>
      <c r="J191" s="355"/>
      <c r="K191" s="355"/>
      <c r="L191" s="355"/>
      <c r="M191" s="355"/>
      <c r="N191" s="355"/>
      <c r="O191" s="355"/>
      <c r="P191" s="377"/>
      <c r="Q191" s="355"/>
      <c r="R191" s="355"/>
      <c r="S191" s="355"/>
      <c r="T191" s="355"/>
      <c r="U191" s="355"/>
      <c r="V191" s="355"/>
      <c r="W191" s="377"/>
      <c r="X191" s="355"/>
      <c r="Y191" s="355"/>
      <c r="Z191" s="355"/>
      <c r="AA191" s="355"/>
      <c r="AB191" s="357"/>
      <c r="AC191" s="355"/>
      <c r="AD191" s="355"/>
      <c r="AE191" s="355"/>
      <c r="AF191" s="355"/>
      <c r="AG191" s="355"/>
      <c r="AH191" s="355"/>
      <c r="AI191" s="355"/>
      <c r="AJ191" s="355"/>
      <c r="AK191" s="356"/>
      <c r="AL191" s="355"/>
      <c r="AM191" s="355"/>
      <c r="AN191" s="355"/>
      <c r="AO191" s="355"/>
      <c r="AP191" s="355"/>
      <c r="AQ191" s="355"/>
      <c r="AR191" s="355"/>
      <c r="AS191" s="358"/>
      <c r="AT191" s="355"/>
      <c r="AU191" s="355"/>
      <c r="AV191" s="355"/>
      <c r="AW191" s="355"/>
      <c r="AX191" s="355"/>
      <c r="AY191" s="355"/>
      <c r="AZ191" s="355"/>
      <c r="BA191" s="355"/>
    </row>
    <row r="192" spans="1:53" s="353" customFormat="1">
      <c r="A192" s="355"/>
      <c r="B192" s="355"/>
      <c r="C192" s="355"/>
      <c r="D192" s="355"/>
      <c r="E192" s="355"/>
      <c r="F192" s="355"/>
      <c r="G192" s="355"/>
      <c r="H192" s="355"/>
      <c r="I192" s="355"/>
      <c r="J192" s="355"/>
      <c r="K192" s="355"/>
      <c r="L192" s="355"/>
      <c r="M192" s="355"/>
      <c r="N192" s="355"/>
      <c r="O192" s="355"/>
      <c r="P192" s="377"/>
      <c r="Q192" s="355"/>
      <c r="R192" s="355"/>
      <c r="S192" s="355"/>
      <c r="T192" s="355"/>
      <c r="U192" s="355"/>
      <c r="V192" s="355"/>
      <c r="W192" s="377"/>
      <c r="X192" s="355"/>
      <c r="Y192" s="355"/>
      <c r="Z192" s="355"/>
      <c r="AA192" s="355"/>
      <c r="AB192" s="357"/>
      <c r="AC192" s="355"/>
      <c r="AD192" s="355"/>
      <c r="AE192" s="355"/>
      <c r="AF192" s="355"/>
      <c r="AG192" s="355"/>
      <c r="AH192" s="355"/>
      <c r="AI192" s="355"/>
      <c r="AJ192" s="355"/>
      <c r="AK192" s="356"/>
      <c r="AL192" s="355"/>
      <c r="AM192" s="355"/>
      <c r="AN192" s="355"/>
      <c r="AO192" s="355"/>
      <c r="AP192" s="355"/>
      <c r="AQ192" s="355"/>
      <c r="AR192" s="355"/>
      <c r="AS192" s="358"/>
      <c r="AT192" s="355"/>
      <c r="AU192" s="355"/>
      <c r="AV192" s="355"/>
      <c r="AW192" s="355"/>
      <c r="AX192" s="355"/>
      <c r="AY192" s="355"/>
      <c r="AZ192" s="355"/>
      <c r="BA192" s="355"/>
    </row>
    <row r="193" spans="1:53" s="353" customFormat="1">
      <c r="A193" s="355"/>
      <c r="B193" s="355"/>
      <c r="C193" s="355"/>
      <c r="D193" s="355"/>
      <c r="E193" s="355"/>
      <c r="F193" s="355"/>
      <c r="G193" s="355"/>
      <c r="H193" s="355"/>
      <c r="I193" s="355"/>
      <c r="J193" s="355"/>
      <c r="K193" s="355"/>
      <c r="L193" s="355"/>
      <c r="M193" s="355"/>
      <c r="N193" s="355"/>
      <c r="O193" s="355"/>
      <c r="P193" s="377"/>
      <c r="Q193" s="355"/>
      <c r="R193" s="355"/>
      <c r="S193" s="355"/>
      <c r="T193" s="355"/>
      <c r="U193" s="355"/>
      <c r="V193" s="355"/>
      <c r="W193" s="377"/>
      <c r="X193" s="355"/>
      <c r="Y193" s="355"/>
      <c r="Z193" s="355"/>
      <c r="AA193" s="355"/>
      <c r="AB193" s="357"/>
      <c r="AC193" s="355"/>
      <c r="AD193" s="355"/>
      <c r="AE193" s="355"/>
      <c r="AF193" s="355"/>
      <c r="AG193" s="355"/>
      <c r="AH193" s="355"/>
      <c r="AI193" s="355"/>
      <c r="AJ193" s="355"/>
      <c r="AK193" s="356"/>
      <c r="AL193" s="355"/>
      <c r="AM193" s="355"/>
      <c r="AN193" s="355"/>
      <c r="AO193" s="355"/>
      <c r="AP193" s="355"/>
      <c r="AQ193" s="355"/>
      <c r="AR193" s="355"/>
      <c r="AS193" s="358"/>
      <c r="AT193" s="355"/>
      <c r="AU193" s="355"/>
      <c r="AV193" s="355"/>
      <c r="AW193" s="355"/>
      <c r="AX193" s="355"/>
      <c r="AY193" s="355"/>
      <c r="AZ193" s="355"/>
      <c r="BA193" s="355"/>
    </row>
    <row r="194" spans="1:53" s="353" customFormat="1">
      <c r="A194" s="355"/>
      <c r="B194" s="355"/>
      <c r="C194" s="355"/>
      <c r="D194" s="355"/>
      <c r="E194" s="355"/>
      <c r="F194" s="355"/>
      <c r="G194" s="355"/>
      <c r="H194" s="355"/>
      <c r="I194" s="355"/>
      <c r="J194" s="355"/>
      <c r="K194" s="355"/>
      <c r="L194" s="355"/>
      <c r="M194" s="355"/>
      <c r="N194" s="355"/>
      <c r="O194" s="355"/>
      <c r="P194" s="377"/>
      <c r="Q194" s="355"/>
      <c r="R194" s="355"/>
      <c r="S194" s="355"/>
      <c r="T194" s="355"/>
      <c r="U194" s="355"/>
      <c r="V194" s="355"/>
      <c r="W194" s="377"/>
      <c r="X194" s="355"/>
      <c r="Y194" s="355"/>
      <c r="Z194" s="355"/>
      <c r="AA194" s="355"/>
      <c r="AB194" s="357"/>
      <c r="AC194" s="355"/>
      <c r="AD194" s="355"/>
      <c r="AE194" s="355"/>
      <c r="AF194" s="355"/>
      <c r="AG194" s="355"/>
      <c r="AH194" s="355"/>
      <c r="AI194" s="355"/>
      <c r="AJ194" s="355"/>
      <c r="AK194" s="356"/>
      <c r="AL194" s="355"/>
      <c r="AM194" s="355"/>
      <c r="AN194" s="355"/>
      <c r="AO194" s="355"/>
      <c r="AP194" s="355"/>
      <c r="AQ194" s="355"/>
      <c r="AR194" s="355"/>
      <c r="AS194" s="358"/>
      <c r="AT194" s="355"/>
      <c r="AU194" s="355"/>
      <c r="AV194" s="355"/>
      <c r="AW194" s="355"/>
      <c r="AX194" s="355"/>
      <c r="AY194" s="355"/>
      <c r="AZ194" s="355"/>
      <c r="BA194" s="355"/>
    </row>
    <row r="195" spans="1:53" s="353" customFormat="1">
      <c r="A195" s="355"/>
      <c r="B195" s="355"/>
      <c r="C195" s="355"/>
      <c r="D195" s="355"/>
      <c r="E195" s="355"/>
      <c r="F195" s="355"/>
      <c r="G195" s="355"/>
      <c r="H195" s="355"/>
      <c r="I195" s="355"/>
      <c r="J195" s="355"/>
      <c r="K195" s="355"/>
      <c r="L195" s="355"/>
      <c r="M195" s="355"/>
      <c r="N195" s="355"/>
      <c r="O195" s="355"/>
      <c r="P195" s="377"/>
      <c r="Q195" s="355"/>
      <c r="R195" s="355"/>
      <c r="S195" s="355"/>
      <c r="T195" s="355"/>
      <c r="U195" s="355"/>
      <c r="V195" s="355"/>
      <c r="W195" s="377"/>
      <c r="X195" s="355"/>
      <c r="Y195" s="355"/>
      <c r="Z195" s="355"/>
      <c r="AA195" s="355"/>
      <c r="AB195" s="357"/>
      <c r="AC195" s="355"/>
      <c r="AD195" s="355"/>
      <c r="AE195" s="355"/>
      <c r="AF195" s="355"/>
      <c r="AG195" s="355"/>
      <c r="AH195" s="355"/>
      <c r="AI195" s="355"/>
      <c r="AJ195" s="355"/>
      <c r="AK195" s="356"/>
      <c r="AL195" s="355"/>
      <c r="AM195" s="355"/>
      <c r="AN195" s="355"/>
      <c r="AO195" s="355"/>
      <c r="AP195" s="355"/>
      <c r="AQ195" s="355"/>
      <c r="AR195" s="355"/>
      <c r="AS195" s="358"/>
      <c r="AT195" s="355"/>
      <c r="AU195" s="355"/>
      <c r="AV195" s="355"/>
      <c r="AW195" s="355"/>
      <c r="AX195" s="355"/>
      <c r="AY195" s="355"/>
      <c r="AZ195" s="355"/>
      <c r="BA195" s="355"/>
    </row>
    <row r="196" spans="1:53" s="353" customFormat="1">
      <c r="A196" s="355"/>
      <c r="B196" s="355"/>
      <c r="C196" s="355"/>
      <c r="D196" s="355"/>
      <c r="E196" s="355"/>
      <c r="F196" s="355"/>
      <c r="G196" s="355"/>
      <c r="H196" s="355"/>
      <c r="I196" s="355"/>
      <c r="J196" s="355"/>
      <c r="K196" s="355"/>
      <c r="L196" s="355"/>
      <c r="M196" s="355"/>
      <c r="N196" s="355"/>
      <c r="O196" s="355"/>
      <c r="P196" s="377"/>
      <c r="Q196" s="355"/>
      <c r="R196" s="355"/>
      <c r="S196" s="355"/>
      <c r="T196" s="355"/>
      <c r="U196" s="355"/>
      <c r="V196" s="355"/>
      <c r="W196" s="377"/>
      <c r="X196" s="355"/>
      <c r="Y196" s="355"/>
      <c r="Z196" s="355"/>
      <c r="AA196" s="355"/>
      <c r="AB196" s="357"/>
      <c r="AC196" s="355"/>
      <c r="AD196" s="355"/>
      <c r="AE196" s="355"/>
      <c r="AF196" s="355"/>
      <c r="AG196" s="355"/>
      <c r="AH196" s="355"/>
      <c r="AI196" s="355"/>
      <c r="AJ196" s="355"/>
      <c r="AK196" s="356"/>
      <c r="AL196" s="355"/>
      <c r="AM196" s="355"/>
      <c r="AN196" s="355"/>
      <c r="AO196" s="355"/>
      <c r="AP196" s="355"/>
      <c r="AQ196" s="355"/>
      <c r="AR196" s="355"/>
      <c r="AS196" s="358"/>
      <c r="AT196" s="355"/>
      <c r="AU196" s="355"/>
      <c r="AV196" s="355"/>
      <c r="AW196" s="355"/>
      <c r="AX196" s="355"/>
      <c r="AY196" s="355"/>
      <c r="AZ196" s="355"/>
      <c r="BA196" s="355"/>
    </row>
    <row r="197" spans="1:53" s="353" customFormat="1">
      <c r="A197" s="355"/>
      <c r="B197" s="355"/>
      <c r="C197" s="355"/>
      <c r="D197" s="355"/>
      <c r="E197" s="355"/>
      <c r="F197" s="355"/>
      <c r="G197" s="355"/>
      <c r="H197" s="355"/>
      <c r="I197" s="355"/>
      <c r="J197" s="355"/>
      <c r="K197" s="355"/>
      <c r="L197" s="355"/>
      <c r="M197" s="355"/>
      <c r="N197" s="355"/>
      <c r="O197" s="355"/>
      <c r="P197" s="377"/>
      <c r="Q197" s="355"/>
      <c r="R197" s="355"/>
      <c r="S197" s="355"/>
      <c r="T197" s="355"/>
      <c r="U197" s="355"/>
      <c r="V197" s="355"/>
      <c r="W197" s="377"/>
      <c r="X197" s="355"/>
      <c r="Y197" s="355"/>
      <c r="Z197" s="355"/>
      <c r="AA197" s="355"/>
      <c r="AB197" s="357"/>
      <c r="AC197" s="355"/>
      <c r="AD197" s="355"/>
      <c r="AE197" s="355"/>
      <c r="AF197" s="355"/>
      <c r="AG197" s="355"/>
      <c r="AH197" s="355"/>
      <c r="AI197" s="355"/>
      <c r="AJ197" s="355"/>
      <c r="AK197" s="356"/>
      <c r="AL197" s="355"/>
      <c r="AM197" s="355"/>
      <c r="AN197" s="355"/>
      <c r="AO197" s="355"/>
      <c r="AP197" s="355"/>
      <c r="AQ197" s="355"/>
      <c r="AR197" s="355"/>
      <c r="AS197" s="358"/>
      <c r="AT197" s="355"/>
      <c r="AU197" s="355"/>
      <c r="AV197" s="355"/>
      <c r="AW197" s="355"/>
      <c r="AX197" s="355"/>
      <c r="AY197" s="355"/>
      <c r="AZ197" s="355"/>
      <c r="BA197" s="355"/>
    </row>
    <row r="198" spans="1:53" s="353" customFormat="1">
      <c r="A198" s="355"/>
      <c r="B198" s="355"/>
      <c r="C198" s="355"/>
      <c r="D198" s="355"/>
      <c r="E198" s="355"/>
      <c r="F198" s="355"/>
      <c r="G198" s="355"/>
      <c r="H198" s="355"/>
      <c r="I198" s="355"/>
      <c r="J198" s="355"/>
      <c r="K198" s="355"/>
      <c r="L198" s="355"/>
      <c r="M198" s="355"/>
      <c r="N198" s="355"/>
      <c r="O198" s="355"/>
      <c r="P198" s="377"/>
      <c r="Q198" s="355"/>
      <c r="R198" s="355"/>
      <c r="S198" s="355"/>
      <c r="T198" s="355"/>
      <c r="U198" s="355"/>
      <c r="V198" s="355"/>
      <c r="W198" s="377"/>
      <c r="X198" s="355"/>
      <c r="Y198" s="355"/>
      <c r="Z198" s="355"/>
      <c r="AA198" s="355"/>
      <c r="AB198" s="357"/>
      <c r="AC198" s="355"/>
      <c r="AD198" s="355"/>
      <c r="AE198" s="355"/>
      <c r="AF198" s="355"/>
      <c r="AG198" s="355"/>
      <c r="AH198" s="355"/>
      <c r="AI198" s="355"/>
      <c r="AJ198" s="355"/>
      <c r="AK198" s="356"/>
      <c r="AL198" s="355"/>
      <c r="AM198" s="355"/>
      <c r="AN198" s="355"/>
      <c r="AO198" s="355"/>
      <c r="AP198" s="355"/>
      <c r="AQ198" s="355"/>
      <c r="AR198" s="355"/>
      <c r="AS198" s="358"/>
      <c r="AT198" s="355"/>
      <c r="AU198" s="355"/>
      <c r="AV198" s="355"/>
      <c r="AW198" s="355"/>
      <c r="AX198" s="355"/>
      <c r="AY198" s="355"/>
      <c r="AZ198" s="355"/>
      <c r="BA198" s="355"/>
    </row>
    <row r="199" spans="1:53" s="353" customFormat="1">
      <c r="A199" s="355"/>
      <c r="B199" s="355"/>
      <c r="C199" s="355"/>
      <c r="D199" s="355"/>
      <c r="E199" s="355"/>
      <c r="F199" s="355"/>
      <c r="G199" s="355"/>
      <c r="H199" s="355"/>
      <c r="I199" s="355"/>
      <c r="J199" s="355"/>
      <c r="K199" s="355"/>
      <c r="L199" s="355"/>
      <c r="M199" s="355"/>
      <c r="N199" s="355"/>
      <c r="O199" s="355"/>
      <c r="P199" s="377"/>
      <c r="Q199" s="355"/>
      <c r="R199" s="355"/>
      <c r="S199" s="355"/>
      <c r="T199" s="355"/>
      <c r="U199" s="355"/>
      <c r="V199" s="355"/>
      <c r="W199" s="377"/>
      <c r="X199" s="355"/>
      <c r="Y199" s="355"/>
      <c r="Z199" s="355"/>
      <c r="AA199" s="355"/>
      <c r="AB199" s="357"/>
      <c r="AC199" s="355"/>
      <c r="AD199" s="355"/>
      <c r="AE199" s="355"/>
      <c r="AF199" s="355"/>
      <c r="AG199" s="355"/>
      <c r="AH199" s="355"/>
      <c r="AI199" s="355"/>
      <c r="AJ199" s="355"/>
      <c r="AK199" s="356"/>
      <c r="AL199" s="355"/>
      <c r="AM199" s="355"/>
      <c r="AN199" s="355"/>
      <c r="AO199" s="355"/>
      <c r="AP199" s="355"/>
      <c r="AQ199" s="355"/>
      <c r="AR199" s="355"/>
      <c r="AS199" s="358"/>
      <c r="AT199" s="355"/>
      <c r="AU199" s="355"/>
      <c r="AV199" s="355"/>
      <c r="AW199" s="355"/>
      <c r="AX199" s="355"/>
      <c r="AY199" s="355"/>
      <c r="AZ199" s="355"/>
      <c r="BA199" s="355"/>
    </row>
    <row r="200" spans="1:53" s="353" customFormat="1">
      <c r="A200" s="355"/>
      <c r="B200" s="355"/>
      <c r="C200" s="355"/>
      <c r="D200" s="355"/>
      <c r="E200" s="355"/>
      <c r="F200" s="355"/>
      <c r="G200" s="355"/>
      <c r="H200" s="355"/>
      <c r="I200" s="355"/>
      <c r="J200" s="355"/>
      <c r="K200" s="355"/>
      <c r="L200" s="355"/>
      <c r="M200" s="355"/>
      <c r="N200" s="355"/>
      <c r="O200" s="355"/>
      <c r="P200" s="377"/>
      <c r="Q200" s="355"/>
      <c r="R200" s="355"/>
      <c r="S200" s="355"/>
      <c r="T200" s="355"/>
      <c r="U200" s="355"/>
      <c r="V200" s="355"/>
      <c r="W200" s="377"/>
      <c r="X200" s="355"/>
      <c r="Y200" s="355"/>
      <c r="Z200" s="355"/>
      <c r="AA200" s="355"/>
      <c r="AB200" s="357"/>
      <c r="AC200" s="355"/>
      <c r="AD200" s="355"/>
      <c r="AE200" s="355"/>
      <c r="AF200" s="355"/>
      <c r="AG200" s="355"/>
      <c r="AH200" s="355"/>
      <c r="AI200" s="355"/>
      <c r="AJ200" s="355"/>
      <c r="AK200" s="356"/>
      <c r="AL200" s="355"/>
      <c r="AM200" s="355"/>
      <c r="AN200" s="355"/>
      <c r="AO200" s="355"/>
      <c r="AP200" s="355"/>
      <c r="AQ200" s="355"/>
      <c r="AR200" s="355"/>
      <c r="AS200" s="358"/>
      <c r="AT200" s="355"/>
      <c r="AU200" s="355"/>
      <c r="AV200" s="355"/>
      <c r="AW200" s="355"/>
      <c r="AX200" s="355"/>
      <c r="AY200" s="355"/>
      <c r="AZ200" s="355"/>
      <c r="BA200" s="355"/>
    </row>
    <row r="201" spans="1:53" s="353" customFormat="1">
      <c r="A201" s="355"/>
      <c r="B201" s="355"/>
      <c r="C201" s="355"/>
      <c r="D201" s="355"/>
      <c r="E201" s="355"/>
      <c r="F201" s="355"/>
      <c r="G201" s="355"/>
      <c r="H201" s="355"/>
      <c r="I201" s="355"/>
      <c r="J201" s="355"/>
      <c r="K201" s="355"/>
      <c r="L201" s="355"/>
      <c r="M201" s="355"/>
      <c r="N201" s="355"/>
      <c r="O201" s="355"/>
      <c r="P201" s="377"/>
      <c r="Q201" s="355"/>
      <c r="R201" s="355"/>
      <c r="S201" s="355"/>
      <c r="T201" s="355"/>
      <c r="U201" s="355"/>
      <c r="V201" s="355"/>
      <c r="W201" s="377"/>
      <c r="X201" s="355"/>
      <c r="Y201" s="355"/>
      <c r="Z201" s="355"/>
      <c r="AA201" s="355"/>
      <c r="AB201" s="357"/>
      <c r="AC201" s="355"/>
      <c r="AD201" s="355"/>
      <c r="AE201" s="355"/>
      <c r="AF201" s="355"/>
      <c r="AG201" s="355"/>
      <c r="AH201" s="355"/>
      <c r="AI201" s="355"/>
      <c r="AJ201" s="355"/>
      <c r="AK201" s="356"/>
      <c r="AL201" s="355"/>
      <c r="AM201" s="355"/>
      <c r="AN201" s="355"/>
      <c r="AO201" s="355"/>
      <c r="AP201" s="355"/>
      <c r="AQ201" s="355"/>
      <c r="AR201" s="355"/>
      <c r="AS201" s="358"/>
      <c r="AT201" s="355"/>
      <c r="AU201" s="355"/>
      <c r="AV201" s="355"/>
      <c r="AW201" s="355"/>
      <c r="AX201" s="355"/>
      <c r="AY201" s="355"/>
      <c r="AZ201" s="355"/>
      <c r="BA201" s="355"/>
    </row>
    <row r="202" spans="1:53" s="353" customFormat="1">
      <c r="A202" s="355"/>
      <c r="B202" s="355"/>
      <c r="C202" s="355"/>
      <c r="D202" s="355"/>
      <c r="E202" s="355"/>
      <c r="F202" s="355"/>
      <c r="G202" s="355"/>
      <c r="H202" s="355"/>
      <c r="I202" s="355"/>
      <c r="J202" s="355"/>
      <c r="K202" s="355"/>
      <c r="L202" s="355"/>
      <c r="M202" s="355"/>
      <c r="N202" s="355"/>
      <c r="O202" s="355"/>
      <c r="P202" s="377"/>
      <c r="Q202" s="355"/>
      <c r="R202" s="355"/>
      <c r="S202" s="355"/>
      <c r="T202" s="355"/>
      <c r="U202" s="355"/>
      <c r="V202" s="355"/>
      <c r="W202" s="377"/>
      <c r="X202" s="355"/>
      <c r="Y202" s="355"/>
      <c r="Z202" s="355"/>
      <c r="AA202" s="355"/>
      <c r="AB202" s="357"/>
      <c r="AC202" s="355"/>
      <c r="AD202" s="355"/>
      <c r="AE202" s="355"/>
      <c r="AF202" s="355"/>
      <c r="AG202" s="355"/>
      <c r="AH202" s="355"/>
      <c r="AI202" s="355"/>
      <c r="AJ202" s="355"/>
      <c r="AK202" s="356"/>
      <c r="AL202" s="355"/>
      <c r="AM202" s="355"/>
      <c r="AN202" s="355"/>
      <c r="AO202" s="355"/>
      <c r="AP202" s="355"/>
      <c r="AQ202" s="355"/>
      <c r="AR202" s="355"/>
      <c r="AS202" s="358"/>
      <c r="AT202" s="355"/>
      <c r="AU202" s="355"/>
      <c r="AV202" s="355"/>
      <c r="AW202" s="355"/>
      <c r="AX202" s="355"/>
      <c r="AY202" s="355"/>
      <c r="AZ202" s="355"/>
      <c r="BA202" s="355"/>
    </row>
    <row r="203" spans="1:53" s="353" customFormat="1">
      <c r="A203" s="355"/>
      <c r="B203" s="355"/>
      <c r="C203" s="355"/>
      <c r="D203" s="355"/>
      <c r="E203" s="355"/>
      <c r="F203" s="355"/>
      <c r="G203" s="355"/>
      <c r="H203" s="355"/>
      <c r="I203" s="355"/>
      <c r="J203" s="355"/>
      <c r="K203" s="355"/>
      <c r="L203" s="355"/>
      <c r="M203" s="355"/>
      <c r="N203" s="355"/>
      <c r="O203" s="355"/>
      <c r="P203" s="377"/>
      <c r="Q203" s="355"/>
      <c r="R203" s="355"/>
      <c r="S203" s="355"/>
      <c r="T203" s="355"/>
      <c r="U203" s="355"/>
      <c r="V203" s="355"/>
      <c r="W203" s="377"/>
      <c r="X203" s="355"/>
      <c r="Y203" s="355"/>
      <c r="Z203" s="355"/>
      <c r="AA203" s="355"/>
      <c r="AB203" s="357"/>
      <c r="AC203" s="355"/>
      <c r="AD203" s="355"/>
      <c r="AE203" s="355"/>
      <c r="AF203" s="355"/>
      <c r="AG203" s="355"/>
      <c r="AH203" s="355"/>
      <c r="AI203" s="355"/>
      <c r="AJ203" s="355"/>
      <c r="AK203" s="356"/>
      <c r="AL203" s="355"/>
      <c r="AM203" s="355"/>
      <c r="AN203" s="355"/>
      <c r="AO203" s="355"/>
      <c r="AP203" s="355"/>
      <c r="AQ203" s="355"/>
      <c r="AR203" s="355"/>
      <c r="AS203" s="358"/>
      <c r="AT203" s="355"/>
      <c r="AU203" s="355"/>
      <c r="AV203" s="355"/>
      <c r="AW203" s="355"/>
      <c r="AX203" s="355"/>
      <c r="AY203" s="355"/>
      <c r="AZ203" s="355"/>
      <c r="BA203" s="355"/>
    </row>
    <row r="204" spans="1:53" s="353" customFormat="1">
      <c r="A204" s="355"/>
      <c r="B204" s="355"/>
      <c r="C204" s="355"/>
      <c r="D204" s="355"/>
      <c r="E204" s="355"/>
      <c r="F204" s="355"/>
      <c r="G204" s="355"/>
      <c r="H204" s="355"/>
      <c r="I204" s="355"/>
      <c r="J204" s="355"/>
      <c r="K204" s="355"/>
      <c r="L204" s="355"/>
      <c r="M204" s="355"/>
      <c r="N204" s="355"/>
      <c r="O204" s="355"/>
      <c r="P204" s="377"/>
      <c r="Q204" s="355"/>
      <c r="R204" s="355"/>
      <c r="S204" s="355"/>
      <c r="T204" s="355"/>
      <c r="U204" s="355"/>
      <c r="V204" s="355"/>
      <c r="W204" s="377"/>
      <c r="X204" s="355"/>
      <c r="Y204" s="355"/>
      <c r="Z204" s="355"/>
      <c r="AA204" s="355"/>
      <c r="AB204" s="357"/>
      <c r="AC204" s="355"/>
      <c r="AD204" s="355"/>
      <c r="AE204" s="355"/>
      <c r="AF204" s="355"/>
      <c r="AG204" s="355"/>
      <c r="AH204" s="355"/>
      <c r="AI204" s="355"/>
      <c r="AJ204" s="355"/>
      <c r="AK204" s="356"/>
      <c r="AL204" s="355"/>
      <c r="AM204" s="355"/>
      <c r="AN204" s="355"/>
      <c r="AO204" s="355"/>
      <c r="AP204" s="355"/>
      <c r="AQ204" s="355"/>
      <c r="AR204" s="355"/>
      <c r="AS204" s="358"/>
      <c r="AT204" s="355"/>
      <c r="AU204" s="355"/>
      <c r="AV204" s="355"/>
      <c r="AW204" s="355"/>
      <c r="AX204" s="355"/>
      <c r="AY204" s="355"/>
      <c r="AZ204" s="355"/>
      <c r="BA204" s="355"/>
    </row>
    <row r="205" spans="1:53" s="353" customFormat="1">
      <c r="A205" s="355"/>
      <c r="B205" s="355"/>
      <c r="C205" s="355"/>
      <c r="D205" s="355"/>
      <c r="E205" s="355"/>
      <c r="F205" s="355"/>
      <c r="G205" s="355"/>
      <c r="H205" s="355"/>
      <c r="I205" s="355"/>
      <c r="J205" s="355"/>
      <c r="K205" s="355"/>
      <c r="L205" s="355"/>
      <c r="M205" s="355"/>
      <c r="N205" s="355"/>
      <c r="O205" s="355"/>
      <c r="P205" s="377"/>
      <c r="Q205" s="355"/>
      <c r="R205" s="355"/>
      <c r="S205" s="355"/>
      <c r="T205" s="355"/>
      <c r="U205" s="355"/>
      <c r="V205" s="355"/>
      <c r="W205" s="377"/>
      <c r="X205" s="355"/>
      <c r="Y205" s="355"/>
      <c r="Z205" s="355"/>
      <c r="AA205" s="355"/>
      <c r="AB205" s="357"/>
      <c r="AC205" s="355"/>
      <c r="AD205" s="355"/>
      <c r="AE205" s="355"/>
      <c r="AF205" s="355"/>
      <c r="AG205" s="355"/>
      <c r="AH205" s="355"/>
      <c r="AI205" s="355"/>
      <c r="AJ205" s="355"/>
      <c r="AK205" s="356"/>
      <c r="AL205" s="355"/>
      <c r="AM205" s="355"/>
      <c r="AN205" s="355"/>
      <c r="AO205" s="355"/>
      <c r="AP205" s="355"/>
      <c r="AQ205" s="355"/>
      <c r="AR205" s="355"/>
      <c r="AS205" s="358"/>
      <c r="AT205" s="355"/>
      <c r="AU205" s="355"/>
      <c r="AV205" s="355"/>
      <c r="AW205" s="355"/>
      <c r="AX205" s="355"/>
      <c r="AY205" s="355"/>
      <c r="AZ205" s="355"/>
      <c r="BA205" s="355"/>
    </row>
    <row r="206" spans="1:53" s="353" customFormat="1">
      <c r="A206" s="355"/>
      <c r="B206" s="355"/>
      <c r="C206" s="355"/>
      <c r="D206" s="355"/>
      <c r="E206" s="355"/>
      <c r="F206" s="355"/>
      <c r="G206" s="355"/>
      <c r="H206" s="355"/>
      <c r="I206" s="355"/>
      <c r="J206" s="355"/>
      <c r="K206" s="355"/>
      <c r="L206" s="355"/>
      <c r="M206" s="355"/>
      <c r="N206" s="355"/>
      <c r="O206" s="355"/>
      <c r="P206" s="377"/>
      <c r="Q206" s="355"/>
      <c r="R206" s="355"/>
      <c r="S206" s="355"/>
      <c r="T206" s="355"/>
      <c r="U206" s="355"/>
      <c r="V206" s="355"/>
      <c r="W206" s="377"/>
      <c r="X206" s="355"/>
      <c r="Y206" s="355"/>
      <c r="Z206" s="355"/>
      <c r="AA206" s="355"/>
      <c r="AB206" s="357"/>
      <c r="AC206" s="355"/>
      <c r="AD206" s="355"/>
      <c r="AE206" s="355"/>
      <c r="AF206" s="355"/>
      <c r="AG206" s="355"/>
      <c r="AH206" s="355"/>
      <c r="AI206" s="355"/>
      <c r="AJ206" s="355"/>
      <c r="AK206" s="356"/>
      <c r="AL206" s="355"/>
      <c r="AM206" s="355"/>
      <c r="AN206" s="355"/>
      <c r="AO206" s="355"/>
      <c r="AP206" s="355"/>
      <c r="AQ206" s="355"/>
      <c r="AR206" s="355"/>
      <c r="AS206" s="358"/>
      <c r="AT206" s="355"/>
      <c r="AU206" s="355"/>
      <c r="AV206" s="355"/>
      <c r="AW206" s="355"/>
      <c r="AX206" s="355"/>
      <c r="AY206" s="355"/>
      <c r="AZ206" s="355"/>
      <c r="BA206" s="355"/>
    </row>
    <row r="207" spans="1:53" s="353" customFormat="1">
      <c r="A207" s="355"/>
      <c r="B207" s="355"/>
      <c r="C207" s="355"/>
      <c r="D207" s="355"/>
      <c r="E207" s="355"/>
      <c r="F207" s="355"/>
      <c r="G207" s="355"/>
      <c r="H207" s="355"/>
      <c r="I207" s="355"/>
      <c r="J207" s="355"/>
      <c r="K207" s="355"/>
      <c r="L207" s="355"/>
      <c r="M207" s="355"/>
      <c r="N207" s="355"/>
      <c r="O207" s="355"/>
      <c r="P207" s="377"/>
      <c r="Q207" s="355"/>
      <c r="R207" s="355"/>
      <c r="S207" s="355"/>
      <c r="T207" s="355"/>
      <c r="U207" s="355"/>
      <c r="V207" s="355"/>
      <c r="W207" s="377"/>
      <c r="X207" s="355"/>
      <c r="Y207" s="355"/>
      <c r="Z207" s="355"/>
      <c r="AA207" s="355"/>
      <c r="AB207" s="357"/>
      <c r="AC207" s="355"/>
      <c r="AD207" s="355"/>
      <c r="AE207" s="355"/>
      <c r="AF207" s="355"/>
      <c r="AG207" s="355"/>
      <c r="AH207" s="355"/>
      <c r="AI207" s="355"/>
      <c r="AJ207" s="355"/>
      <c r="AK207" s="356"/>
      <c r="AL207" s="355"/>
      <c r="AM207" s="355"/>
      <c r="AN207" s="355"/>
      <c r="AO207" s="355"/>
      <c r="AP207" s="355"/>
      <c r="AQ207" s="355"/>
      <c r="AR207" s="355"/>
      <c r="AS207" s="358"/>
      <c r="AT207" s="355"/>
      <c r="AU207" s="355"/>
      <c r="AV207" s="355"/>
      <c r="AW207" s="355"/>
      <c r="AX207" s="355"/>
      <c r="AY207" s="355"/>
      <c r="AZ207" s="355"/>
      <c r="BA207" s="355"/>
    </row>
    <row r="208" spans="1:53" s="353" customFormat="1">
      <c r="A208" s="355"/>
      <c r="B208" s="355"/>
      <c r="C208" s="355"/>
      <c r="D208" s="355"/>
      <c r="E208" s="355"/>
      <c r="F208" s="355"/>
      <c r="G208" s="355"/>
      <c r="H208" s="355"/>
      <c r="I208" s="355"/>
      <c r="J208" s="355"/>
      <c r="K208" s="355"/>
      <c r="L208" s="355"/>
      <c r="M208" s="355"/>
      <c r="N208" s="355"/>
      <c r="O208" s="355"/>
      <c r="P208" s="377"/>
      <c r="Q208" s="355"/>
      <c r="R208" s="355"/>
      <c r="S208" s="355"/>
      <c r="T208" s="355"/>
      <c r="U208" s="355"/>
      <c r="V208" s="355"/>
      <c r="W208" s="377"/>
      <c r="X208" s="355"/>
      <c r="Y208" s="355"/>
      <c r="Z208" s="355"/>
      <c r="AA208" s="355"/>
      <c r="AB208" s="357"/>
      <c r="AC208" s="355"/>
      <c r="AD208" s="355"/>
      <c r="AE208" s="355"/>
      <c r="AF208" s="355"/>
      <c r="AG208" s="355"/>
      <c r="AH208" s="355"/>
      <c r="AI208" s="355"/>
      <c r="AJ208" s="355"/>
      <c r="AK208" s="356"/>
      <c r="AL208" s="355"/>
      <c r="AM208" s="355"/>
      <c r="AN208" s="355"/>
      <c r="AO208" s="355"/>
      <c r="AP208" s="355"/>
      <c r="AQ208" s="355"/>
      <c r="AR208" s="355"/>
      <c r="AS208" s="358"/>
      <c r="AT208" s="355"/>
      <c r="AU208" s="355"/>
      <c r="AV208" s="355"/>
      <c r="AW208" s="355"/>
      <c r="AX208" s="355"/>
      <c r="AY208" s="355"/>
      <c r="AZ208" s="355"/>
      <c r="BA208" s="355"/>
    </row>
    <row r="209" spans="1:53" s="353" customFormat="1">
      <c r="A209" s="355"/>
      <c r="B209" s="355"/>
      <c r="C209" s="355"/>
      <c r="D209" s="355"/>
      <c r="E209" s="355"/>
      <c r="F209" s="355"/>
      <c r="G209" s="355"/>
      <c r="H209" s="355"/>
      <c r="I209" s="355"/>
      <c r="J209" s="355"/>
      <c r="K209" s="355"/>
      <c r="L209" s="355"/>
      <c r="M209" s="355"/>
      <c r="N209" s="355"/>
      <c r="O209" s="355"/>
      <c r="P209" s="377"/>
      <c r="Q209" s="355"/>
      <c r="R209" s="355"/>
      <c r="S209" s="355"/>
      <c r="T209" s="355"/>
      <c r="U209" s="355"/>
      <c r="V209" s="355"/>
      <c r="W209" s="377"/>
      <c r="X209" s="355"/>
      <c r="Y209" s="355"/>
      <c r="Z209" s="355"/>
      <c r="AA209" s="355"/>
      <c r="AB209" s="357"/>
      <c r="AC209" s="355"/>
      <c r="AD209" s="355"/>
      <c r="AE209" s="355"/>
      <c r="AF209" s="355"/>
      <c r="AG209" s="355"/>
      <c r="AH209" s="355"/>
      <c r="AI209" s="355"/>
      <c r="AJ209" s="355"/>
      <c r="AK209" s="356"/>
      <c r="AL209" s="355"/>
      <c r="AM209" s="355"/>
      <c r="AN209" s="355"/>
      <c r="AO209" s="355"/>
      <c r="AP209" s="355"/>
      <c r="AQ209" s="355"/>
      <c r="AR209" s="355"/>
      <c r="AS209" s="358"/>
      <c r="AT209" s="355"/>
      <c r="AU209" s="355"/>
      <c r="AV209" s="355"/>
      <c r="AW209" s="355"/>
      <c r="AX209" s="355"/>
      <c r="AY209" s="355"/>
      <c r="AZ209" s="355"/>
      <c r="BA209" s="355"/>
    </row>
    <row r="210" spans="1:53" s="353" customFormat="1">
      <c r="A210" s="355"/>
      <c r="B210" s="355"/>
      <c r="C210" s="355"/>
      <c r="D210" s="355"/>
      <c r="E210" s="355"/>
      <c r="F210" s="355"/>
      <c r="G210" s="355"/>
      <c r="H210" s="355"/>
      <c r="I210" s="355"/>
      <c r="J210" s="355"/>
      <c r="K210" s="355"/>
      <c r="L210" s="355"/>
      <c r="M210" s="355"/>
      <c r="N210" s="355"/>
      <c r="O210" s="355"/>
      <c r="P210" s="377"/>
      <c r="Q210" s="355"/>
      <c r="R210" s="355"/>
      <c r="S210" s="355"/>
      <c r="T210" s="355"/>
      <c r="U210" s="355"/>
      <c r="V210" s="355"/>
      <c r="W210" s="377"/>
      <c r="X210" s="355"/>
      <c r="Y210" s="355"/>
      <c r="Z210" s="355"/>
      <c r="AA210" s="355"/>
      <c r="AB210" s="357"/>
      <c r="AC210" s="355"/>
      <c r="AD210" s="355"/>
      <c r="AE210" s="355"/>
      <c r="AF210" s="355"/>
      <c r="AG210" s="355"/>
      <c r="AH210" s="355"/>
      <c r="AI210" s="355"/>
      <c r="AJ210" s="355"/>
      <c r="AK210" s="356"/>
      <c r="AL210" s="355"/>
      <c r="AM210" s="355"/>
      <c r="AN210" s="355"/>
      <c r="AO210" s="355"/>
      <c r="AP210" s="355"/>
      <c r="AQ210" s="355"/>
      <c r="AR210" s="355"/>
      <c r="AS210" s="358"/>
      <c r="AT210" s="355"/>
      <c r="AU210" s="355"/>
      <c r="AV210" s="355"/>
      <c r="AW210" s="355"/>
      <c r="AX210" s="355"/>
      <c r="AY210" s="355"/>
      <c r="AZ210" s="355"/>
      <c r="BA210" s="355"/>
    </row>
    <row r="211" spans="1:53" s="353" customFormat="1">
      <c r="A211" s="355"/>
      <c r="B211" s="355"/>
      <c r="C211" s="355"/>
      <c r="D211" s="355"/>
      <c r="E211" s="355"/>
      <c r="F211" s="355"/>
      <c r="G211" s="355"/>
      <c r="H211" s="355"/>
      <c r="I211" s="355"/>
      <c r="J211" s="355"/>
      <c r="K211" s="355"/>
      <c r="L211" s="355"/>
      <c r="M211" s="355"/>
      <c r="N211" s="355"/>
      <c r="O211" s="355"/>
      <c r="P211" s="377"/>
      <c r="Q211" s="355"/>
      <c r="R211" s="355"/>
      <c r="S211" s="355"/>
      <c r="T211" s="355"/>
      <c r="U211" s="355"/>
      <c r="V211" s="355"/>
      <c r="W211" s="377"/>
      <c r="X211" s="355"/>
      <c r="Y211" s="355"/>
      <c r="Z211" s="355"/>
      <c r="AA211" s="355"/>
      <c r="AB211" s="357"/>
      <c r="AC211" s="355"/>
      <c r="AD211" s="355"/>
      <c r="AE211" s="355"/>
      <c r="AF211" s="355"/>
      <c r="AG211" s="355"/>
      <c r="AH211" s="355"/>
      <c r="AI211" s="355"/>
      <c r="AJ211" s="355"/>
      <c r="AK211" s="356"/>
      <c r="AL211" s="355"/>
      <c r="AM211" s="355"/>
      <c r="AN211" s="355"/>
      <c r="AO211" s="355"/>
      <c r="AP211" s="355"/>
      <c r="AQ211" s="355"/>
      <c r="AR211" s="355"/>
      <c r="AS211" s="358"/>
      <c r="AT211" s="355"/>
      <c r="AU211" s="355"/>
      <c r="AV211" s="355"/>
      <c r="AW211" s="355"/>
      <c r="AX211" s="355"/>
      <c r="AY211" s="355"/>
      <c r="AZ211" s="355"/>
      <c r="BA211" s="355"/>
    </row>
    <row r="212" spans="1:53" s="353" customFormat="1">
      <c r="A212" s="355"/>
      <c r="B212" s="355"/>
      <c r="C212" s="355"/>
      <c r="D212" s="355"/>
      <c r="E212" s="355"/>
      <c r="F212" s="355"/>
      <c r="G212" s="355"/>
      <c r="H212" s="355"/>
      <c r="I212" s="355"/>
      <c r="J212" s="355"/>
      <c r="K212" s="355"/>
      <c r="L212" s="355"/>
      <c r="M212" s="355"/>
      <c r="N212" s="355"/>
      <c r="O212" s="355"/>
      <c r="P212" s="377"/>
      <c r="Q212" s="355"/>
      <c r="R212" s="355"/>
      <c r="S212" s="355"/>
      <c r="T212" s="355"/>
      <c r="U212" s="355"/>
      <c r="V212" s="355"/>
      <c r="W212" s="377"/>
      <c r="X212" s="355"/>
      <c r="Y212" s="355"/>
      <c r="Z212" s="355"/>
      <c r="AA212" s="355"/>
      <c r="AB212" s="357"/>
      <c r="AC212" s="355"/>
      <c r="AD212" s="355"/>
      <c r="AE212" s="355"/>
      <c r="AF212" s="355"/>
      <c r="AG212" s="355"/>
      <c r="AH212" s="355"/>
      <c r="AI212" s="355"/>
      <c r="AJ212" s="355"/>
      <c r="AK212" s="356"/>
      <c r="AL212" s="355"/>
      <c r="AM212" s="355"/>
      <c r="AN212" s="355"/>
      <c r="AO212" s="355"/>
      <c r="AP212" s="355"/>
      <c r="AQ212" s="355"/>
      <c r="AR212" s="355"/>
      <c r="AS212" s="358"/>
      <c r="AT212" s="355"/>
      <c r="AU212" s="355"/>
      <c r="AV212" s="355"/>
      <c r="AW212" s="355"/>
      <c r="AX212" s="355"/>
      <c r="AY212" s="355"/>
      <c r="AZ212" s="355"/>
      <c r="BA212" s="355"/>
    </row>
    <row r="213" spans="1:53" s="353" customFormat="1">
      <c r="A213" s="355"/>
      <c r="B213" s="355"/>
      <c r="C213" s="355"/>
      <c r="D213" s="355"/>
      <c r="E213" s="355"/>
      <c r="F213" s="355"/>
      <c r="G213" s="355"/>
      <c r="H213" s="355"/>
      <c r="I213" s="355"/>
      <c r="J213" s="355"/>
      <c r="K213" s="355"/>
      <c r="L213" s="355"/>
      <c r="M213" s="355"/>
      <c r="N213" s="355"/>
      <c r="O213" s="355"/>
      <c r="P213" s="377"/>
      <c r="Q213" s="355"/>
      <c r="R213" s="355"/>
      <c r="S213" s="355"/>
      <c r="T213" s="355"/>
      <c r="U213" s="355"/>
      <c r="V213" s="355"/>
      <c r="W213" s="377"/>
      <c r="X213" s="355"/>
      <c r="Y213" s="355"/>
      <c r="Z213" s="355"/>
      <c r="AA213" s="355"/>
      <c r="AB213" s="357"/>
      <c r="AC213" s="355"/>
      <c r="AD213" s="355"/>
      <c r="AE213" s="355"/>
      <c r="AF213" s="355"/>
      <c r="AG213" s="355"/>
      <c r="AH213" s="355"/>
      <c r="AI213" s="355"/>
      <c r="AJ213" s="355"/>
      <c r="AK213" s="356"/>
      <c r="AL213" s="355"/>
      <c r="AM213" s="355"/>
      <c r="AN213" s="355"/>
      <c r="AO213" s="355"/>
      <c r="AP213" s="355"/>
      <c r="AQ213" s="355"/>
      <c r="AR213" s="355"/>
      <c r="AS213" s="358"/>
      <c r="AT213" s="355"/>
      <c r="AU213" s="355"/>
      <c r="AV213" s="355"/>
      <c r="AW213" s="355"/>
      <c r="AX213" s="355"/>
      <c r="AY213" s="355"/>
      <c r="AZ213" s="355"/>
      <c r="BA213" s="355"/>
    </row>
    <row r="214" spans="1:53" s="353" customFormat="1">
      <c r="A214" s="355"/>
      <c r="B214" s="355"/>
      <c r="C214" s="355"/>
      <c r="D214" s="355"/>
      <c r="E214" s="355"/>
      <c r="F214" s="355"/>
      <c r="G214" s="355"/>
      <c r="H214" s="355"/>
      <c r="I214" s="355"/>
      <c r="J214" s="355"/>
      <c r="K214" s="355"/>
      <c r="L214" s="355"/>
      <c r="M214" s="355"/>
      <c r="N214" s="355"/>
      <c r="O214" s="355"/>
      <c r="P214" s="377"/>
      <c r="Q214" s="355"/>
      <c r="R214" s="355"/>
      <c r="S214" s="355"/>
      <c r="T214" s="355"/>
      <c r="U214" s="355"/>
      <c r="V214" s="355"/>
      <c r="W214" s="377"/>
      <c r="X214" s="355"/>
      <c r="Y214" s="355"/>
      <c r="Z214" s="355"/>
      <c r="AA214" s="355"/>
      <c r="AB214" s="357"/>
      <c r="AC214" s="355"/>
      <c r="AD214" s="355"/>
      <c r="AE214" s="355"/>
      <c r="AF214" s="355"/>
      <c r="AG214" s="355"/>
      <c r="AH214" s="355"/>
      <c r="AI214" s="355"/>
      <c r="AJ214" s="355"/>
      <c r="AK214" s="356"/>
      <c r="AL214" s="355"/>
      <c r="AM214" s="355"/>
      <c r="AN214" s="355"/>
      <c r="AO214" s="355"/>
      <c r="AP214" s="355"/>
      <c r="AQ214" s="355"/>
      <c r="AR214" s="355"/>
      <c r="AS214" s="358"/>
      <c r="AT214" s="355"/>
      <c r="AU214" s="355"/>
      <c r="AV214" s="355"/>
      <c r="AW214" s="355"/>
      <c r="AX214" s="355"/>
      <c r="AY214" s="355"/>
      <c r="AZ214" s="355"/>
      <c r="BA214" s="355"/>
    </row>
    <row r="215" spans="1:53" s="353" customFormat="1">
      <c r="A215" s="355"/>
      <c r="B215" s="355"/>
      <c r="C215" s="355"/>
      <c r="D215" s="355"/>
      <c r="E215" s="355"/>
      <c r="F215" s="355"/>
      <c r="G215" s="355"/>
      <c r="H215" s="355"/>
      <c r="I215" s="355"/>
      <c r="J215" s="355"/>
      <c r="K215" s="355"/>
      <c r="L215" s="355"/>
      <c r="M215" s="355"/>
      <c r="N215" s="355"/>
      <c r="O215" s="355"/>
      <c r="P215" s="377"/>
      <c r="Q215" s="355"/>
      <c r="R215" s="355"/>
      <c r="S215" s="355"/>
      <c r="T215" s="355"/>
      <c r="U215" s="355"/>
      <c r="V215" s="355"/>
      <c r="W215" s="377"/>
      <c r="X215" s="355"/>
      <c r="Y215" s="355"/>
      <c r="Z215" s="355"/>
      <c r="AA215" s="355"/>
      <c r="AB215" s="357"/>
      <c r="AC215" s="355"/>
      <c r="AD215" s="355"/>
      <c r="AE215" s="355"/>
      <c r="AF215" s="355"/>
      <c r="AG215" s="355"/>
      <c r="AH215" s="355"/>
      <c r="AI215" s="355"/>
      <c r="AJ215" s="355"/>
      <c r="AK215" s="356"/>
      <c r="AL215" s="355"/>
      <c r="AM215" s="355"/>
      <c r="AN215" s="355"/>
      <c r="AO215" s="355"/>
      <c r="AP215" s="355"/>
      <c r="AQ215" s="355"/>
      <c r="AR215" s="355"/>
      <c r="AS215" s="358"/>
      <c r="AT215" s="355"/>
      <c r="AU215" s="355"/>
      <c r="AV215" s="355"/>
      <c r="AW215" s="355"/>
      <c r="AX215" s="355"/>
      <c r="AY215" s="355"/>
      <c r="AZ215" s="355"/>
      <c r="BA215" s="355"/>
    </row>
    <row r="216" spans="1:53" s="353" customFormat="1">
      <c r="A216" s="355"/>
      <c r="B216" s="355"/>
      <c r="C216" s="355"/>
      <c r="D216" s="355"/>
      <c r="E216" s="355"/>
      <c r="F216" s="355"/>
      <c r="G216" s="355"/>
      <c r="H216" s="355"/>
      <c r="I216" s="355"/>
      <c r="J216" s="355"/>
      <c r="K216" s="355"/>
      <c r="L216" s="355"/>
      <c r="M216" s="355"/>
      <c r="N216" s="355"/>
      <c r="O216" s="355"/>
      <c r="P216" s="377"/>
      <c r="Q216" s="355"/>
      <c r="R216" s="355"/>
      <c r="S216" s="355"/>
      <c r="T216" s="355"/>
      <c r="U216" s="355"/>
      <c r="V216" s="355"/>
      <c r="W216" s="377"/>
      <c r="X216" s="355"/>
      <c r="Y216" s="355"/>
      <c r="Z216" s="355"/>
      <c r="AA216" s="355"/>
      <c r="AB216" s="357"/>
      <c r="AC216" s="355"/>
      <c r="AD216" s="355"/>
      <c r="AE216" s="355"/>
      <c r="AF216" s="355"/>
      <c r="AG216" s="355"/>
      <c r="AH216" s="355"/>
      <c r="AI216" s="355"/>
      <c r="AJ216" s="355"/>
      <c r="AK216" s="356"/>
      <c r="AL216" s="355"/>
      <c r="AM216" s="355"/>
      <c r="AN216" s="355"/>
      <c r="AO216" s="355"/>
      <c r="AP216" s="355"/>
      <c r="AQ216" s="355"/>
      <c r="AR216" s="355"/>
      <c r="AS216" s="358"/>
      <c r="AT216" s="355"/>
      <c r="AU216" s="355"/>
      <c r="AV216" s="355"/>
      <c r="AW216" s="355"/>
      <c r="AX216" s="355"/>
      <c r="AY216" s="355"/>
      <c r="AZ216" s="355"/>
      <c r="BA216" s="355"/>
    </row>
    <row r="217" spans="1:53" s="353" customFormat="1">
      <c r="A217" s="355"/>
      <c r="B217" s="355"/>
      <c r="C217" s="355"/>
      <c r="D217" s="355"/>
      <c r="E217" s="355"/>
      <c r="F217" s="355"/>
      <c r="G217" s="355"/>
      <c r="H217" s="355"/>
      <c r="I217" s="355"/>
      <c r="J217" s="355"/>
      <c r="K217" s="355"/>
      <c r="L217" s="355"/>
      <c r="M217" s="355"/>
      <c r="N217" s="355"/>
      <c r="O217" s="355"/>
      <c r="P217" s="377"/>
      <c r="Q217" s="355"/>
      <c r="R217" s="355"/>
      <c r="S217" s="355"/>
      <c r="T217" s="355"/>
      <c r="U217" s="355"/>
      <c r="V217" s="355"/>
      <c r="W217" s="377"/>
      <c r="X217" s="355"/>
      <c r="Y217" s="355"/>
      <c r="Z217" s="355"/>
      <c r="AA217" s="355"/>
      <c r="AB217" s="357"/>
      <c r="AC217" s="355"/>
      <c r="AD217" s="355"/>
      <c r="AE217" s="355"/>
      <c r="AF217" s="355"/>
      <c r="AG217" s="355"/>
      <c r="AH217" s="355"/>
      <c r="AI217" s="355"/>
      <c r="AJ217" s="355"/>
      <c r="AK217" s="356"/>
      <c r="AL217" s="355"/>
      <c r="AM217" s="355"/>
      <c r="AN217" s="355"/>
      <c r="AO217" s="355"/>
      <c r="AP217" s="355"/>
      <c r="AQ217" s="355"/>
      <c r="AR217" s="355"/>
      <c r="AS217" s="358"/>
      <c r="AT217" s="355"/>
      <c r="AU217" s="355"/>
      <c r="AV217" s="355"/>
      <c r="AW217" s="355"/>
      <c r="AX217" s="355"/>
      <c r="AY217" s="355"/>
      <c r="AZ217" s="355"/>
      <c r="BA217" s="355"/>
    </row>
    <row r="218" spans="1:53" s="353" customFormat="1">
      <c r="A218" s="355"/>
      <c r="B218" s="355"/>
      <c r="C218" s="355"/>
      <c r="D218" s="355"/>
      <c r="E218" s="355"/>
      <c r="F218" s="355"/>
      <c r="G218" s="355"/>
      <c r="H218" s="355"/>
      <c r="I218" s="355"/>
      <c r="J218" s="355"/>
      <c r="K218" s="355"/>
      <c r="L218" s="355"/>
      <c r="M218" s="355"/>
      <c r="N218" s="355"/>
      <c r="O218" s="355"/>
      <c r="P218" s="377"/>
      <c r="Q218" s="355"/>
      <c r="R218" s="355"/>
      <c r="S218" s="355"/>
      <c r="T218" s="355"/>
      <c r="U218" s="355"/>
      <c r="V218" s="355"/>
      <c r="W218" s="377"/>
      <c r="X218" s="355"/>
      <c r="Y218" s="355"/>
      <c r="Z218" s="355"/>
      <c r="AA218" s="355"/>
      <c r="AB218" s="357"/>
      <c r="AC218" s="355"/>
      <c r="AD218" s="355"/>
      <c r="AE218" s="355"/>
      <c r="AF218" s="355"/>
      <c r="AG218" s="355"/>
      <c r="AH218" s="355"/>
      <c r="AI218" s="355"/>
      <c r="AJ218" s="355"/>
      <c r="AK218" s="356"/>
      <c r="AL218" s="355"/>
      <c r="AM218" s="355"/>
      <c r="AN218" s="355"/>
      <c r="AO218" s="355"/>
      <c r="AP218" s="355"/>
      <c r="AQ218" s="355"/>
      <c r="AR218" s="355"/>
      <c r="AS218" s="358"/>
      <c r="AT218" s="355"/>
      <c r="AU218" s="355"/>
      <c r="AV218" s="355"/>
      <c r="AW218" s="355"/>
      <c r="AX218" s="355"/>
      <c r="AY218" s="355"/>
      <c r="AZ218" s="355"/>
      <c r="BA218" s="355"/>
    </row>
    <row r="219" spans="1:53" s="353" customFormat="1">
      <c r="A219" s="355"/>
      <c r="B219" s="355"/>
      <c r="C219" s="355"/>
      <c r="D219" s="355"/>
      <c r="E219" s="355"/>
      <c r="F219" s="355"/>
      <c r="G219" s="355"/>
      <c r="H219" s="355"/>
      <c r="I219" s="355"/>
      <c r="J219" s="355"/>
      <c r="K219" s="355"/>
      <c r="L219" s="355"/>
      <c r="M219" s="355"/>
      <c r="N219" s="355"/>
      <c r="O219" s="355"/>
      <c r="P219" s="377"/>
      <c r="Q219" s="355"/>
      <c r="R219" s="355"/>
      <c r="S219" s="355"/>
      <c r="T219" s="355"/>
      <c r="U219" s="355"/>
      <c r="V219" s="355"/>
      <c r="W219" s="377"/>
      <c r="X219" s="355"/>
      <c r="Y219" s="355"/>
      <c r="Z219" s="355"/>
      <c r="AA219" s="355"/>
      <c r="AB219" s="357"/>
      <c r="AC219" s="355"/>
      <c r="AD219" s="355"/>
      <c r="AE219" s="355"/>
      <c r="AF219" s="355"/>
      <c r="AG219" s="355"/>
      <c r="AH219" s="355"/>
      <c r="AI219" s="355"/>
      <c r="AJ219" s="355"/>
      <c r="AK219" s="356"/>
      <c r="AL219" s="355"/>
      <c r="AM219" s="355"/>
      <c r="AN219" s="355"/>
      <c r="AO219" s="355"/>
      <c r="AP219" s="355"/>
      <c r="AQ219" s="355"/>
      <c r="AR219" s="355"/>
      <c r="AS219" s="358"/>
      <c r="AT219" s="355"/>
      <c r="AU219" s="355"/>
      <c r="AV219" s="355"/>
      <c r="AW219" s="355"/>
      <c r="AX219" s="355"/>
      <c r="AY219" s="355"/>
      <c r="AZ219" s="355"/>
      <c r="BA219" s="355"/>
    </row>
    <row r="220" spans="1:53" s="353" customFormat="1">
      <c r="A220" s="355"/>
      <c r="B220" s="355"/>
      <c r="C220" s="355"/>
      <c r="D220" s="355"/>
      <c r="E220" s="355"/>
      <c r="F220" s="355"/>
      <c r="G220" s="355"/>
      <c r="H220" s="355"/>
      <c r="I220" s="355"/>
      <c r="J220" s="355"/>
      <c r="K220" s="355"/>
      <c r="L220" s="355"/>
      <c r="M220" s="355"/>
      <c r="N220" s="355"/>
      <c r="O220" s="355"/>
      <c r="P220" s="377"/>
      <c r="Q220" s="355"/>
      <c r="R220" s="355"/>
      <c r="S220" s="355"/>
      <c r="T220" s="355"/>
      <c r="U220" s="355"/>
      <c r="V220" s="355"/>
      <c r="W220" s="377"/>
      <c r="X220" s="355"/>
      <c r="Y220" s="355"/>
      <c r="Z220" s="355"/>
      <c r="AA220" s="355"/>
      <c r="AB220" s="357"/>
      <c r="AC220" s="355"/>
      <c r="AD220" s="355"/>
      <c r="AE220" s="355"/>
      <c r="AF220" s="355"/>
      <c r="AG220" s="355"/>
      <c r="AH220" s="355"/>
      <c r="AI220" s="355"/>
      <c r="AJ220" s="355"/>
      <c r="AK220" s="356"/>
      <c r="AL220" s="355"/>
      <c r="AM220" s="355"/>
      <c r="AN220" s="355"/>
      <c r="AO220" s="355"/>
      <c r="AP220" s="355"/>
      <c r="AQ220" s="355"/>
      <c r="AR220" s="355"/>
      <c r="AS220" s="358"/>
      <c r="AT220" s="355"/>
      <c r="AU220" s="355"/>
      <c r="AV220" s="355"/>
      <c r="AW220" s="355"/>
      <c r="AX220" s="355"/>
      <c r="AY220" s="355"/>
      <c r="AZ220" s="355"/>
      <c r="BA220" s="355"/>
    </row>
    <row r="221" spans="1:53" s="353" customFormat="1">
      <c r="A221" s="355"/>
      <c r="B221" s="355"/>
      <c r="C221" s="355"/>
      <c r="D221" s="355"/>
      <c r="E221" s="355"/>
      <c r="F221" s="355"/>
      <c r="G221" s="355"/>
      <c r="H221" s="355"/>
      <c r="I221" s="355"/>
      <c r="J221" s="355"/>
      <c r="K221" s="355"/>
      <c r="L221" s="355"/>
      <c r="M221" s="355"/>
      <c r="N221" s="355"/>
      <c r="O221" s="355"/>
      <c r="P221" s="377"/>
      <c r="Q221" s="355"/>
      <c r="R221" s="355"/>
      <c r="S221" s="355"/>
      <c r="T221" s="355"/>
      <c r="U221" s="355"/>
      <c r="V221" s="355"/>
      <c r="W221" s="377"/>
      <c r="X221" s="355"/>
      <c r="Y221" s="355"/>
      <c r="Z221" s="355"/>
      <c r="AA221" s="355"/>
      <c r="AB221" s="357"/>
      <c r="AC221" s="355"/>
      <c r="AD221" s="355"/>
      <c r="AE221" s="355"/>
      <c r="AF221" s="355"/>
      <c r="AG221" s="355"/>
      <c r="AH221" s="355"/>
      <c r="AI221" s="355"/>
      <c r="AJ221" s="355"/>
      <c r="AK221" s="356"/>
      <c r="AL221" s="355"/>
      <c r="AM221" s="355"/>
      <c r="AN221" s="355"/>
      <c r="AO221" s="355"/>
      <c r="AP221" s="355"/>
      <c r="AQ221" s="355"/>
      <c r="AR221" s="355"/>
      <c r="AS221" s="358"/>
      <c r="AT221" s="355"/>
      <c r="AU221" s="355"/>
      <c r="AV221" s="355"/>
      <c r="AW221" s="355"/>
      <c r="AX221" s="355"/>
      <c r="AY221" s="355"/>
      <c r="AZ221" s="355"/>
      <c r="BA221" s="355"/>
    </row>
    <row r="222" spans="1:53" s="353" customFormat="1">
      <c r="A222" s="355"/>
      <c r="B222" s="355"/>
      <c r="C222" s="355"/>
      <c r="D222" s="355"/>
      <c r="E222" s="355"/>
      <c r="F222" s="355"/>
      <c r="G222" s="355"/>
      <c r="H222" s="355"/>
      <c r="I222" s="355"/>
      <c r="J222" s="355"/>
      <c r="K222" s="355"/>
      <c r="L222" s="355"/>
      <c r="M222" s="355"/>
      <c r="N222" s="355"/>
      <c r="O222" s="355"/>
      <c r="P222" s="377"/>
      <c r="Q222" s="355"/>
      <c r="R222" s="355"/>
      <c r="S222" s="355"/>
      <c r="T222" s="355"/>
      <c r="U222" s="355"/>
      <c r="V222" s="355"/>
      <c r="W222" s="377"/>
      <c r="X222" s="355"/>
      <c r="Y222" s="355"/>
      <c r="Z222" s="355"/>
      <c r="AA222" s="355"/>
      <c r="AB222" s="357"/>
      <c r="AC222" s="355"/>
      <c r="AD222" s="355"/>
      <c r="AE222" s="355"/>
      <c r="AF222" s="355"/>
      <c r="AG222" s="355"/>
      <c r="AH222" s="355"/>
      <c r="AI222" s="355"/>
      <c r="AJ222" s="355"/>
      <c r="AK222" s="356"/>
      <c r="AL222" s="355"/>
      <c r="AM222" s="355"/>
      <c r="AN222" s="355"/>
      <c r="AO222" s="355"/>
      <c r="AP222" s="355"/>
      <c r="AQ222" s="355"/>
      <c r="AR222" s="355"/>
      <c r="AS222" s="358"/>
      <c r="AT222" s="355"/>
      <c r="AU222" s="355"/>
      <c r="AV222" s="355"/>
      <c r="AW222" s="355"/>
      <c r="AX222" s="355"/>
      <c r="AY222" s="355"/>
      <c r="AZ222" s="355"/>
      <c r="BA222" s="355"/>
    </row>
    <row r="223" spans="1:53" s="353" customFormat="1">
      <c r="A223" s="355"/>
      <c r="B223" s="355"/>
      <c r="C223" s="355"/>
      <c r="D223" s="355"/>
      <c r="E223" s="355"/>
      <c r="F223" s="355"/>
      <c r="G223" s="355"/>
      <c r="H223" s="355"/>
      <c r="I223" s="355"/>
      <c r="J223" s="355"/>
      <c r="K223" s="355"/>
      <c r="L223" s="355"/>
      <c r="M223" s="355"/>
      <c r="N223" s="355"/>
      <c r="O223" s="355"/>
      <c r="P223" s="377"/>
      <c r="Q223" s="355"/>
      <c r="R223" s="355"/>
      <c r="S223" s="355"/>
      <c r="T223" s="355"/>
      <c r="U223" s="355"/>
      <c r="V223" s="355"/>
      <c r="W223" s="377"/>
      <c r="X223" s="355"/>
      <c r="Y223" s="355"/>
      <c r="Z223" s="355"/>
      <c r="AA223" s="355"/>
      <c r="AB223" s="357"/>
      <c r="AC223" s="355"/>
      <c r="AD223" s="355"/>
      <c r="AE223" s="355"/>
      <c r="AF223" s="355"/>
      <c r="AG223" s="355"/>
      <c r="AH223" s="355"/>
      <c r="AI223" s="355"/>
      <c r="AJ223" s="355"/>
      <c r="AK223" s="356"/>
      <c r="AL223" s="355"/>
      <c r="AM223" s="355"/>
      <c r="AN223" s="355"/>
      <c r="AO223" s="355"/>
      <c r="AP223" s="355"/>
      <c r="AQ223" s="355"/>
      <c r="AR223" s="355"/>
      <c r="AS223" s="358"/>
      <c r="AT223" s="355"/>
      <c r="AU223" s="355"/>
      <c r="AV223" s="355"/>
      <c r="AW223" s="355"/>
      <c r="AX223" s="355"/>
      <c r="AY223" s="355"/>
      <c r="AZ223" s="355"/>
      <c r="BA223" s="355"/>
    </row>
    <row r="224" spans="1:53" s="353" customFormat="1">
      <c r="A224" s="355"/>
      <c r="B224" s="355"/>
      <c r="C224" s="355"/>
      <c r="D224" s="355"/>
      <c r="E224" s="355"/>
      <c r="F224" s="355"/>
      <c r="G224" s="355"/>
      <c r="H224" s="355"/>
      <c r="I224" s="355"/>
      <c r="J224" s="355"/>
      <c r="K224" s="355"/>
      <c r="L224" s="355"/>
      <c r="M224" s="355"/>
      <c r="N224" s="355"/>
      <c r="O224" s="355"/>
      <c r="P224" s="377"/>
      <c r="Q224" s="355"/>
      <c r="R224" s="355"/>
      <c r="S224" s="355"/>
      <c r="T224" s="355"/>
      <c r="U224" s="355"/>
      <c r="V224" s="355"/>
      <c r="W224" s="377"/>
      <c r="X224" s="355"/>
      <c r="Y224" s="355"/>
      <c r="Z224" s="355"/>
      <c r="AA224" s="355"/>
      <c r="AB224" s="357"/>
      <c r="AC224" s="355"/>
      <c r="AD224" s="355"/>
      <c r="AE224" s="355"/>
      <c r="AF224" s="355"/>
      <c r="AG224" s="355"/>
      <c r="AH224" s="355"/>
      <c r="AI224" s="355"/>
      <c r="AJ224" s="355"/>
      <c r="AK224" s="356"/>
      <c r="AL224" s="355"/>
      <c r="AM224" s="355"/>
      <c r="AN224" s="355"/>
      <c r="AO224" s="355"/>
      <c r="AP224" s="355"/>
      <c r="AQ224" s="355"/>
      <c r="AR224" s="355"/>
      <c r="AS224" s="358"/>
      <c r="AT224" s="355"/>
      <c r="AU224" s="355"/>
      <c r="AV224" s="355"/>
      <c r="AW224" s="355"/>
      <c r="AX224" s="355"/>
      <c r="AY224" s="355"/>
      <c r="AZ224" s="355"/>
      <c r="BA224" s="355"/>
    </row>
    <row r="225" spans="1:53" s="353" customFormat="1">
      <c r="A225" s="355"/>
      <c r="B225" s="355"/>
      <c r="C225" s="355"/>
      <c r="D225" s="355"/>
      <c r="E225" s="355"/>
      <c r="F225" s="355"/>
      <c r="G225" s="355"/>
      <c r="H225" s="355"/>
      <c r="I225" s="355"/>
      <c r="J225" s="355"/>
      <c r="K225" s="355"/>
      <c r="L225" s="355"/>
      <c r="M225" s="355"/>
      <c r="N225" s="355"/>
      <c r="O225" s="355"/>
      <c r="P225" s="377"/>
      <c r="Q225" s="355"/>
      <c r="R225" s="355"/>
      <c r="S225" s="355"/>
      <c r="T225" s="355"/>
      <c r="U225" s="355"/>
      <c r="V225" s="355"/>
      <c r="W225" s="377"/>
      <c r="X225" s="355"/>
      <c r="Y225" s="355"/>
      <c r="Z225" s="355"/>
      <c r="AA225" s="355"/>
      <c r="AB225" s="357"/>
      <c r="AC225" s="355"/>
      <c r="AD225" s="355"/>
      <c r="AE225" s="355"/>
      <c r="AF225" s="355"/>
      <c r="AG225" s="355"/>
      <c r="AH225" s="355"/>
      <c r="AI225" s="355"/>
      <c r="AJ225" s="355"/>
      <c r="AK225" s="356"/>
      <c r="AL225" s="355"/>
      <c r="AM225" s="355"/>
      <c r="AN225" s="355"/>
      <c r="AO225" s="355"/>
      <c r="AP225" s="355"/>
      <c r="AQ225" s="355"/>
      <c r="AR225" s="355"/>
      <c r="AS225" s="358"/>
      <c r="AT225" s="355"/>
      <c r="AU225" s="355"/>
      <c r="AV225" s="355"/>
      <c r="AW225" s="355"/>
      <c r="AX225" s="355"/>
      <c r="AY225" s="355"/>
      <c r="AZ225" s="355"/>
      <c r="BA225" s="355"/>
    </row>
    <row r="226" spans="1:53" s="353" customFormat="1">
      <c r="A226" s="355"/>
      <c r="B226" s="355"/>
      <c r="C226" s="355"/>
      <c r="D226" s="355"/>
      <c r="E226" s="355"/>
      <c r="F226" s="355"/>
      <c r="G226" s="355"/>
      <c r="H226" s="355"/>
      <c r="I226" s="355"/>
      <c r="J226" s="355"/>
      <c r="K226" s="355"/>
      <c r="L226" s="355"/>
      <c r="M226" s="355"/>
      <c r="N226" s="355"/>
      <c r="O226" s="355"/>
      <c r="P226" s="377"/>
      <c r="Q226" s="355"/>
      <c r="R226" s="355"/>
      <c r="S226" s="355"/>
      <c r="T226" s="355"/>
      <c r="U226" s="355"/>
      <c r="V226" s="355"/>
      <c r="W226" s="377"/>
      <c r="X226" s="355"/>
      <c r="Y226" s="355"/>
      <c r="Z226" s="355"/>
      <c r="AA226" s="355"/>
      <c r="AB226" s="357"/>
      <c r="AC226" s="355"/>
      <c r="AD226" s="355"/>
      <c r="AE226" s="355"/>
      <c r="AF226" s="355"/>
      <c r="AG226" s="355"/>
      <c r="AH226" s="355"/>
      <c r="AI226" s="355"/>
      <c r="AJ226" s="355"/>
      <c r="AK226" s="356"/>
      <c r="AL226" s="355"/>
      <c r="AM226" s="355"/>
      <c r="AN226" s="355"/>
      <c r="AO226" s="355"/>
      <c r="AP226" s="355"/>
      <c r="AQ226" s="355"/>
      <c r="AR226" s="355"/>
      <c r="AS226" s="358"/>
      <c r="AT226" s="355"/>
      <c r="AU226" s="355"/>
      <c r="AV226" s="355"/>
      <c r="AW226" s="355"/>
      <c r="AX226" s="355"/>
      <c r="AY226" s="355"/>
      <c r="AZ226" s="355"/>
      <c r="BA226" s="355"/>
    </row>
    <row r="227" spans="1:53" s="353" customFormat="1">
      <c r="A227" s="355"/>
      <c r="B227" s="355"/>
      <c r="C227" s="355"/>
      <c r="D227" s="355"/>
      <c r="E227" s="355"/>
      <c r="F227" s="355"/>
      <c r="G227" s="355"/>
      <c r="H227" s="355"/>
      <c r="I227" s="355"/>
      <c r="J227" s="355"/>
      <c r="K227" s="355"/>
      <c r="L227" s="355"/>
      <c r="M227" s="355"/>
      <c r="N227" s="355"/>
      <c r="O227" s="355"/>
      <c r="P227" s="377"/>
      <c r="Q227" s="355"/>
      <c r="R227" s="355"/>
      <c r="S227" s="355"/>
      <c r="T227" s="355"/>
      <c r="U227" s="355"/>
      <c r="V227" s="355"/>
      <c r="W227" s="377"/>
      <c r="X227" s="355"/>
      <c r="Y227" s="355"/>
      <c r="Z227" s="355"/>
      <c r="AA227" s="355"/>
      <c r="AB227" s="357"/>
      <c r="AC227" s="355"/>
      <c r="AD227" s="355"/>
      <c r="AE227" s="355"/>
      <c r="AF227" s="355"/>
      <c r="AG227" s="355"/>
      <c r="AH227" s="355"/>
      <c r="AI227" s="355"/>
      <c r="AJ227" s="355"/>
      <c r="AK227" s="356"/>
      <c r="AL227" s="355"/>
      <c r="AM227" s="355"/>
      <c r="AN227" s="355"/>
      <c r="AO227" s="355"/>
      <c r="AP227" s="355"/>
      <c r="AQ227" s="355"/>
      <c r="AR227" s="355"/>
      <c r="AS227" s="358"/>
      <c r="AT227" s="355"/>
      <c r="AU227" s="355"/>
      <c r="AV227" s="355"/>
      <c r="AW227" s="355"/>
      <c r="AX227" s="355"/>
      <c r="AY227" s="355"/>
      <c r="AZ227" s="355"/>
      <c r="BA227" s="355"/>
    </row>
    <row r="228" spans="1:53" s="353" customFormat="1">
      <c r="A228" s="355"/>
      <c r="B228" s="355"/>
      <c r="C228" s="355"/>
      <c r="D228" s="355"/>
      <c r="E228" s="355"/>
      <c r="F228" s="355"/>
      <c r="G228" s="355"/>
      <c r="H228" s="355"/>
      <c r="I228" s="355"/>
      <c r="J228" s="355"/>
      <c r="K228" s="355"/>
      <c r="L228" s="355"/>
      <c r="M228" s="355"/>
      <c r="N228" s="355"/>
      <c r="O228" s="355"/>
      <c r="P228" s="377"/>
      <c r="Q228" s="355"/>
      <c r="R228" s="355"/>
      <c r="S228" s="355"/>
      <c r="T228" s="355"/>
      <c r="U228" s="355"/>
      <c r="V228" s="355"/>
      <c r="W228" s="377"/>
      <c r="X228" s="355"/>
      <c r="Y228" s="355"/>
      <c r="Z228" s="355"/>
      <c r="AA228" s="355"/>
      <c r="AB228" s="357"/>
      <c r="AC228" s="355"/>
      <c r="AD228" s="355"/>
      <c r="AE228" s="355"/>
      <c r="AF228" s="355"/>
      <c r="AG228" s="355"/>
      <c r="AH228" s="355"/>
      <c r="AI228" s="355"/>
      <c r="AJ228" s="355"/>
      <c r="AK228" s="356"/>
      <c r="AL228" s="355"/>
      <c r="AM228" s="355"/>
      <c r="AN228" s="355"/>
      <c r="AO228" s="355"/>
      <c r="AP228" s="355"/>
      <c r="AQ228" s="355"/>
      <c r="AR228" s="355"/>
      <c r="AS228" s="358"/>
      <c r="AT228" s="355"/>
      <c r="AU228" s="355"/>
      <c r="AV228" s="355"/>
      <c r="AW228" s="355"/>
      <c r="AX228" s="355"/>
      <c r="AY228" s="355"/>
      <c r="AZ228" s="355"/>
      <c r="BA228" s="355"/>
    </row>
    <row r="229" spans="1:53" s="353" customFormat="1">
      <c r="A229" s="355"/>
      <c r="B229" s="355"/>
      <c r="C229" s="355"/>
      <c r="D229" s="355"/>
      <c r="E229" s="355"/>
      <c r="F229" s="355"/>
      <c r="G229" s="355"/>
      <c r="H229" s="355"/>
      <c r="I229" s="355"/>
      <c r="J229" s="355"/>
      <c r="K229" s="355"/>
      <c r="L229" s="355"/>
      <c r="M229" s="355"/>
      <c r="N229" s="355"/>
      <c r="O229" s="355"/>
      <c r="P229" s="377"/>
      <c r="Q229" s="355"/>
      <c r="R229" s="355"/>
      <c r="S229" s="355"/>
      <c r="T229" s="355"/>
      <c r="U229" s="355"/>
      <c r="V229" s="355"/>
      <c r="W229" s="377"/>
      <c r="X229" s="355"/>
      <c r="Y229" s="355"/>
      <c r="Z229" s="355"/>
      <c r="AA229" s="355"/>
      <c r="AB229" s="357"/>
      <c r="AC229" s="355"/>
      <c r="AD229" s="355"/>
      <c r="AE229" s="355"/>
      <c r="AF229" s="355"/>
      <c r="AG229" s="355"/>
      <c r="AH229" s="355"/>
      <c r="AI229" s="355"/>
      <c r="AJ229" s="355"/>
      <c r="AK229" s="356"/>
      <c r="AL229" s="355"/>
      <c r="AM229" s="355"/>
      <c r="AN229" s="355"/>
      <c r="AO229" s="355"/>
      <c r="AP229" s="355"/>
      <c r="AQ229" s="355"/>
      <c r="AR229" s="355"/>
      <c r="AS229" s="358"/>
      <c r="AT229" s="355"/>
      <c r="AU229" s="355"/>
      <c r="AV229" s="355"/>
      <c r="AW229" s="355"/>
      <c r="AX229" s="355"/>
      <c r="AY229" s="355"/>
      <c r="AZ229" s="355"/>
      <c r="BA229" s="355"/>
    </row>
    <row r="230" spans="1:53" s="353" customFormat="1">
      <c r="A230" s="355"/>
      <c r="B230" s="355"/>
      <c r="C230" s="355"/>
      <c r="D230" s="355"/>
      <c r="E230" s="355"/>
      <c r="F230" s="355"/>
      <c r="G230" s="355"/>
      <c r="H230" s="355"/>
      <c r="I230" s="355"/>
      <c r="J230" s="355"/>
      <c r="K230" s="355"/>
      <c r="L230" s="355"/>
      <c r="M230" s="355"/>
      <c r="N230" s="355"/>
      <c r="O230" s="355"/>
      <c r="P230" s="377"/>
      <c r="Q230" s="355"/>
      <c r="R230" s="355"/>
      <c r="S230" s="355"/>
      <c r="T230" s="355"/>
      <c r="U230" s="355"/>
      <c r="V230" s="355"/>
      <c r="W230" s="377"/>
      <c r="X230" s="355"/>
      <c r="Y230" s="355"/>
      <c r="Z230" s="355"/>
      <c r="AA230" s="355"/>
      <c r="AB230" s="357"/>
      <c r="AC230" s="355"/>
      <c r="AD230" s="355"/>
      <c r="AE230" s="355"/>
      <c r="AF230" s="355"/>
      <c r="AG230" s="355"/>
      <c r="AH230" s="355"/>
      <c r="AI230" s="355"/>
      <c r="AJ230" s="355"/>
      <c r="AK230" s="356"/>
      <c r="AL230" s="355"/>
      <c r="AM230" s="355"/>
      <c r="AN230" s="355"/>
      <c r="AO230" s="355"/>
      <c r="AP230" s="355"/>
      <c r="AQ230" s="355"/>
      <c r="AR230" s="355"/>
      <c r="AS230" s="358"/>
      <c r="AT230" s="355"/>
      <c r="AU230" s="355"/>
      <c r="AV230" s="355"/>
      <c r="AW230" s="355"/>
      <c r="AX230" s="355"/>
      <c r="AY230" s="355"/>
      <c r="AZ230" s="355"/>
      <c r="BA230" s="355"/>
    </row>
    <row r="231" spans="1:53" s="353" customFormat="1">
      <c r="A231" s="355"/>
      <c r="B231" s="355"/>
      <c r="C231" s="355"/>
      <c r="D231" s="355"/>
      <c r="E231" s="355"/>
      <c r="F231" s="355"/>
      <c r="G231" s="355"/>
      <c r="H231" s="355"/>
      <c r="I231" s="355"/>
      <c r="J231" s="355"/>
      <c r="K231" s="355"/>
      <c r="L231" s="355"/>
      <c r="M231" s="355"/>
      <c r="N231" s="355"/>
      <c r="O231" s="355"/>
      <c r="P231" s="377"/>
      <c r="Q231" s="355"/>
      <c r="R231" s="355"/>
      <c r="S231" s="355"/>
      <c r="T231" s="355"/>
      <c r="U231" s="355"/>
      <c r="V231" s="355"/>
      <c r="W231" s="377"/>
      <c r="X231" s="355"/>
      <c r="Y231" s="355"/>
      <c r="Z231" s="355"/>
      <c r="AA231" s="355"/>
      <c r="AB231" s="357"/>
      <c r="AC231" s="355"/>
      <c r="AD231" s="355"/>
      <c r="AE231" s="355"/>
      <c r="AF231" s="355"/>
      <c r="AG231" s="355"/>
      <c r="AH231" s="355"/>
      <c r="AI231" s="355"/>
      <c r="AJ231" s="355"/>
      <c r="AK231" s="356"/>
      <c r="AL231" s="355"/>
      <c r="AM231" s="355"/>
      <c r="AN231" s="355"/>
      <c r="AO231" s="355"/>
      <c r="AP231" s="355"/>
      <c r="AQ231" s="355"/>
      <c r="AR231" s="355"/>
      <c r="AS231" s="358"/>
      <c r="AT231" s="355"/>
      <c r="AU231" s="355"/>
      <c r="AV231" s="355"/>
      <c r="AW231" s="355"/>
      <c r="AX231" s="355"/>
      <c r="AY231" s="355"/>
      <c r="AZ231" s="355"/>
      <c r="BA231" s="355"/>
    </row>
    <row r="232" spans="1:53" s="353" customFormat="1">
      <c r="A232" s="355"/>
      <c r="B232" s="355"/>
      <c r="C232" s="355"/>
      <c r="D232" s="355"/>
      <c r="E232" s="355"/>
      <c r="F232" s="355"/>
      <c r="G232" s="355"/>
      <c r="H232" s="355"/>
      <c r="I232" s="355"/>
      <c r="J232" s="355"/>
      <c r="K232" s="355"/>
      <c r="L232" s="355"/>
      <c r="M232" s="355"/>
      <c r="N232" s="355"/>
      <c r="O232" s="355"/>
      <c r="P232" s="377"/>
      <c r="Q232" s="355"/>
      <c r="R232" s="355"/>
      <c r="S232" s="355"/>
      <c r="T232" s="355"/>
      <c r="U232" s="355"/>
      <c r="V232" s="355"/>
      <c r="W232" s="377"/>
      <c r="X232" s="355"/>
      <c r="Y232" s="355"/>
      <c r="Z232" s="355"/>
      <c r="AA232" s="355"/>
      <c r="AB232" s="357"/>
      <c r="AC232" s="355"/>
      <c r="AD232" s="355"/>
      <c r="AE232" s="355"/>
      <c r="AF232" s="355"/>
      <c r="AG232" s="355"/>
      <c r="AH232" s="355"/>
      <c r="AI232" s="355"/>
      <c r="AJ232" s="355"/>
      <c r="AK232" s="356"/>
      <c r="AL232" s="355"/>
      <c r="AM232" s="355"/>
      <c r="AN232" s="355"/>
      <c r="AO232" s="355"/>
      <c r="AP232" s="355"/>
      <c r="AQ232" s="355"/>
      <c r="AR232" s="355"/>
      <c r="AS232" s="358"/>
      <c r="AT232" s="355"/>
      <c r="AU232" s="355"/>
      <c r="AV232" s="355"/>
      <c r="AW232" s="355"/>
      <c r="AX232" s="355"/>
      <c r="AY232" s="355"/>
      <c r="AZ232" s="355"/>
      <c r="BA232" s="355"/>
    </row>
    <row r="233" spans="1:53" s="353" customFormat="1">
      <c r="A233" s="355"/>
      <c r="B233" s="355"/>
      <c r="C233" s="355"/>
      <c r="D233" s="355"/>
      <c r="E233" s="355"/>
      <c r="F233" s="355"/>
      <c r="G233" s="355"/>
      <c r="H233" s="355"/>
      <c r="I233" s="355"/>
      <c r="J233" s="355"/>
      <c r="K233" s="355"/>
      <c r="L233" s="355"/>
      <c r="M233" s="355"/>
      <c r="N233" s="355"/>
      <c r="O233" s="355"/>
      <c r="P233" s="377"/>
      <c r="Q233" s="355"/>
      <c r="R233" s="355"/>
      <c r="S233" s="355"/>
      <c r="T233" s="355"/>
      <c r="U233" s="355"/>
      <c r="V233" s="355"/>
      <c r="W233" s="377"/>
      <c r="X233" s="355"/>
      <c r="Y233" s="355"/>
      <c r="Z233" s="355"/>
      <c r="AA233" s="355"/>
      <c r="AB233" s="357"/>
      <c r="AC233" s="355"/>
      <c r="AD233" s="355"/>
      <c r="AE233" s="355"/>
      <c r="AF233" s="355"/>
      <c r="AG233" s="355"/>
      <c r="AH233" s="355"/>
      <c r="AI233" s="355"/>
      <c r="AJ233" s="355"/>
      <c r="AK233" s="356"/>
      <c r="AL233" s="355"/>
      <c r="AM233" s="355"/>
      <c r="AN233" s="355"/>
      <c r="AO233" s="355"/>
      <c r="AP233" s="355"/>
      <c r="AQ233" s="355"/>
      <c r="AR233" s="355"/>
      <c r="AS233" s="358"/>
      <c r="AT233" s="355"/>
      <c r="AU233" s="355"/>
      <c r="AV233" s="355"/>
      <c r="AW233" s="355"/>
      <c r="AX233" s="355"/>
      <c r="AY233" s="355"/>
      <c r="AZ233" s="355"/>
      <c r="BA233" s="355"/>
    </row>
    <row r="234" spans="1:53" s="353" customFormat="1">
      <c r="A234" s="355"/>
      <c r="B234" s="355"/>
      <c r="C234" s="355"/>
      <c r="D234" s="355"/>
      <c r="E234" s="355"/>
      <c r="F234" s="355"/>
      <c r="G234" s="355"/>
      <c r="H234" s="355"/>
      <c r="I234" s="355"/>
      <c r="J234" s="355"/>
      <c r="K234" s="355"/>
      <c r="L234" s="355"/>
      <c r="M234" s="355"/>
      <c r="N234" s="355"/>
      <c r="O234" s="355"/>
      <c r="P234" s="377"/>
      <c r="Q234" s="355"/>
      <c r="R234" s="355"/>
      <c r="S234" s="355"/>
      <c r="T234" s="355"/>
      <c r="U234" s="355"/>
      <c r="V234" s="355"/>
      <c r="W234" s="377"/>
      <c r="X234" s="355"/>
      <c r="Y234" s="355"/>
      <c r="Z234" s="355"/>
      <c r="AA234" s="355"/>
      <c r="AB234" s="357"/>
      <c r="AC234" s="355"/>
      <c r="AD234" s="355"/>
      <c r="AE234" s="355"/>
      <c r="AF234" s="355"/>
      <c r="AG234" s="355"/>
      <c r="AH234" s="355"/>
      <c r="AI234" s="355"/>
      <c r="AJ234" s="355"/>
      <c r="AK234" s="356"/>
      <c r="AL234" s="355"/>
      <c r="AM234" s="355"/>
      <c r="AN234" s="355"/>
      <c r="AO234" s="355"/>
      <c r="AP234" s="355"/>
      <c r="AQ234" s="355"/>
      <c r="AR234" s="355"/>
      <c r="AS234" s="358"/>
      <c r="AT234" s="355"/>
      <c r="AU234" s="355"/>
      <c r="AV234" s="355"/>
      <c r="AW234" s="355"/>
      <c r="AX234" s="355"/>
      <c r="AY234" s="355"/>
      <c r="AZ234" s="355"/>
      <c r="BA234" s="355"/>
    </row>
    <row r="235" spans="1:53" s="353" customFormat="1">
      <c r="A235" s="355"/>
      <c r="B235" s="355"/>
      <c r="C235" s="355"/>
      <c r="D235" s="355"/>
      <c r="E235" s="355"/>
      <c r="F235" s="355"/>
      <c r="G235" s="355"/>
      <c r="H235" s="355"/>
      <c r="I235" s="355"/>
      <c r="J235" s="355"/>
      <c r="K235" s="355"/>
      <c r="L235" s="355"/>
      <c r="M235" s="355"/>
      <c r="N235" s="355"/>
      <c r="O235" s="355"/>
      <c r="P235" s="377"/>
      <c r="Q235" s="355"/>
      <c r="R235" s="355"/>
      <c r="S235" s="355"/>
      <c r="T235" s="355"/>
      <c r="U235" s="355"/>
      <c r="V235" s="355"/>
      <c r="W235" s="377"/>
      <c r="X235" s="355"/>
      <c r="Y235" s="355"/>
      <c r="Z235" s="355"/>
      <c r="AA235" s="355"/>
      <c r="AB235" s="357"/>
      <c r="AC235" s="355"/>
      <c r="AD235" s="355"/>
      <c r="AE235" s="355"/>
      <c r="AF235" s="355"/>
      <c r="AG235" s="355"/>
      <c r="AH235" s="355"/>
      <c r="AI235" s="355"/>
      <c r="AJ235" s="355"/>
      <c r="AK235" s="356"/>
      <c r="AL235" s="355"/>
      <c r="AM235" s="355"/>
      <c r="AN235" s="355"/>
      <c r="AO235" s="355"/>
      <c r="AP235" s="355"/>
      <c r="AQ235" s="355"/>
      <c r="AR235" s="355"/>
      <c r="AS235" s="358"/>
      <c r="AT235" s="355"/>
      <c r="AU235" s="355"/>
      <c r="AV235" s="355"/>
      <c r="AW235" s="355"/>
      <c r="AX235" s="355"/>
      <c r="AY235" s="355"/>
      <c r="AZ235" s="355"/>
      <c r="BA235" s="355"/>
    </row>
    <row r="236" spans="1:53" s="353" customFormat="1">
      <c r="A236" s="355"/>
      <c r="B236" s="355"/>
      <c r="C236" s="355"/>
      <c r="D236" s="355"/>
      <c r="E236" s="355"/>
      <c r="F236" s="355"/>
      <c r="G236" s="355"/>
      <c r="H236" s="355"/>
      <c r="I236" s="355"/>
      <c r="J236" s="355"/>
      <c r="K236" s="355"/>
      <c r="L236" s="355"/>
      <c r="M236" s="355"/>
      <c r="N236" s="355"/>
      <c r="O236" s="355"/>
      <c r="P236" s="377"/>
      <c r="Q236" s="355"/>
      <c r="R236" s="355"/>
      <c r="S236" s="355"/>
      <c r="T236" s="355"/>
      <c r="U236" s="355"/>
      <c r="V236" s="355"/>
      <c r="W236" s="377"/>
      <c r="X236" s="355"/>
      <c r="Y236" s="355"/>
      <c r="Z236" s="355"/>
      <c r="AA236" s="355"/>
      <c r="AB236" s="357"/>
      <c r="AC236" s="355"/>
      <c r="AD236" s="355"/>
      <c r="AE236" s="355"/>
      <c r="AF236" s="355"/>
      <c r="AG236" s="355"/>
      <c r="AH236" s="355"/>
      <c r="AI236" s="355"/>
      <c r="AJ236" s="355"/>
      <c r="AK236" s="356"/>
      <c r="AL236" s="355"/>
      <c r="AM236" s="355"/>
      <c r="AN236" s="355"/>
      <c r="AO236" s="355"/>
      <c r="AP236" s="355"/>
      <c r="AQ236" s="355"/>
      <c r="AR236" s="355"/>
      <c r="AS236" s="358"/>
      <c r="AT236" s="355"/>
      <c r="AU236" s="355"/>
      <c r="AV236" s="355"/>
      <c r="AW236" s="355"/>
      <c r="AX236" s="355"/>
      <c r="AY236" s="355"/>
      <c r="AZ236" s="355"/>
      <c r="BA236" s="355"/>
    </row>
    <row r="237" spans="1:53" s="353" customFormat="1">
      <c r="A237" s="355"/>
      <c r="B237" s="355"/>
      <c r="C237" s="355"/>
      <c r="D237" s="355"/>
      <c r="E237" s="355"/>
      <c r="F237" s="355"/>
      <c r="G237" s="355"/>
      <c r="H237" s="355"/>
      <c r="I237" s="355"/>
      <c r="J237" s="355"/>
      <c r="K237" s="355"/>
      <c r="L237" s="355"/>
      <c r="M237" s="355"/>
      <c r="N237" s="355"/>
      <c r="O237" s="355"/>
      <c r="P237" s="377"/>
      <c r="Q237" s="355"/>
      <c r="R237" s="355"/>
      <c r="S237" s="355"/>
      <c r="T237" s="355"/>
      <c r="U237" s="355"/>
      <c r="V237" s="355"/>
      <c r="W237" s="377"/>
      <c r="X237" s="355"/>
      <c r="Y237" s="355"/>
      <c r="Z237" s="355"/>
      <c r="AA237" s="355"/>
      <c r="AB237" s="357"/>
      <c r="AC237" s="355"/>
      <c r="AD237" s="355"/>
      <c r="AE237" s="355"/>
      <c r="AF237" s="355"/>
      <c r="AG237" s="355"/>
      <c r="AH237" s="355"/>
      <c r="AI237" s="355"/>
      <c r="AJ237" s="355"/>
      <c r="AK237" s="356"/>
      <c r="AL237" s="355"/>
      <c r="AM237" s="355"/>
      <c r="AN237" s="355"/>
      <c r="AO237" s="355"/>
      <c r="AP237" s="355"/>
      <c r="AQ237" s="355"/>
      <c r="AR237" s="355"/>
      <c r="AS237" s="358"/>
      <c r="AT237" s="355"/>
      <c r="AU237" s="355"/>
      <c r="AV237" s="355"/>
      <c r="AW237" s="355"/>
      <c r="AX237" s="355"/>
      <c r="AY237" s="355"/>
      <c r="AZ237" s="355"/>
      <c r="BA237" s="355"/>
    </row>
    <row r="238" spans="1:53" s="353" customFormat="1">
      <c r="A238" s="355"/>
      <c r="B238" s="355"/>
      <c r="C238" s="355"/>
      <c r="D238" s="355"/>
      <c r="E238" s="355"/>
      <c r="F238" s="355"/>
      <c r="G238" s="355"/>
      <c r="H238" s="355"/>
      <c r="I238" s="355"/>
      <c r="J238" s="355"/>
      <c r="K238" s="355"/>
      <c r="L238" s="355"/>
      <c r="M238" s="355"/>
      <c r="N238" s="355"/>
      <c r="O238" s="355"/>
      <c r="P238" s="377"/>
      <c r="Q238" s="355"/>
      <c r="R238" s="355"/>
      <c r="S238" s="355"/>
      <c r="T238" s="355"/>
      <c r="U238" s="355"/>
      <c r="V238" s="355"/>
      <c r="W238" s="377"/>
      <c r="X238" s="355"/>
      <c r="Y238" s="355"/>
      <c r="Z238" s="355"/>
      <c r="AA238" s="355"/>
      <c r="AB238" s="357"/>
      <c r="AC238" s="355"/>
      <c r="AD238" s="355"/>
      <c r="AE238" s="355"/>
      <c r="AF238" s="355"/>
      <c r="AG238" s="355"/>
      <c r="AH238" s="355"/>
      <c r="AI238" s="355"/>
      <c r="AJ238" s="355"/>
      <c r="AK238" s="356"/>
      <c r="AL238" s="355"/>
      <c r="AM238" s="355"/>
      <c r="AN238" s="355"/>
      <c r="AO238" s="355"/>
      <c r="AP238" s="355"/>
      <c r="AQ238" s="355"/>
      <c r="AR238" s="355"/>
      <c r="AS238" s="358"/>
      <c r="AT238" s="355"/>
      <c r="AU238" s="355"/>
      <c r="AV238" s="355"/>
      <c r="AW238" s="355"/>
      <c r="AX238" s="355"/>
      <c r="AY238" s="355"/>
      <c r="AZ238" s="355"/>
      <c r="BA238" s="355"/>
    </row>
    <row r="239" spans="1:53" s="353" customFormat="1">
      <c r="A239" s="355"/>
      <c r="B239" s="355"/>
      <c r="C239" s="355"/>
      <c r="D239" s="355"/>
      <c r="E239" s="355"/>
      <c r="F239" s="355"/>
      <c r="G239" s="355"/>
      <c r="H239" s="355"/>
      <c r="I239" s="355"/>
      <c r="J239" s="355"/>
      <c r="K239" s="355"/>
      <c r="L239" s="355"/>
      <c r="M239" s="355"/>
      <c r="N239" s="355"/>
      <c r="O239" s="355"/>
      <c r="P239" s="377"/>
      <c r="Q239" s="355"/>
      <c r="R239" s="355"/>
      <c r="S239" s="355"/>
      <c r="T239" s="355"/>
      <c r="U239" s="355"/>
      <c r="V239" s="355"/>
      <c r="W239" s="377"/>
      <c r="X239" s="355"/>
      <c r="Y239" s="355"/>
      <c r="Z239" s="355"/>
      <c r="AA239" s="355"/>
      <c r="AB239" s="357"/>
      <c r="AC239" s="355"/>
      <c r="AD239" s="355"/>
      <c r="AE239" s="355"/>
      <c r="AF239" s="355"/>
      <c r="AG239" s="355"/>
      <c r="AH239" s="355"/>
      <c r="AI239" s="355"/>
      <c r="AJ239" s="355"/>
      <c r="AK239" s="356"/>
      <c r="AL239" s="355"/>
      <c r="AM239" s="355"/>
      <c r="AN239" s="355"/>
      <c r="AO239" s="355"/>
      <c r="AP239" s="355"/>
      <c r="AQ239" s="355"/>
      <c r="AR239" s="355"/>
      <c r="AS239" s="358"/>
      <c r="AT239" s="355"/>
      <c r="AU239" s="355"/>
      <c r="AV239" s="355"/>
      <c r="AW239" s="355"/>
      <c r="AX239" s="355"/>
      <c r="AY239" s="355"/>
      <c r="AZ239" s="355"/>
      <c r="BA239" s="355"/>
    </row>
    <row r="240" spans="1:53" s="353" customFormat="1">
      <c r="A240" s="355"/>
      <c r="B240" s="355"/>
      <c r="C240" s="355"/>
      <c r="D240" s="355"/>
      <c r="E240" s="355"/>
      <c r="F240" s="355"/>
      <c r="G240" s="355"/>
      <c r="H240" s="355"/>
      <c r="I240" s="355"/>
      <c r="J240" s="355"/>
      <c r="K240" s="355"/>
      <c r="L240" s="355"/>
      <c r="M240" s="355"/>
      <c r="N240" s="355"/>
      <c r="O240" s="355"/>
      <c r="P240" s="377"/>
      <c r="Q240" s="355"/>
      <c r="R240" s="355"/>
      <c r="S240" s="355"/>
      <c r="T240" s="355"/>
      <c r="U240" s="355"/>
      <c r="V240" s="355"/>
      <c r="W240" s="377"/>
      <c r="X240" s="355"/>
      <c r="Y240" s="355"/>
      <c r="Z240" s="355"/>
      <c r="AA240" s="355"/>
      <c r="AB240" s="357"/>
      <c r="AC240" s="355"/>
      <c r="AD240" s="355"/>
      <c r="AE240" s="355"/>
      <c r="AF240" s="355"/>
      <c r="AG240" s="355"/>
      <c r="AH240" s="355"/>
      <c r="AI240" s="355"/>
      <c r="AJ240" s="355"/>
      <c r="AK240" s="356"/>
      <c r="AL240" s="355"/>
      <c r="AM240" s="355"/>
      <c r="AN240" s="355"/>
      <c r="AO240" s="355"/>
      <c r="AP240" s="355"/>
      <c r="AQ240" s="355"/>
      <c r="AR240" s="355"/>
      <c r="AS240" s="358"/>
      <c r="AT240" s="355"/>
      <c r="AU240" s="355"/>
      <c r="AV240" s="355"/>
      <c r="AW240" s="355"/>
      <c r="AX240" s="355"/>
      <c r="AY240" s="355"/>
      <c r="AZ240" s="355"/>
      <c r="BA240" s="355"/>
    </row>
    <row r="241" spans="1:53" s="353" customFormat="1">
      <c r="A241" s="355"/>
      <c r="B241" s="355"/>
      <c r="C241" s="355"/>
      <c r="D241" s="355"/>
      <c r="E241" s="355"/>
      <c r="F241" s="355"/>
      <c r="G241" s="355"/>
      <c r="H241" s="355"/>
      <c r="I241" s="355"/>
      <c r="J241" s="355"/>
      <c r="K241" s="355"/>
      <c r="L241" s="355"/>
      <c r="M241" s="355"/>
      <c r="N241" s="355"/>
      <c r="O241" s="355"/>
      <c r="P241" s="377"/>
      <c r="Q241" s="355"/>
      <c r="R241" s="355"/>
      <c r="S241" s="355"/>
      <c r="T241" s="355"/>
      <c r="U241" s="355"/>
      <c r="V241" s="355"/>
      <c r="W241" s="377"/>
      <c r="X241" s="355"/>
      <c r="Y241" s="355"/>
      <c r="Z241" s="355"/>
      <c r="AA241" s="355"/>
      <c r="AB241" s="357"/>
      <c r="AC241" s="355"/>
      <c r="AD241" s="355"/>
      <c r="AE241" s="355"/>
      <c r="AF241" s="355"/>
      <c r="AG241" s="355"/>
      <c r="AH241" s="355"/>
      <c r="AI241" s="355"/>
      <c r="AJ241" s="355"/>
      <c r="AK241" s="356"/>
      <c r="AL241" s="355"/>
      <c r="AM241" s="355"/>
      <c r="AN241" s="355"/>
      <c r="AO241" s="355"/>
      <c r="AP241" s="355"/>
      <c r="AQ241" s="355"/>
      <c r="AR241" s="355"/>
      <c r="AS241" s="358"/>
      <c r="AT241" s="355"/>
      <c r="AU241" s="355"/>
      <c r="AV241" s="355"/>
      <c r="AW241" s="355"/>
      <c r="AX241" s="355"/>
      <c r="AY241" s="355"/>
      <c r="AZ241" s="355"/>
      <c r="BA241" s="355"/>
    </row>
    <row r="242" spans="1:53" s="353" customFormat="1">
      <c r="A242" s="355"/>
      <c r="B242" s="355"/>
      <c r="C242" s="355"/>
      <c r="D242" s="355"/>
      <c r="E242" s="355"/>
      <c r="F242" s="355"/>
      <c r="G242" s="355"/>
      <c r="H242" s="355"/>
      <c r="I242" s="355"/>
      <c r="J242" s="355"/>
      <c r="K242" s="355"/>
      <c r="L242" s="355"/>
      <c r="M242" s="355"/>
      <c r="N242" s="355"/>
      <c r="O242" s="355"/>
      <c r="P242" s="377"/>
      <c r="Q242" s="355"/>
      <c r="R242" s="355"/>
      <c r="S242" s="355"/>
      <c r="T242" s="355"/>
      <c r="U242" s="355"/>
      <c r="V242" s="355"/>
      <c r="W242" s="377"/>
      <c r="X242" s="355"/>
      <c r="Y242" s="355"/>
      <c r="Z242" s="355"/>
      <c r="AA242" s="355"/>
      <c r="AB242" s="357"/>
      <c r="AC242" s="355"/>
      <c r="AD242" s="355"/>
      <c r="AE242" s="355"/>
      <c r="AF242" s="355"/>
      <c r="AG242" s="355"/>
      <c r="AH242" s="355"/>
      <c r="AI242" s="355"/>
      <c r="AJ242" s="355"/>
      <c r="AK242" s="356"/>
      <c r="AL242" s="355"/>
      <c r="AM242" s="355"/>
      <c r="AN242" s="355"/>
      <c r="AO242" s="355"/>
      <c r="AP242" s="355"/>
      <c r="AQ242" s="355"/>
      <c r="AR242" s="355"/>
      <c r="AS242" s="358"/>
      <c r="AT242" s="355"/>
      <c r="AU242" s="355"/>
      <c r="AV242" s="355"/>
      <c r="AW242" s="355"/>
      <c r="AX242" s="355"/>
      <c r="AY242" s="355"/>
      <c r="AZ242" s="355"/>
      <c r="BA242" s="355"/>
    </row>
    <row r="243" spans="1:53" s="353" customFormat="1">
      <c r="A243" s="355"/>
      <c r="B243" s="355"/>
      <c r="C243" s="355"/>
      <c r="D243" s="355"/>
      <c r="E243" s="355"/>
      <c r="F243" s="355"/>
      <c r="G243" s="355"/>
      <c r="H243" s="355"/>
      <c r="I243" s="355"/>
      <c r="J243" s="355"/>
      <c r="K243" s="355"/>
      <c r="L243" s="355"/>
      <c r="M243" s="355"/>
      <c r="N243" s="355"/>
      <c r="O243" s="355"/>
      <c r="P243" s="377"/>
      <c r="Q243" s="355"/>
      <c r="R243" s="355"/>
      <c r="S243" s="355"/>
      <c r="T243" s="355"/>
      <c r="U243" s="355"/>
      <c r="V243" s="355"/>
      <c r="W243" s="377"/>
      <c r="X243" s="355"/>
      <c r="Y243" s="355"/>
      <c r="Z243" s="355"/>
      <c r="AA243" s="355"/>
      <c r="AB243" s="357"/>
      <c r="AC243" s="355"/>
      <c r="AD243" s="355"/>
      <c r="AE243" s="355"/>
      <c r="AF243" s="355"/>
      <c r="AG243" s="355"/>
      <c r="AH243" s="355"/>
      <c r="AI243" s="355"/>
      <c r="AJ243" s="355"/>
      <c r="AK243" s="356"/>
      <c r="AL243" s="355"/>
      <c r="AM243" s="355"/>
      <c r="AN243" s="355"/>
      <c r="AO243" s="355"/>
      <c r="AP243" s="355"/>
      <c r="AQ243" s="355"/>
      <c r="AR243" s="355"/>
      <c r="AS243" s="358"/>
      <c r="AT243" s="355"/>
      <c r="AU243" s="355"/>
      <c r="AV243" s="355"/>
      <c r="AW243" s="355"/>
      <c r="AX243" s="355"/>
      <c r="AY243" s="355"/>
      <c r="AZ243" s="355"/>
      <c r="BA243" s="355"/>
    </row>
    <row r="244" spans="1:53" s="353" customFormat="1">
      <c r="A244" s="355"/>
      <c r="B244" s="355"/>
      <c r="C244" s="355"/>
      <c r="D244" s="355"/>
      <c r="E244" s="355"/>
      <c r="F244" s="355"/>
      <c r="G244" s="355"/>
      <c r="H244" s="355"/>
      <c r="I244" s="355"/>
      <c r="J244" s="355"/>
      <c r="K244" s="355"/>
      <c r="L244" s="355"/>
      <c r="M244" s="355"/>
      <c r="N244" s="355"/>
      <c r="O244" s="355"/>
      <c r="P244" s="377"/>
      <c r="Q244" s="355"/>
      <c r="R244" s="355"/>
      <c r="S244" s="355"/>
      <c r="T244" s="355"/>
      <c r="U244" s="355"/>
      <c r="V244" s="355"/>
      <c r="W244" s="377"/>
      <c r="X244" s="355"/>
      <c r="Y244" s="355"/>
      <c r="Z244" s="355"/>
      <c r="AA244" s="355"/>
      <c r="AB244" s="357"/>
      <c r="AC244" s="355"/>
      <c r="AD244" s="355"/>
      <c r="AE244" s="355"/>
      <c r="AF244" s="355"/>
      <c r="AG244" s="355"/>
      <c r="AH244" s="355"/>
      <c r="AI244" s="355"/>
      <c r="AJ244" s="355"/>
      <c r="AK244" s="356"/>
      <c r="AL244" s="355"/>
      <c r="AM244" s="355"/>
      <c r="AN244" s="355"/>
      <c r="AO244" s="355"/>
      <c r="AP244" s="355"/>
      <c r="AQ244" s="355"/>
      <c r="AR244" s="355"/>
      <c r="AS244" s="358"/>
      <c r="AT244" s="355"/>
      <c r="AU244" s="355"/>
      <c r="AV244" s="355"/>
      <c r="AW244" s="355"/>
      <c r="AX244" s="355"/>
      <c r="AY244" s="355"/>
      <c r="AZ244" s="355"/>
      <c r="BA244" s="355"/>
    </row>
    <row r="245" spans="1:53" s="353" customFormat="1">
      <c r="A245" s="355"/>
      <c r="B245" s="355"/>
      <c r="C245" s="355"/>
      <c r="D245" s="355"/>
      <c r="E245" s="355"/>
      <c r="F245" s="355"/>
      <c r="G245" s="355"/>
      <c r="H245" s="355"/>
      <c r="I245" s="355"/>
      <c r="J245" s="355"/>
      <c r="K245" s="355"/>
      <c r="L245" s="355"/>
      <c r="M245" s="355"/>
      <c r="N245" s="355"/>
      <c r="O245" s="355"/>
      <c r="P245" s="377"/>
      <c r="Q245" s="355"/>
      <c r="R245" s="355"/>
      <c r="S245" s="355"/>
      <c r="T245" s="355"/>
      <c r="U245" s="355"/>
      <c r="V245" s="355"/>
      <c r="W245" s="377"/>
      <c r="X245" s="355"/>
      <c r="Y245" s="355"/>
      <c r="Z245" s="355"/>
      <c r="AA245" s="355"/>
      <c r="AB245" s="357"/>
      <c r="AC245" s="355"/>
      <c r="AD245" s="355"/>
      <c r="AE245" s="355"/>
      <c r="AF245" s="355"/>
      <c r="AG245" s="355"/>
      <c r="AH245" s="355"/>
      <c r="AI245" s="355"/>
      <c r="AJ245" s="355"/>
      <c r="AK245" s="356"/>
      <c r="AL245" s="355"/>
      <c r="AM245" s="355"/>
      <c r="AN245" s="355"/>
      <c r="AO245" s="355"/>
      <c r="AP245" s="355"/>
      <c r="AQ245" s="355"/>
      <c r="AR245" s="355"/>
      <c r="AS245" s="358"/>
      <c r="AT245" s="355"/>
      <c r="AU245" s="355"/>
      <c r="AV245" s="355"/>
      <c r="AW245" s="355"/>
      <c r="AX245" s="355"/>
      <c r="AY245" s="355"/>
      <c r="AZ245" s="355"/>
      <c r="BA245" s="355"/>
    </row>
    <row r="246" spans="1:53" s="353" customFormat="1">
      <c r="A246" s="355"/>
      <c r="B246" s="355"/>
      <c r="C246" s="355"/>
      <c r="D246" s="355"/>
      <c r="E246" s="355"/>
      <c r="F246" s="355"/>
      <c r="G246" s="355"/>
      <c r="H246" s="355"/>
      <c r="I246" s="355"/>
      <c r="J246" s="355"/>
      <c r="K246" s="355"/>
      <c r="L246" s="355"/>
      <c r="M246" s="355"/>
      <c r="N246" s="355"/>
      <c r="O246" s="355"/>
      <c r="P246" s="377"/>
      <c r="Q246" s="355"/>
      <c r="R246" s="355"/>
      <c r="S246" s="355"/>
      <c r="T246" s="355"/>
      <c r="U246" s="355"/>
      <c r="V246" s="355"/>
      <c r="W246" s="377"/>
      <c r="X246" s="355"/>
      <c r="Y246" s="355"/>
      <c r="Z246" s="355"/>
      <c r="AA246" s="355"/>
      <c r="AB246" s="357"/>
      <c r="AC246" s="355"/>
      <c r="AD246" s="355"/>
      <c r="AE246" s="355"/>
      <c r="AF246" s="355"/>
      <c r="AG246" s="355"/>
      <c r="AH246" s="355"/>
      <c r="AI246" s="355"/>
      <c r="AJ246" s="355"/>
      <c r="AK246" s="356"/>
      <c r="AL246" s="355"/>
      <c r="AM246" s="355"/>
      <c r="AN246" s="355"/>
      <c r="AO246" s="355"/>
      <c r="AP246" s="355"/>
      <c r="AQ246" s="355"/>
      <c r="AR246" s="355"/>
      <c r="AS246" s="358"/>
      <c r="AT246" s="355"/>
      <c r="AU246" s="355"/>
      <c r="AV246" s="355"/>
      <c r="AW246" s="355"/>
      <c r="AX246" s="355"/>
      <c r="AY246" s="355"/>
      <c r="AZ246" s="355"/>
      <c r="BA246" s="355"/>
    </row>
    <row r="247" spans="1:53" s="353" customFormat="1">
      <c r="A247" s="355"/>
      <c r="B247" s="355"/>
      <c r="C247" s="355"/>
      <c r="D247" s="355"/>
      <c r="E247" s="355"/>
      <c r="F247" s="355"/>
      <c r="G247" s="355"/>
      <c r="H247" s="355"/>
      <c r="I247" s="355"/>
      <c r="J247" s="355"/>
      <c r="K247" s="355"/>
      <c r="L247" s="355"/>
      <c r="M247" s="355"/>
      <c r="N247" s="355"/>
      <c r="O247" s="355"/>
      <c r="P247" s="377"/>
      <c r="Q247" s="355"/>
      <c r="R247" s="355"/>
      <c r="S247" s="355"/>
      <c r="T247" s="355"/>
      <c r="U247" s="355"/>
      <c r="V247" s="355"/>
      <c r="W247" s="377"/>
      <c r="X247" s="355"/>
      <c r="Y247" s="355"/>
      <c r="Z247" s="355"/>
      <c r="AA247" s="355"/>
      <c r="AB247" s="357"/>
      <c r="AC247" s="355"/>
      <c r="AD247" s="355"/>
      <c r="AE247" s="355"/>
      <c r="AF247" s="355"/>
      <c r="AG247" s="355"/>
      <c r="AH247" s="355"/>
      <c r="AI247" s="355"/>
      <c r="AJ247" s="355"/>
      <c r="AK247" s="356"/>
      <c r="AL247" s="355"/>
      <c r="AM247" s="355"/>
      <c r="AN247" s="355"/>
      <c r="AO247" s="355"/>
      <c r="AP247" s="355"/>
      <c r="AQ247" s="355"/>
      <c r="AR247" s="355"/>
      <c r="AS247" s="358"/>
      <c r="AT247" s="355"/>
      <c r="AU247" s="355"/>
      <c r="AV247" s="355"/>
      <c r="AW247" s="355"/>
      <c r="AX247" s="355"/>
      <c r="AY247" s="355"/>
      <c r="AZ247" s="355"/>
      <c r="BA247" s="355"/>
    </row>
    <row r="248" spans="1:53" s="353" customFormat="1">
      <c r="A248" s="355"/>
      <c r="B248" s="355"/>
      <c r="C248" s="355"/>
      <c r="D248" s="355"/>
      <c r="E248" s="355"/>
      <c r="F248" s="355"/>
      <c r="G248" s="355"/>
      <c r="H248" s="355"/>
      <c r="I248" s="355"/>
      <c r="J248" s="355"/>
      <c r="K248" s="355"/>
      <c r="L248" s="355"/>
      <c r="M248" s="355"/>
      <c r="N248" s="355"/>
      <c r="O248" s="355"/>
      <c r="P248" s="377"/>
      <c r="Q248" s="355"/>
      <c r="R248" s="355"/>
      <c r="S248" s="355"/>
      <c r="T248" s="355"/>
      <c r="U248" s="355"/>
      <c r="V248" s="355"/>
      <c r="W248" s="377"/>
      <c r="X248" s="355"/>
      <c r="Y248" s="355"/>
      <c r="Z248" s="355"/>
      <c r="AA248" s="355"/>
      <c r="AB248" s="357"/>
      <c r="AC248" s="355"/>
      <c r="AD248" s="355"/>
      <c r="AE248" s="355"/>
      <c r="AF248" s="355"/>
      <c r="AG248" s="355"/>
      <c r="AH248" s="355"/>
      <c r="AI248" s="355"/>
      <c r="AJ248" s="355"/>
      <c r="AK248" s="356"/>
      <c r="AL248" s="355"/>
      <c r="AM248" s="355"/>
      <c r="AN248" s="355"/>
      <c r="AO248" s="355"/>
      <c r="AP248" s="355"/>
      <c r="AQ248" s="355"/>
      <c r="AR248" s="355"/>
      <c r="AS248" s="358"/>
      <c r="AT248" s="355"/>
      <c r="AU248" s="355"/>
      <c r="AV248" s="355"/>
      <c r="AW248" s="355"/>
      <c r="AX248" s="355"/>
      <c r="AY248" s="355"/>
      <c r="AZ248" s="355"/>
      <c r="BA248" s="355"/>
    </row>
    <row r="249" spans="1:53" s="353" customFormat="1">
      <c r="A249" s="355"/>
      <c r="B249" s="355"/>
      <c r="C249" s="355"/>
      <c r="D249" s="355"/>
      <c r="E249" s="355"/>
      <c r="F249" s="355"/>
      <c r="G249" s="355"/>
      <c r="H249" s="355"/>
      <c r="I249" s="355"/>
      <c r="J249" s="355"/>
      <c r="K249" s="355"/>
      <c r="L249" s="355"/>
      <c r="M249" s="355"/>
      <c r="N249" s="355"/>
      <c r="O249" s="355"/>
      <c r="P249" s="377"/>
      <c r="Q249" s="355"/>
      <c r="R249" s="355"/>
      <c r="S249" s="355"/>
      <c r="T249" s="355"/>
      <c r="U249" s="355"/>
      <c r="V249" s="355"/>
      <c r="W249" s="377"/>
      <c r="X249" s="355"/>
      <c r="Y249" s="355"/>
      <c r="Z249" s="355"/>
      <c r="AA249" s="355"/>
      <c r="AB249" s="357"/>
      <c r="AC249" s="355"/>
      <c r="AD249" s="355"/>
      <c r="AE249" s="355"/>
      <c r="AF249" s="355"/>
      <c r="AG249" s="355"/>
      <c r="AH249" s="355"/>
      <c r="AI249" s="355"/>
      <c r="AJ249" s="355"/>
      <c r="AK249" s="356"/>
      <c r="AL249" s="355"/>
      <c r="AM249" s="355"/>
      <c r="AN249" s="355"/>
      <c r="AO249" s="355"/>
      <c r="AP249" s="355"/>
      <c r="AQ249" s="355"/>
      <c r="AR249" s="355"/>
      <c r="AS249" s="358"/>
      <c r="AT249" s="355"/>
      <c r="AU249" s="355"/>
      <c r="AV249" s="355"/>
      <c r="AW249" s="355"/>
      <c r="AX249" s="355"/>
      <c r="AY249" s="355"/>
      <c r="AZ249" s="355"/>
      <c r="BA249" s="355"/>
    </row>
    <row r="250" spans="1:53" s="353" customFormat="1">
      <c r="A250" s="355"/>
      <c r="B250" s="355"/>
      <c r="C250" s="355"/>
      <c r="D250" s="355"/>
      <c r="E250" s="355"/>
      <c r="F250" s="355"/>
      <c r="G250" s="355"/>
      <c r="H250" s="355"/>
      <c r="I250" s="355"/>
      <c r="J250" s="355"/>
      <c r="K250" s="355"/>
      <c r="L250" s="355"/>
      <c r="M250" s="355"/>
      <c r="N250" s="355"/>
      <c r="O250" s="355"/>
      <c r="P250" s="377"/>
      <c r="Q250" s="355"/>
      <c r="R250" s="355"/>
      <c r="S250" s="355"/>
      <c r="T250" s="355"/>
      <c r="U250" s="355"/>
      <c r="V250" s="355"/>
      <c r="W250" s="377"/>
      <c r="X250" s="355"/>
      <c r="Y250" s="355"/>
      <c r="Z250" s="355"/>
      <c r="AA250" s="355"/>
      <c r="AB250" s="357"/>
      <c r="AC250" s="355"/>
      <c r="AD250" s="355"/>
      <c r="AE250" s="355"/>
      <c r="AF250" s="355"/>
      <c r="AG250" s="355"/>
      <c r="AH250" s="355"/>
      <c r="AI250" s="355"/>
      <c r="AJ250" s="355"/>
      <c r="AK250" s="356"/>
      <c r="AL250" s="355"/>
      <c r="AM250" s="355"/>
      <c r="AN250" s="355"/>
      <c r="AO250" s="355"/>
      <c r="AP250" s="355"/>
      <c r="AQ250" s="355"/>
      <c r="AR250" s="355"/>
      <c r="AS250" s="358"/>
      <c r="AT250" s="355"/>
      <c r="AU250" s="355"/>
      <c r="AV250" s="355"/>
      <c r="AW250" s="355"/>
      <c r="AX250" s="355"/>
      <c r="AY250" s="355"/>
      <c r="AZ250" s="355"/>
      <c r="BA250" s="355"/>
    </row>
    <row r="251" spans="1:53" s="353" customFormat="1">
      <c r="A251" s="355"/>
      <c r="B251" s="355"/>
      <c r="C251" s="355"/>
      <c r="D251" s="355"/>
      <c r="E251" s="355"/>
      <c r="F251" s="355"/>
      <c r="G251" s="355"/>
      <c r="H251" s="355"/>
      <c r="I251" s="355"/>
      <c r="J251" s="355"/>
      <c r="K251" s="355"/>
      <c r="L251" s="355"/>
      <c r="M251" s="355"/>
      <c r="N251" s="355"/>
      <c r="O251" s="355"/>
      <c r="P251" s="377"/>
      <c r="Q251" s="355"/>
      <c r="R251" s="355"/>
      <c r="S251" s="355"/>
      <c r="T251" s="355"/>
      <c r="U251" s="355"/>
      <c r="V251" s="355"/>
      <c r="W251" s="377"/>
      <c r="X251" s="355"/>
      <c r="Y251" s="355"/>
      <c r="Z251" s="355"/>
      <c r="AA251" s="355"/>
      <c r="AB251" s="357"/>
      <c r="AC251" s="355"/>
      <c r="AD251" s="355"/>
      <c r="AE251" s="355"/>
      <c r="AF251" s="355"/>
      <c r="AG251" s="355"/>
      <c r="AH251" s="355"/>
      <c r="AI251" s="355"/>
      <c r="AJ251" s="355"/>
      <c r="AK251" s="356"/>
      <c r="AL251" s="355"/>
      <c r="AM251" s="355"/>
      <c r="AN251" s="355"/>
      <c r="AO251" s="355"/>
      <c r="AP251" s="355"/>
      <c r="AQ251" s="355"/>
      <c r="AR251" s="355"/>
      <c r="AS251" s="358"/>
      <c r="AT251" s="355"/>
      <c r="AU251" s="355"/>
      <c r="AV251" s="355"/>
      <c r="AW251" s="355"/>
      <c r="AX251" s="355"/>
      <c r="AY251" s="355"/>
      <c r="AZ251" s="355"/>
      <c r="BA251" s="355"/>
    </row>
    <row r="252" spans="1:53" s="353" customFormat="1">
      <c r="A252" s="355"/>
      <c r="B252" s="355"/>
      <c r="C252" s="355"/>
      <c r="D252" s="355"/>
      <c r="E252" s="355"/>
      <c r="F252" s="355"/>
      <c r="G252" s="355"/>
      <c r="H252" s="355"/>
      <c r="I252" s="355"/>
      <c r="J252" s="355"/>
      <c r="K252" s="355"/>
      <c r="L252" s="355"/>
      <c r="M252" s="355"/>
      <c r="N252" s="355"/>
      <c r="O252" s="355"/>
      <c r="P252" s="377"/>
      <c r="Q252" s="355"/>
      <c r="R252" s="355"/>
      <c r="S252" s="355"/>
      <c r="T252" s="355"/>
      <c r="U252" s="355"/>
      <c r="V252" s="355"/>
      <c r="W252" s="377"/>
      <c r="X252" s="355"/>
      <c r="Y252" s="355"/>
      <c r="Z252" s="355"/>
      <c r="AA252" s="355"/>
      <c r="AB252" s="357"/>
      <c r="AC252" s="355"/>
      <c r="AD252" s="355"/>
      <c r="AE252" s="355"/>
      <c r="AF252" s="355"/>
      <c r="AG252" s="355"/>
      <c r="AH252" s="355"/>
      <c r="AI252" s="355"/>
      <c r="AJ252" s="355"/>
      <c r="AK252" s="356"/>
      <c r="AL252" s="355"/>
      <c r="AM252" s="355"/>
      <c r="AN252" s="355"/>
      <c r="AO252" s="355"/>
      <c r="AP252" s="355"/>
      <c r="AQ252" s="355"/>
      <c r="AR252" s="355"/>
      <c r="AS252" s="358"/>
      <c r="AT252" s="355"/>
      <c r="AU252" s="355"/>
      <c r="AV252" s="355"/>
      <c r="AW252" s="355"/>
      <c r="AX252" s="355"/>
      <c r="AY252" s="355"/>
      <c r="AZ252" s="355"/>
      <c r="BA252" s="355"/>
    </row>
    <row r="253" spans="1:53" s="353" customFormat="1">
      <c r="A253" s="355"/>
      <c r="B253" s="355"/>
      <c r="C253" s="355"/>
      <c r="D253" s="355"/>
      <c r="E253" s="355"/>
      <c r="F253" s="355"/>
      <c r="G253" s="355"/>
      <c r="H253" s="355"/>
      <c r="I253" s="355"/>
      <c r="J253" s="355"/>
      <c r="K253" s="355"/>
      <c r="L253" s="355"/>
      <c r="M253" s="355"/>
      <c r="N253" s="355"/>
      <c r="O253" s="355"/>
      <c r="P253" s="377"/>
      <c r="Q253" s="355"/>
      <c r="R253" s="355"/>
      <c r="S253" s="355"/>
      <c r="T253" s="355"/>
      <c r="U253" s="355"/>
      <c r="V253" s="355"/>
      <c r="W253" s="377"/>
      <c r="X253" s="355"/>
      <c r="Y253" s="355"/>
      <c r="Z253" s="355"/>
      <c r="AA253" s="355"/>
      <c r="AB253" s="357"/>
      <c r="AC253" s="355"/>
      <c r="AD253" s="355"/>
      <c r="AE253" s="355"/>
      <c r="AF253" s="355"/>
      <c r="AG253" s="355"/>
      <c r="AH253" s="355"/>
      <c r="AI253" s="355"/>
      <c r="AJ253" s="355"/>
      <c r="AK253" s="356"/>
      <c r="AL253" s="355"/>
      <c r="AM253" s="355"/>
      <c r="AN253" s="355"/>
      <c r="AO253" s="355"/>
      <c r="AP253" s="355"/>
      <c r="AQ253" s="355"/>
      <c r="AR253" s="355"/>
      <c r="AS253" s="358"/>
      <c r="AT253" s="355"/>
      <c r="AU253" s="355"/>
      <c r="AV253" s="355"/>
      <c r="AW253" s="355"/>
      <c r="AX253" s="355"/>
      <c r="AY253" s="355"/>
      <c r="AZ253" s="355"/>
      <c r="BA253" s="355"/>
    </row>
    <row r="254" spans="1:53" s="353" customFormat="1">
      <c r="A254" s="355"/>
      <c r="B254" s="355"/>
      <c r="C254" s="355"/>
      <c r="D254" s="355"/>
      <c r="E254" s="355"/>
      <c r="F254" s="355"/>
      <c r="G254" s="355"/>
      <c r="H254" s="355"/>
      <c r="I254" s="355"/>
      <c r="J254" s="355"/>
      <c r="K254" s="355"/>
      <c r="L254" s="355"/>
      <c r="M254" s="355"/>
      <c r="N254" s="355"/>
      <c r="O254" s="355"/>
      <c r="P254" s="377"/>
      <c r="Q254" s="355"/>
      <c r="R254" s="355"/>
      <c r="S254" s="355"/>
      <c r="T254" s="355"/>
      <c r="U254" s="355"/>
      <c r="V254" s="355"/>
      <c r="W254" s="377"/>
      <c r="X254" s="355"/>
      <c r="Y254" s="355"/>
      <c r="Z254" s="355"/>
      <c r="AA254" s="355"/>
      <c r="AB254" s="357"/>
      <c r="AC254" s="355"/>
      <c r="AD254" s="355"/>
      <c r="AE254" s="355"/>
      <c r="AF254" s="355"/>
      <c r="AG254" s="355"/>
      <c r="AH254" s="355"/>
      <c r="AI254" s="355"/>
      <c r="AJ254" s="355"/>
      <c r="AK254" s="356"/>
      <c r="AL254" s="355"/>
      <c r="AM254" s="355"/>
      <c r="AN254" s="355"/>
      <c r="AO254" s="355"/>
      <c r="AP254" s="355"/>
      <c r="AQ254" s="355"/>
      <c r="AR254" s="355"/>
      <c r="AS254" s="358"/>
      <c r="AT254" s="355"/>
      <c r="AU254" s="355"/>
      <c r="AV254" s="355"/>
      <c r="AW254" s="355"/>
      <c r="AX254" s="355"/>
      <c r="AY254" s="355"/>
      <c r="AZ254" s="355"/>
      <c r="BA254" s="355"/>
    </row>
    <row r="255" spans="1:53" s="353" customFormat="1">
      <c r="A255" s="355"/>
      <c r="B255" s="355"/>
      <c r="C255" s="355"/>
      <c r="D255" s="355"/>
      <c r="E255" s="355"/>
      <c r="F255" s="355"/>
      <c r="G255" s="355"/>
      <c r="H255" s="355"/>
      <c r="I255" s="355"/>
      <c r="J255" s="355"/>
      <c r="K255" s="355"/>
      <c r="L255" s="355"/>
      <c r="M255" s="355"/>
      <c r="N255" s="355"/>
      <c r="O255" s="355"/>
      <c r="P255" s="377"/>
      <c r="Q255" s="355"/>
      <c r="R255" s="355"/>
      <c r="S255" s="355"/>
      <c r="T255" s="355"/>
      <c r="U255" s="355"/>
      <c r="V255" s="355"/>
      <c r="W255" s="377"/>
      <c r="X255" s="355"/>
      <c r="Y255" s="355"/>
      <c r="Z255" s="355"/>
      <c r="AA255" s="355"/>
      <c r="AB255" s="357"/>
      <c r="AC255" s="355"/>
      <c r="AD255" s="355"/>
      <c r="AE255" s="355"/>
      <c r="AF255" s="355"/>
      <c r="AG255" s="355"/>
      <c r="AH255" s="355"/>
      <c r="AI255" s="355"/>
      <c r="AJ255" s="355"/>
      <c r="AK255" s="356"/>
      <c r="AL255" s="355"/>
      <c r="AM255" s="355"/>
      <c r="AN255" s="355"/>
      <c r="AO255" s="355"/>
      <c r="AP255" s="355"/>
      <c r="AQ255" s="355"/>
      <c r="AR255" s="355"/>
      <c r="AS255" s="358"/>
      <c r="AT255" s="355"/>
      <c r="AU255" s="355"/>
      <c r="AV255" s="355"/>
      <c r="AW255" s="355"/>
      <c r="AX255" s="355"/>
      <c r="AY255" s="355"/>
      <c r="AZ255" s="355"/>
      <c r="BA255" s="355"/>
    </row>
    <row r="256" spans="1:53" s="353" customFormat="1">
      <c r="A256" s="355"/>
      <c r="B256" s="355"/>
      <c r="C256" s="355"/>
      <c r="D256" s="355"/>
      <c r="E256" s="355"/>
      <c r="F256" s="355"/>
      <c r="G256" s="355"/>
      <c r="H256" s="355"/>
      <c r="I256" s="355"/>
      <c r="J256" s="355"/>
      <c r="K256" s="355"/>
      <c r="L256" s="355"/>
      <c r="M256" s="355"/>
      <c r="N256" s="355"/>
      <c r="O256" s="355"/>
      <c r="P256" s="377"/>
      <c r="Q256" s="355"/>
      <c r="R256" s="355"/>
      <c r="S256" s="355"/>
      <c r="T256" s="355"/>
      <c r="U256" s="355"/>
      <c r="V256" s="355"/>
      <c r="W256" s="377"/>
      <c r="X256" s="355"/>
      <c r="Y256" s="355"/>
      <c r="Z256" s="355"/>
      <c r="AA256" s="355"/>
      <c r="AB256" s="357"/>
      <c r="AC256" s="355"/>
      <c r="AD256" s="355"/>
      <c r="AE256" s="355"/>
      <c r="AF256" s="355"/>
      <c r="AG256" s="355"/>
      <c r="AH256" s="355"/>
      <c r="AI256" s="355"/>
      <c r="AJ256" s="355"/>
      <c r="AK256" s="356"/>
      <c r="AL256" s="355"/>
      <c r="AM256" s="355"/>
      <c r="AN256" s="355"/>
      <c r="AO256" s="355"/>
      <c r="AP256" s="355"/>
      <c r="AQ256" s="355"/>
      <c r="AR256" s="355"/>
      <c r="AS256" s="358"/>
      <c r="AT256" s="355"/>
      <c r="AU256" s="355"/>
      <c r="AV256" s="355"/>
      <c r="AW256" s="355"/>
      <c r="AX256" s="355"/>
      <c r="AY256" s="355"/>
      <c r="AZ256" s="355"/>
      <c r="BA256" s="355"/>
    </row>
    <row r="257" spans="1:53" s="353" customFormat="1">
      <c r="A257" s="355"/>
      <c r="B257" s="355"/>
      <c r="C257" s="355"/>
      <c r="D257" s="355"/>
      <c r="E257" s="355"/>
      <c r="F257" s="355"/>
      <c r="G257" s="355"/>
      <c r="H257" s="355"/>
      <c r="I257" s="355"/>
      <c r="J257" s="355"/>
      <c r="K257" s="355"/>
      <c r="L257" s="355"/>
      <c r="M257" s="355"/>
      <c r="N257" s="355"/>
      <c r="O257" s="355"/>
      <c r="P257" s="377"/>
      <c r="Q257" s="355"/>
      <c r="R257" s="355"/>
      <c r="S257" s="355"/>
      <c r="T257" s="355"/>
      <c r="U257" s="355"/>
      <c r="V257" s="355"/>
      <c r="W257" s="377"/>
      <c r="X257" s="355"/>
      <c r="Y257" s="355"/>
      <c r="Z257" s="355"/>
      <c r="AA257" s="355"/>
      <c r="AB257" s="357"/>
      <c r="AC257" s="355"/>
      <c r="AD257" s="355"/>
      <c r="AE257" s="355"/>
      <c r="AF257" s="355"/>
      <c r="AG257" s="355"/>
      <c r="AH257" s="355"/>
      <c r="AI257" s="355"/>
      <c r="AJ257" s="355"/>
      <c r="AK257" s="356"/>
      <c r="AL257" s="355"/>
      <c r="AM257" s="355"/>
      <c r="AN257" s="355"/>
      <c r="AO257" s="355"/>
      <c r="AP257" s="355"/>
      <c r="AQ257" s="355"/>
      <c r="AR257" s="355"/>
      <c r="AS257" s="358"/>
      <c r="AT257" s="355"/>
      <c r="AU257" s="355"/>
      <c r="AV257" s="355"/>
      <c r="AW257" s="355"/>
      <c r="AX257" s="355"/>
      <c r="AY257" s="355"/>
      <c r="AZ257" s="355"/>
      <c r="BA257" s="355"/>
    </row>
    <row r="258" spans="1:53" s="353" customFormat="1">
      <c r="A258" s="355"/>
      <c r="B258" s="355"/>
      <c r="C258" s="355"/>
      <c r="D258" s="355"/>
      <c r="E258" s="355"/>
      <c r="F258" s="355"/>
      <c r="G258" s="355"/>
      <c r="H258" s="355"/>
      <c r="I258" s="355"/>
      <c r="J258" s="355"/>
      <c r="K258" s="355"/>
      <c r="L258" s="355"/>
      <c r="M258" s="355"/>
      <c r="N258" s="355"/>
      <c r="O258" s="355"/>
      <c r="P258" s="377"/>
      <c r="Q258" s="355"/>
      <c r="R258" s="355"/>
      <c r="S258" s="355"/>
      <c r="T258" s="355"/>
      <c r="U258" s="355"/>
      <c r="V258" s="355"/>
      <c r="W258" s="377"/>
      <c r="X258" s="355"/>
      <c r="Y258" s="355"/>
      <c r="Z258" s="355"/>
      <c r="AA258" s="355"/>
      <c r="AB258" s="357"/>
      <c r="AC258" s="355"/>
      <c r="AD258" s="355"/>
      <c r="AE258" s="355"/>
      <c r="AF258" s="355"/>
      <c r="AG258" s="355"/>
      <c r="AH258" s="355"/>
      <c r="AI258" s="355"/>
      <c r="AJ258" s="355"/>
      <c r="AK258" s="356"/>
      <c r="AL258" s="355"/>
      <c r="AM258" s="355"/>
      <c r="AN258" s="355"/>
      <c r="AO258" s="355"/>
      <c r="AP258" s="355"/>
      <c r="AQ258" s="355"/>
      <c r="AR258" s="355"/>
      <c r="AS258" s="358"/>
      <c r="AT258" s="355"/>
      <c r="AU258" s="355"/>
      <c r="AV258" s="355"/>
      <c r="AW258" s="355"/>
      <c r="AX258" s="355"/>
      <c r="AY258" s="355"/>
      <c r="AZ258" s="355"/>
      <c r="BA258" s="355"/>
    </row>
    <row r="259" spans="1:53" s="353" customFormat="1">
      <c r="A259" s="355"/>
      <c r="B259" s="355"/>
      <c r="C259" s="355"/>
      <c r="D259" s="355"/>
      <c r="E259" s="355"/>
      <c r="F259" s="355"/>
      <c r="G259" s="355"/>
      <c r="H259" s="355"/>
      <c r="I259" s="355"/>
      <c r="J259" s="355"/>
      <c r="K259" s="355"/>
      <c r="L259" s="355"/>
      <c r="M259" s="355"/>
      <c r="N259" s="355"/>
      <c r="O259" s="355"/>
      <c r="P259" s="377"/>
      <c r="Q259" s="355"/>
      <c r="R259" s="355"/>
      <c r="S259" s="355"/>
      <c r="T259" s="355"/>
      <c r="U259" s="355"/>
      <c r="V259" s="355"/>
      <c r="W259" s="377"/>
      <c r="X259" s="355"/>
      <c r="Y259" s="355"/>
      <c r="Z259" s="355"/>
      <c r="AA259" s="355"/>
      <c r="AB259" s="357"/>
      <c r="AC259" s="355"/>
      <c r="AD259" s="355"/>
      <c r="AE259" s="355"/>
      <c r="AF259" s="355"/>
      <c r="AG259" s="355"/>
      <c r="AH259" s="355"/>
      <c r="AI259" s="355"/>
      <c r="AJ259" s="355"/>
      <c r="AK259" s="356"/>
      <c r="AL259" s="355"/>
      <c r="AM259" s="355"/>
      <c r="AN259" s="355"/>
      <c r="AO259" s="355"/>
      <c r="AP259" s="355"/>
      <c r="AQ259" s="355"/>
      <c r="AR259" s="355"/>
      <c r="AS259" s="358"/>
      <c r="AT259" s="355"/>
      <c r="AU259" s="355"/>
      <c r="AV259" s="355"/>
      <c r="AW259" s="355"/>
      <c r="AX259" s="355"/>
      <c r="AY259" s="355"/>
      <c r="AZ259" s="355"/>
      <c r="BA259" s="355"/>
    </row>
    <row r="260" spans="1:53" s="353" customFormat="1">
      <c r="A260" s="355"/>
      <c r="B260" s="355"/>
      <c r="C260" s="355"/>
      <c r="D260" s="355"/>
      <c r="E260" s="355"/>
      <c r="F260" s="355"/>
      <c r="G260" s="355"/>
      <c r="H260" s="355"/>
      <c r="I260" s="355"/>
      <c r="J260" s="355"/>
      <c r="K260" s="355"/>
      <c r="L260" s="355"/>
      <c r="M260" s="355"/>
      <c r="N260" s="355"/>
      <c r="O260" s="355"/>
      <c r="P260" s="377"/>
      <c r="Q260" s="355"/>
      <c r="R260" s="355"/>
      <c r="S260" s="355"/>
      <c r="T260" s="355"/>
      <c r="U260" s="355"/>
      <c r="V260" s="355"/>
      <c r="W260" s="377"/>
      <c r="X260" s="355"/>
      <c r="Y260" s="355"/>
      <c r="Z260" s="355"/>
      <c r="AA260" s="355"/>
      <c r="AB260" s="357"/>
      <c r="AC260" s="355"/>
      <c r="AD260" s="355"/>
      <c r="AE260" s="355"/>
      <c r="AF260" s="355"/>
      <c r="AG260" s="355"/>
      <c r="AH260" s="355"/>
      <c r="AI260" s="355"/>
      <c r="AJ260" s="355"/>
      <c r="AK260" s="356"/>
      <c r="AL260" s="355"/>
      <c r="AM260" s="355"/>
      <c r="AN260" s="355"/>
      <c r="AO260" s="355"/>
      <c r="AP260" s="355"/>
      <c r="AQ260" s="355"/>
      <c r="AR260" s="355"/>
      <c r="AS260" s="358"/>
      <c r="AT260" s="355"/>
      <c r="AU260" s="355"/>
      <c r="AV260" s="355"/>
      <c r="AW260" s="355"/>
      <c r="AX260" s="355"/>
      <c r="AY260" s="355"/>
      <c r="AZ260" s="355"/>
      <c r="BA260" s="355"/>
    </row>
    <row r="261" spans="1:53" s="353" customFormat="1">
      <c r="A261" s="355"/>
      <c r="B261" s="355"/>
      <c r="C261" s="355"/>
      <c r="D261" s="355"/>
      <c r="E261" s="355"/>
      <c r="F261" s="355"/>
      <c r="G261" s="355"/>
      <c r="H261" s="355"/>
      <c r="I261" s="355"/>
      <c r="J261" s="355"/>
      <c r="K261" s="355"/>
      <c r="L261" s="355"/>
      <c r="M261" s="355"/>
      <c r="N261" s="355"/>
      <c r="O261" s="355"/>
      <c r="P261" s="377"/>
      <c r="Q261" s="355"/>
      <c r="R261" s="355"/>
      <c r="S261" s="355"/>
      <c r="T261" s="355"/>
      <c r="U261" s="355"/>
      <c r="V261" s="355"/>
      <c r="W261" s="377"/>
      <c r="X261" s="355"/>
      <c r="Y261" s="355"/>
      <c r="Z261" s="355"/>
      <c r="AA261" s="355"/>
      <c r="AB261" s="357"/>
      <c r="AC261" s="355"/>
      <c r="AD261" s="355"/>
      <c r="AE261" s="355"/>
      <c r="AF261" s="355"/>
      <c r="AG261" s="355"/>
      <c r="AH261" s="355"/>
      <c r="AI261" s="355"/>
      <c r="AJ261" s="355"/>
      <c r="AK261" s="356"/>
      <c r="AL261" s="355"/>
      <c r="AM261" s="355"/>
      <c r="AN261" s="355"/>
      <c r="AO261" s="355"/>
      <c r="AP261" s="355"/>
      <c r="AQ261" s="355"/>
      <c r="AR261" s="355"/>
      <c r="AS261" s="358"/>
      <c r="AT261" s="355"/>
      <c r="AU261" s="355"/>
      <c r="AV261" s="355"/>
      <c r="AW261" s="355"/>
      <c r="AX261" s="355"/>
      <c r="AY261" s="355"/>
      <c r="AZ261" s="355"/>
      <c r="BA261" s="355"/>
    </row>
    <row r="262" spans="1:53" s="353" customFormat="1">
      <c r="A262" s="355"/>
      <c r="B262" s="355"/>
      <c r="C262" s="355"/>
      <c r="D262" s="355"/>
      <c r="E262" s="355"/>
      <c r="F262" s="355"/>
      <c r="G262" s="355"/>
      <c r="H262" s="355"/>
      <c r="I262" s="355"/>
      <c r="J262" s="355"/>
      <c r="K262" s="355"/>
      <c r="L262" s="355"/>
      <c r="M262" s="355"/>
      <c r="N262" s="355"/>
      <c r="O262" s="355"/>
      <c r="P262" s="377"/>
      <c r="Q262" s="355"/>
      <c r="R262" s="355"/>
      <c r="S262" s="355"/>
      <c r="T262" s="355"/>
      <c r="U262" s="355"/>
      <c r="V262" s="355"/>
      <c r="W262" s="377"/>
      <c r="X262" s="355"/>
      <c r="Y262" s="355"/>
      <c r="Z262" s="355"/>
      <c r="AA262" s="355"/>
      <c r="AB262" s="357"/>
      <c r="AC262" s="355"/>
      <c r="AD262" s="355"/>
      <c r="AE262" s="355"/>
      <c r="AF262" s="355"/>
      <c r="AG262" s="355"/>
      <c r="AH262" s="355"/>
      <c r="AI262" s="355"/>
      <c r="AJ262" s="355"/>
      <c r="AK262" s="356"/>
      <c r="AL262" s="355"/>
      <c r="AM262" s="355"/>
      <c r="AN262" s="355"/>
      <c r="AO262" s="355"/>
      <c r="AP262" s="355"/>
      <c r="AQ262" s="355"/>
      <c r="AR262" s="355"/>
      <c r="AS262" s="358"/>
      <c r="AT262" s="355"/>
      <c r="AU262" s="355"/>
      <c r="AV262" s="355"/>
      <c r="AW262" s="355"/>
      <c r="AX262" s="355"/>
      <c r="AY262" s="355"/>
      <c r="AZ262" s="355"/>
      <c r="BA262" s="355"/>
    </row>
    <row r="263" spans="1:53" s="353" customFormat="1">
      <c r="A263" s="355"/>
      <c r="B263" s="355"/>
      <c r="C263" s="355"/>
      <c r="D263" s="355"/>
      <c r="E263" s="355"/>
      <c r="F263" s="355"/>
      <c r="G263" s="355"/>
      <c r="H263" s="355"/>
      <c r="I263" s="355"/>
      <c r="J263" s="355"/>
      <c r="K263" s="355"/>
      <c r="L263" s="355"/>
      <c r="M263" s="355"/>
      <c r="N263" s="355"/>
      <c r="O263" s="355"/>
      <c r="P263" s="377"/>
      <c r="Q263" s="355"/>
      <c r="R263" s="355"/>
      <c r="S263" s="355"/>
      <c r="T263" s="355"/>
      <c r="U263" s="355"/>
      <c r="V263" s="355"/>
      <c r="W263" s="377"/>
      <c r="X263" s="355"/>
      <c r="Y263" s="355"/>
      <c r="Z263" s="355"/>
      <c r="AA263" s="355"/>
      <c r="AB263" s="357"/>
      <c r="AC263" s="355"/>
      <c r="AD263" s="355"/>
      <c r="AE263" s="355"/>
      <c r="AF263" s="355"/>
      <c r="AG263" s="355"/>
      <c r="AH263" s="355"/>
      <c r="AI263" s="355"/>
      <c r="AJ263" s="355"/>
      <c r="AK263" s="356"/>
      <c r="AL263" s="355"/>
      <c r="AM263" s="355"/>
      <c r="AN263" s="355"/>
      <c r="AO263" s="355"/>
      <c r="AP263" s="355"/>
      <c r="AQ263" s="355"/>
      <c r="AR263" s="355"/>
      <c r="AS263" s="358"/>
      <c r="AT263" s="355"/>
      <c r="AU263" s="355"/>
      <c r="AV263" s="355"/>
      <c r="AW263" s="355"/>
      <c r="AX263" s="355"/>
      <c r="AY263" s="355"/>
      <c r="AZ263" s="355"/>
      <c r="BA263" s="355"/>
    </row>
    <row r="264" spans="1:53" s="353" customFormat="1">
      <c r="A264" s="355"/>
      <c r="B264" s="355"/>
      <c r="C264" s="355"/>
      <c r="D264" s="355"/>
      <c r="E264" s="355"/>
      <c r="F264" s="355"/>
      <c r="G264" s="355"/>
      <c r="H264" s="355"/>
      <c r="I264" s="355"/>
      <c r="J264" s="355"/>
      <c r="K264" s="355"/>
      <c r="L264" s="355"/>
      <c r="M264" s="355"/>
      <c r="N264" s="355"/>
      <c r="O264" s="355"/>
      <c r="P264" s="377"/>
      <c r="Q264" s="355"/>
      <c r="R264" s="355"/>
      <c r="S264" s="355"/>
      <c r="T264" s="355"/>
      <c r="U264" s="355"/>
      <c r="V264" s="355"/>
      <c r="W264" s="377"/>
      <c r="X264" s="355"/>
      <c r="Y264" s="355"/>
      <c r="Z264" s="355"/>
      <c r="AA264" s="355"/>
      <c r="AB264" s="357"/>
      <c r="AC264" s="355"/>
      <c r="AD264" s="355"/>
      <c r="AE264" s="355"/>
      <c r="AF264" s="355"/>
      <c r="AG264" s="355"/>
      <c r="AH264" s="355"/>
      <c r="AI264" s="355"/>
      <c r="AJ264" s="355"/>
      <c r="AK264" s="356"/>
      <c r="AL264" s="355"/>
      <c r="AM264" s="355"/>
      <c r="AN264" s="355"/>
      <c r="AO264" s="355"/>
      <c r="AP264" s="355"/>
      <c r="AQ264" s="355"/>
      <c r="AR264" s="355"/>
      <c r="AS264" s="358"/>
      <c r="AT264" s="355"/>
      <c r="AU264" s="355"/>
      <c r="AV264" s="355"/>
      <c r="AW264" s="355"/>
      <c r="AX264" s="355"/>
      <c r="AY264" s="355"/>
      <c r="AZ264" s="355"/>
      <c r="BA264" s="355"/>
    </row>
    <row r="265" spans="1:53" s="353" customFormat="1">
      <c r="A265" s="355"/>
      <c r="B265" s="355"/>
      <c r="C265" s="355"/>
      <c r="D265" s="355"/>
      <c r="E265" s="355"/>
      <c r="F265" s="355"/>
      <c r="G265" s="355"/>
      <c r="H265" s="355"/>
      <c r="I265" s="355"/>
      <c r="J265" s="355"/>
      <c r="K265" s="355"/>
      <c r="L265" s="355"/>
      <c r="M265" s="355"/>
      <c r="N265" s="355"/>
      <c r="O265" s="355"/>
      <c r="P265" s="377"/>
      <c r="Q265" s="355"/>
      <c r="R265" s="355"/>
      <c r="S265" s="355"/>
      <c r="T265" s="355"/>
      <c r="U265" s="355"/>
      <c r="V265" s="355"/>
      <c r="W265" s="377"/>
      <c r="X265" s="355"/>
      <c r="Y265" s="355"/>
      <c r="Z265" s="355"/>
      <c r="AA265" s="355"/>
      <c r="AB265" s="357"/>
      <c r="AC265" s="355"/>
      <c r="AD265" s="355"/>
      <c r="AE265" s="355"/>
      <c r="AF265" s="355"/>
      <c r="AG265" s="355"/>
      <c r="AH265" s="355"/>
      <c r="AI265" s="355"/>
      <c r="AJ265" s="355"/>
      <c r="AK265" s="356"/>
      <c r="AL265" s="355"/>
      <c r="AM265" s="355"/>
      <c r="AN265" s="355"/>
      <c r="AO265" s="355"/>
      <c r="AP265" s="355"/>
      <c r="AQ265" s="355"/>
      <c r="AR265" s="355"/>
      <c r="AS265" s="358"/>
      <c r="AT265" s="355"/>
      <c r="AU265" s="355"/>
      <c r="AV265" s="355"/>
      <c r="AW265" s="355"/>
      <c r="AX265" s="355"/>
      <c r="AY265" s="355"/>
      <c r="AZ265" s="355"/>
      <c r="BA265" s="355"/>
    </row>
    <row r="266" spans="1:53" s="353" customFormat="1">
      <c r="A266" s="355"/>
      <c r="B266" s="355"/>
      <c r="C266" s="355"/>
      <c r="D266" s="355"/>
      <c r="E266" s="355"/>
      <c r="F266" s="355"/>
      <c r="G266" s="355"/>
      <c r="H266" s="355"/>
      <c r="I266" s="355"/>
      <c r="J266" s="355"/>
      <c r="K266" s="355"/>
      <c r="L266" s="355"/>
      <c r="M266" s="355"/>
      <c r="N266" s="355"/>
      <c r="O266" s="355"/>
      <c r="P266" s="377"/>
      <c r="Q266" s="355"/>
      <c r="R266" s="355"/>
      <c r="S266" s="355"/>
      <c r="T266" s="355"/>
      <c r="U266" s="355"/>
      <c r="V266" s="355"/>
      <c r="W266" s="377"/>
      <c r="X266" s="355"/>
      <c r="Y266" s="355"/>
      <c r="Z266" s="355"/>
      <c r="AA266" s="355"/>
      <c r="AB266" s="357"/>
      <c r="AC266" s="355"/>
      <c r="AD266" s="355"/>
      <c r="AE266" s="355"/>
      <c r="AF266" s="355"/>
      <c r="AG266" s="355"/>
      <c r="AH266" s="355"/>
      <c r="AI266" s="355"/>
      <c r="AJ266" s="355"/>
      <c r="AK266" s="356"/>
      <c r="AL266" s="355"/>
      <c r="AM266" s="355"/>
      <c r="AN266" s="355"/>
      <c r="AO266" s="355"/>
      <c r="AP266" s="355"/>
      <c r="AQ266" s="355"/>
      <c r="AR266" s="355"/>
      <c r="AS266" s="358"/>
      <c r="AT266" s="355"/>
      <c r="AU266" s="355"/>
      <c r="AV266" s="355"/>
      <c r="AW266" s="355"/>
      <c r="AX266" s="355"/>
      <c r="AY266" s="355"/>
      <c r="AZ266" s="355"/>
      <c r="BA266" s="355"/>
    </row>
    <row r="267" spans="1:53" s="353" customFormat="1">
      <c r="A267" s="355"/>
      <c r="B267" s="355"/>
      <c r="C267" s="355"/>
      <c r="D267" s="355"/>
      <c r="E267" s="355"/>
      <c r="F267" s="355"/>
      <c r="G267" s="355"/>
      <c r="H267" s="355"/>
      <c r="I267" s="355"/>
      <c r="J267" s="355"/>
      <c r="K267" s="355"/>
      <c r="L267" s="355"/>
      <c r="M267" s="355"/>
      <c r="N267" s="355"/>
      <c r="O267" s="355"/>
      <c r="P267" s="377"/>
      <c r="Q267" s="355"/>
      <c r="R267" s="355"/>
      <c r="S267" s="355"/>
      <c r="T267" s="355"/>
      <c r="U267" s="355"/>
      <c r="V267" s="355"/>
      <c r="W267" s="377"/>
      <c r="X267" s="355"/>
      <c r="Y267" s="355"/>
      <c r="Z267" s="355"/>
      <c r="AA267" s="355"/>
      <c r="AB267" s="357"/>
      <c r="AC267" s="355"/>
      <c r="AD267" s="355"/>
      <c r="AE267" s="355"/>
      <c r="AF267" s="355"/>
      <c r="AG267" s="355"/>
      <c r="AH267" s="355"/>
      <c r="AI267" s="355"/>
      <c r="AJ267" s="355"/>
      <c r="AK267" s="356"/>
      <c r="AL267" s="355"/>
      <c r="AM267" s="355"/>
      <c r="AN267" s="355"/>
      <c r="AO267" s="355"/>
      <c r="AP267" s="355"/>
      <c r="AQ267" s="355"/>
      <c r="AR267" s="355"/>
      <c r="AS267" s="358"/>
      <c r="AT267" s="355"/>
      <c r="AU267" s="355"/>
      <c r="AV267" s="355"/>
      <c r="AW267" s="355"/>
      <c r="AX267" s="355"/>
      <c r="AY267" s="355"/>
      <c r="AZ267" s="355"/>
      <c r="BA267" s="355"/>
    </row>
    <row r="268" spans="1:53" s="353" customFormat="1">
      <c r="A268" s="355"/>
      <c r="B268" s="355"/>
      <c r="C268" s="355"/>
      <c r="D268" s="355"/>
      <c r="E268" s="355"/>
      <c r="F268" s="355"/>
      <c r="G268" s="355"/>
      <c r="H268" s="355"/>
      <c r="I268" s="355"/>
      <c r="J268" s="355"/>
      <c r="K268" s="355"/>
      <c r="L268" s="355"/>
      <c r="M268" s="355"/>
      <c r="N268" s="355"/>
      <c r="O268" s="355"/>
      <c r="P268" s="377"/>
      <c r="Q268" s="355"/>
      <c r="R268" s="355"/>
      <c r="S268" s="355"/>
      <c r="T268" s="355"/>
      <c r="U268" s="355"/>
      <c r="V268" s="355"/>
      <c r="W268" s="377"/>
      <c r="X268" s="355"/>
      <c r="Y268" s="355"/>
      <c r="Z268" s="355"/>
      <c r="AA268" s="355"/>
      <c r="AB268" s="357"/>
      <c r="AC268" s="355"/>
      <c r="AD268" s="355"/>
      <c r="AE268" s="355"/>
      <c r="AF268" s="355"/>
      <c r="AG268" s="355"/>
      <c r="AH268" s="355"/>
      <c r="AI268" s="355"/>
      <c r="AJ268" s="355"/>
      <c r="AK268" s="356"/>
      <c r="AL268" s="355"/>
      <c r="AM268" s="355"/>
      <c r="AN268" s="355"/>
      <c r="AO268" s="355"/>
      <c r="AP268" s="355"/>
      <c r="AQ268" s="355"/>
      <c r="AR268" s="355"/>
      <c r="AS268" s="358"/>
      <c r="AT268" s="355"/>
      <c r="AU268" s="355"/>
      <c r="AV268" s="355"/>
      <c r="AW268" s="355"/>
      <c r="AX268" s="355"/>
      <c r="AY268" s="355"/>
      <c r="AZ268" s="355"/>
      <c r="BA268" s="355"/>
    </row>
    <row r="269" spans="1:53" s="353" customFormat="1">
      <c r="A269" s="355"/>
      <c r="B269" s="355"/>
      <c r="C269" s="355"/>
      <c r="D269" s="355"/>
      <c r="E269" s="355"/>
      <c r="F269" s="355"/>
      <c r="G269" s="355"/>
      <c r="H269" s="355"/>
      <c r="I269" s="355"/>
      <c r="J269" s="355"/>
      <c r="K269" s="355"/>
      <c r="L269" s="355"/>
      <c r="M269" s="355"/>
      <c r="N269" s="355"/>
      <c r="O269" s="355"/>
      <c r="P269" s="377"/>
      <c r="Q269" s="355"/>
      <c r="R269" s="355"/>
      <c r="S269" s="355"/>
      <c r="T269" s="355"/>
      <c r="U269" s="355"/>
      <c r="V269" s="355"/>
      <c r="W269" s="377"/>
      <c r="X269" s="355"/>
      <c r="Y269" s="355"/>
      <c r="Z269" s="355"/>
      <c r="AA269" s="355"/>
      <c r="AB269" s="357"/>
      <c r="AC269" s="355"/>
      <c r="AD269" s="355"/>
      <c r="AE269" s="355"/>
      <c r="AF269" s="355"/>
      <c r="AG269" s="355"/>
      <c r="AH269" s="355"/>
      <c r="AI269" s="355"/>
      <c r="AJ269" s="355"/>
      <c r="AK269" s="356"/>
      <c r="AL269" s="355"/>
      <c r="AM269" s="355"/>
      <c r="AN269" s="355"/>
      <c r="AO269" s="355"/>
      <c r="AP269" s="355"/>
      <c r="AQ269" s="355"/>
      <c r="AR269" s="355"/>
      <c r="AS269" s="358"/>
      <c r="AT269" s="355"/>
      <c r="AU269" s="355"/>
      <c r="AV269" s="355"/>
      <c r="AW269" s="355"/>
      <c r="AX269" s="355"/>
      <c r="AY269" s="355"/>
      <c r="AZ269" s="355"/>
      <c r="BA269" s="355"/>
    </row>
    <row r="270" spans="1:53" s="353" customFormat="1">
      <c r="A270" s="355"/>
      <c r="B270" s="355"/>
      <c r="C270" s="355"/>
      <c r="D270" s="355"/>
      <c r="E270" s="355"/>
      <c r="F270" s="355"/>
      <c r="G270" s="355"/>
      <c r="H270" s="355"/>
      <c r="I270" s="355"/>
      <c r="J270" s="355"/>
      <c r="K270" s="355"/>
      <c r="L270" s="355"/>
      <c r="M270" s="355"/>
      <c r="N270" s="355"/>
      <c r="O270" s="355"/>
      <c r="P270" s="377"/>
      <c r="Q270" s="355"/>
      <c r="R270" s="355"/>
      <c r="S270" s="355"/>
      <c r="T270" s="355"/>
      <c r="U270" s="355"/>
      <c r="V270" s="355"/>
      <c r="W270" s="377"/>
      <c r="X270" s="355"/>
      <c r="Y270" s="355"/>
      <c r="Z270" s="355"/>
      <c r="AA270" s="355"/>
      <c r="AB270" s="357"/>
      <c r="AC270" s="355"/>
      <c r="AD270" s="355"/>
      <c r="AE270" s="355"/>
      <c r="AF270" s="355"/>
      <c r="AG270" s="355"/>
      <c r="AH270" s="355"/>
      <c r="AI270" s="355"/>
      <c r="AJ270" s="355"/>
      <c r="AK270" s="356"/>
      <c r="AL270" s="355"/>
      <c r="AM270" s="355"/>
      <c r="AN270" s="355"/>
      <c r="AO270" s="355"/>
      <c r="AP270" s="355"/>
      <c r="AQ270" s="355"/>
      <c r="AR270" s="355"/>
      <c r="AS270" s="358"/>
      <c r="AT270" s="355"/>
      <c r="AU270" s="355"/>
      <c r="AV270" s="355"/>
      <c r="AW270" s="355"/>
      <c r="AX270" s="355"/>
      <c r="AY270" s="355"/>
      <c r="AZ270" s="355"/>
      <c r="BA270" s="355"/>
    </row>
    <row r="271" spans="1:53" s="353" customFormat="1">
      <c r="A271" s="355"/>
      <c r="B271" s="355"/>
      <c r="C271" s="355"/>
      <c r="D271" s="355"/>
      <c r="E271" s="355"/>
      <c r="F271" s="355"/>
      <c r="G271" s="355"/>
      <c r="H271" s="355"/>
      <c r="I271" s="355"/>
      <c r="J271" s="355"/>
      <c r="K271" s="355"/>
      <c r="L271" s="355"/>
      <c r="M271" s="355"/>
      <c r="N271" s="355"/>
      <c r="O271" s="355"/>
      <c r="P271" s="377"/>
      <c r="Q271" s="355"/>
      <c r="R271" s="355"/>
      <c r="S271" s="355"/>
      <c r="T271" s="355"/>
      <c r="U271" s="355"/>
      <c r="V271" s="355"/>
      <c r="W271" s="377"/>
      <c r="X271" s="355"/>
      <c r="Y271" s="355"/>
      <c r="Z271" s="355"/>
      <c r="AA271" s="355"/>
      <c r="AB271" s="357"/>
      <c r="AC271" s="355"/>
      <c r="AD271" s="355"/>
      <c r="AE271" s="355"/>
      <c r="AF271" s="355"/>
      <c r="AG271" s="355"/>
      <c r="AH271" s="355"/>
      <c r="AI271" s="355"/>
      <c r="AJ271" s="355"/>
      <c r="AK271" s="356"/>
      <c r="AL271" s="355"/>
      <c r="AM271" s="355"/>
      <c r="AN271" s="355"/>
      <c r="AO271" s="355"/>
      <c r="AP271" s="355"/>
      <c r="AQ271" s="355"/>
      <c r="AR271" s="355"/>
      <c r="AS271" s="358"/>
      <c r="AT271" s="355"/>
      <c r="AU271" s="355"/>
      <c r="AV271" s="355"/>
      <c r="AW271" s="355"/>
      <c r="AX271" s="355"/>
      <c r="AY271" s="355"/>
      <c r="AZ271" s="355"/>
      <c r="BA271" s="355"/>
    </row>
    <row r="272" spans="1:53" s="353" customFormat="1">
      <c r="A272" s="355"/>
      <c r="B272" s="355"/>
      <c r="C272" s="355"/>
      <c r="D272" s="355"/>
      <c r="E272" s="355"/>
      <c r="F272" s="355"/>
      <c r="G272" s="355"/>
      <c r="H272" s="355"/>
      <c r="I272" s="355"/>
      <c r="J272" s="355"/>
      <c r="K272" s="355"/>
      <c r="L272" s="355"/>
      <c r="M272" s="355"/>
      <c r="N272" s="355"/>
      <c r="O272" s="355"/>
      <c r="P272" s="377"/>
      <c r="Q272" s="355"/>
      <c r="R272" s="355"/>
      <c r="S272" s="355"/>
      <c r="T272" s="355"/>
      <c r="U272" s="355"/>
      <c r="V272" s="355"/>
      <c r="W272" s="377"/>
      <c r="X272" s="355"/>
      <c r="Y272" s="355"/>
      <c r="Z272" s="355"/>
      <c r="AA272" s="355"/>
      <c r="AB272" s="357"/>
      <c r="AC272" s="355"/>
      <c r="AD272" s="355"/>
      <c r="AE272" s="355"/>
      <c r="AF272" s="355"/>
      <c r="AG272" s="355"/>
      <c r="AH272" s="355"/>
      <c r="AI272" s="355"/>
      <c r="AJ272" s="355"/>
      <c r="AK272" s="356"/>
      <c r="AL272" s="355"/>
      <c r="AM272" s="355"/>
      <c r="AN272" s="355"/>
      <c r="AO272" s="355"/>
      <c r="AP272" s="355"/>
      <c r="AQ272" s="355"/>
      <c r="AR272" s="355"/>
      <c r="AS272" s="358"/>
      <c r="AT272" s="355"/>
      <c r="AU272" s="355"/>
      <c r="AV272" s="355"/>
      <c r="AW272" s="355"/>
      <c r="AX272" s="355"/>
      <c r="AY272" s="355"/>
      <c r="AZ272" s="355"/>
      <c r="BA272" s="355"/>
    </row>
    <row r="273" spans="1:53" s="353" customFormat="1">
      <c r="A273" s="355"/>
      <c r="B273" s="355"/>
      <c r="C273" s="355"/>
      <c r="D273" s="355"/>
      <c r="E273" s="355"/>
      <c r="F273" s="355"/>
      <c r="G273" s="355"/>
      <c r="H273" s="355"/>
      <c r="I273" s="355"/>
      <c r="J273" s="355"/>
      <c r="K273" s="355"/>
      <c r="L273" s="355"/>
      <c r="M273" s="355"/>
      <c r="N273" s="355"/>
      <c r="O273" s="355"/>
      <c r="P273" s="377"/>
      <c r="Q273" s="355"/>
      <c r="R273" s="355"/>
      <c r="S273" s="355"/>
      <c r="T273" s="355"/>
      <c r="U273" s="355"/>
      <c r="V273" s="355"/>
      <c r="W273" s="377"/>
      <c r="X273" s="355"/>
      <c r="Y273" s="355"/>
      <c r="Z273" s="355"/>
      <c r="AA273" s="355"/>
      <c r="AB273" s="357"/>
      <c r="AC273" s="355"/>
      <c r="AD273" s="355"/>
      <c r="AE273" s="355"/>
      <c r="AF273" s="355"/>
      <c r="AG273" s="355"/>
      <c r="AH273" s="355"/>
      <c r="AI273" s="355"/>
      <c r="AJ273" s="355"/>
      <c r="AK273" s="356"/>
      <c r="AL273" s="355"/>
      <c r="AM273" s="355"/>
      <c r="AN273" s="355"/>
      <c r="AO273" s="355"/>
      <c r="AP273" s="355"/>
      <c r="AQ273" s="355"/>
      <c r="AR273" s="355"/>
      <c r="AS273" s="358"/>
      <c r="AT273" s="355"/>
      <c r="AU273" s="355"/>
      <c r="AV273" s="355"/>
      <c r="AW273" s="355"/>
      <c r="AX273" s="355"/>
      <c r="AY273" s="355"/>
      <c r="AZ273" s="355"/>
      <c r="BA273" s="355"/>
    </row>
    <row r="274" spans="1:53" s="353" customFormat="1">
      <c r="A274" s="355"/>
      <c r="B274" s="355"/>
      <c r="C274" s="355"/>
      <c r="D274" s="355"/>
      <c r="E274" s="355"/>
      <c r="F274" s="355"/>
      <c r="G274" s="355"/>
      <c r="H274" s="355"/>
      <c r="I274" s="355"/>
      <c r="J274" s="355"/>
      <c r="K274" s="355"/>
      <c r="L274" s="355"/>
      <c r="M274" s="355"/>
      <c r="N274" s="355"/>
      <c r="O274" s="355"/>
      <c r="P274" s="377"/>
      <c r="Q274" s="355"/>
      <c r="R274" s="355"/>
      <c r="S274" s="355"/>
      <c r="T274" s="355"/>
      <c r="U274" s="355"/>
      <c r="V274" s="355"/>
      <c r="W274" s="377"/>
      <c r="X274" s="355"/>
      <c r="Y274" s="355"/>
      <c r="Z274" s="355"/>
      <c r="AA274" s="355"/>
      <c r="AB274" s="357"/>
      <c r="AC274" s="355"/>
      <c r="AD274" s="355"/>
      <c r="AE274" s="355"/>
      <c r="AF274" s="355"/>
      <c r="AG274" s="355"/>
      <c r="AH274" s="355"/>
      <c r="AI274" s="355"/>
      <c r="AJ274" s="355"/>
      <c r="AK274" s="356"/>
      <c r="AL274" s="355"/>
      <c r="AM274" s="355"/>
      <c r="AN274" s="355"/>
      <c r="AO274" s="355"/>
      <c r="AP274" s="355"/>
      <c r="AQ274" s="355"/>
      <c r="AR274" s="355"/>
      <c r="AS274" s="358"/>
      <c r="AT274" s="355"/>
      <c r="AU274" s="355"/>
      <c r="AV274" s="355"/>
      <c r="AW274" s="355"/>
      <c r="AX274" s="355"/>
      <c r="AY274" s="355"/>
      <c r="AZ274" s="355"/>
      <c r="BA274" s="355"/>
    </row>
    <row r="275" spans="1:53" s="353" customFormat="1">
      <c r="A275" s="355"/>
      <c r="B275" s="355"/>
      <c r="C275" s="355"/>
      <c r="D275" s="355"/>
      <c r="E275" s="355"/>
      <c r="F275" s="355"/>
      <c r="G275" s="355"/>
      <c r="H275" s="355"/>
      <c r="I275" s="355"/>
      <c r="J275" s="355"/>
      <c r="K275" s="355"/>
      <c r="L275" s="355"/>
      <c r="M275" s="355"/>
      <c r="N275" s="355"/>
      <c r="O275" s="355"/>
      <c r="P275" s="377"/>
      <c r="Q275" s="355"/>
      <c r="R275" s="355"/>
      <c r="S275" s="355"/>
      <c r="T275" s="355"/>
      <c r="U275" s="355"/>
      <c r="V275" s="355"/>
      <c r="W275" s="377"/>
      <c r="X275" s="355"/>
      <c r="Y275" s="355"/>
      <c r="Z275" s="355"/>
      <c r="AA275" s="355"/>
      <c r="AB275" s="357"/>
      <c r="AC275" s="355"/>
      <c r="AD275" s="355"/>
      <c r="AE275" s="355"/>
      <c r="AF275" s="355"/>
      <c r="AG275" s="355"/>
      <c r="AH275" s="355"/>
      <c r="AI275" s="355"/>
      <c r="AJ275" s="355"/>
      <c r="AK275" s="356"/>
      <c r="AL275" s="355"/>
      <c r="AM275" s="355"/>
      <c r="AN275" s="355"/>
      <c r="AO275" s="355"/>
      <c r="AP275" s="355"/>
      <c r="AQ275" s="355"/>
      <c r="AR275" s="355"/>
      <c r="AS275" s="358"/>
      <c r="AT275" s="355"/>
      <c r="AU275" s="355"/>
      <c r="AV275" s="355"/>
      <c r="AW275" s="355"/>
      <c r="AX275" s="355"/>
      <c r="AY275" s="355"/>
      <c r="AZ275" s="355"/>
      <c r="BA275" s="355"/>
    </row>
    <row r="276" spans="1:53" s="353" customFormat="1">
      <c r="A276" s="355"/>
      <c r="B276" s="355"/>
      <c r="C276" s="355"/>
      <c r="D276" s="355"/>
      <c r="E276" s="355"/>
      <c r="F276" s="355"/>
      <c r="G276" s="355"/>
      <c r="H276" s="355"/>
      <c r="I276" s="355"/>
      <c r="J276" s="355"/>
      <c r="K276" s="355"/>
      <c r="L276" s="355"/>
      <c r="M276" s="355"/>
      <c r="N276" s="355"/>
      <c r="O276" s="355"/>
      <c r="P276" s="377"/>
      <c r="Q276" s="355"/>
      <c r="R276" s="355"/>
      <c r="S276" s="355"/>
      <c r="T276" s="355"/>
      <c r="U276" s="355"/>
      <c r="V276" s="355"/>
      <c r="W276" s="377"/>
      <c r="X276" s="355"/>
      <c r="Y276" s="355"/>
      <c r="Z276" s="355"/>
      <c r="AA276" s="355"/>
      <c r="AB276" s="357"/>
      <c r="AC276" s="355"/>
      <c r="AD276" s="355"/>
      <c r="AE276" s="355"/>
      <c r="AF276" s="355"/>
      <c r="AG276" s="355"/>
      <c r="AH276" s="355"/>
      <c r="AI276" s="355"/>
      <c r="AJ276" s="355"/>
      <c r="AK276" s="356"/>
      <c r="AL276" s="355"/>
      <c r="AM276" s="355"/>
      <c r="AN276" s="355"/>
      <c r="AO276" s="355"/>
      <c r="AP276" s="355"/>
      <c r="AQ276" s="355"/>
      <c r="AR276" s="355"/>
      <c r="AS276" s="358"/>
      <c r="AT276" s="355"/>
      <c r="AU276" s="355"/>
      <c r="AV276" s="355"/>
      <c r="AW276" s="355"/>
      <c r="AX276" s="355"/>
      <c r="AY276" s="355"/>
      <c r="AZ276" s="355"/>
      <c r="BA276" s="355"/>
    </row>
    <row r="277" spans="1:53" s="353" customFormat="1">
      <c r="A277" s="355"/>
      <c r="B277" s="355"/>
      <c r="C277" s="355"/>
      <c r="D277" s="355"/>
      <c r="E277" s="355"/>
      <c r="F277" s="355"/>
      <c r="G277" s="355"/>
      <c r="H277" s="355"/>
      <c r="I277" s="355"/>
      <c r="J277" s="355"/>
      <c r="K277" s="355"/>
      <c r="L277" s="355"/>
      <c r="M277" s="355"/>
      <c r="N277" s="355"/>
      <c r="O277" s="355"/>
      <c r="P277" s="377"/>
      <c r="Q277" s="355"/>
      <c r="R277" s="355"/>
      <c r="S277" s="355"/>
      <c r="T277" s="355"/>
      <c r="U277" s="355"/>
      <c r="V277" s="355"/>
      <c r="W277" s="377"/>
      <c r="X277" s="355"/>
      <c r="Y277" s="355"/>
      <c r="Z277" s="355"/>
      <c r="AA277" s="355"/>
      <c r="AB277" s="357"/>
      <c r="AC277" s="355"/>
      <c r="AD277" s="355"/>
      <c r="AE277" s="355"/>
      <c r="AF277" s="355"/>
      <c r="AG277" s="355"/>
      <c r="AH277" s="355"/>
      <c r="AI277" s="355"/>
      <c r="AJ277" s="355"/>
      <c r="AK277" s="356"/>
      <c r="AL277" s="355"/>
      <c r="AM277" s="355"/>
      <c r="AN277" s="355"/>
      <c r="AO277" s="355"/>
      <c r="AP277" s="355"/>
      <c r="AQ277" s="355"/>
      <c r="AR277" s="355"/>
      <c r="AS277" s="358"/>
      <c r="AT277" s="355"/>
      <c r="AU277" s="355"/>
      <c r="AV277" s="355"/>
      <c r="AW277" s="355"/>
      <c r="AX277" s="355"/>
      <c r="AY277" s="355"/>
      <c r="AZ277" s="355"/>
      <c r="BA277" s="355"/>
    </row>
    <row r="278" spans="1:53" s="353" customFormat="1">
      <c r="A278" s="355"/>
      <c r="B278" s="355"/>
      <c r="C278" s="355"/>
      <c r="D278" s="355"/>
      <c r="E278" s="355"/>
      <c r="F278" s="355"/>
      <c r="G278" s="355"/>
      <c r="H278" s="355"/>
      <c r="I278" s="355"/>
      <c r="J278" s="355"/>
      <c r="K278" s="355"/>
      <c r="L278" s="355"/>
      <c r="M278" s="355"/>
      <c r="N278" s="355"/>
      <c r="O278" s="355"/>
      <c r="P278" s="377"/>
      <c r="Q278" s="355"/>
      <c r="R278" s="355"/>
      <c r="S278" s="355"/>
      <c r="T278" s="355"/>
      <c r="U278" s="355"/>
      <c r="V278" s="355"/>
      <c r="W278" s="377"/>
      <c r="X278" s="355"/>
      <c r="Y278" s="355"/>
      <c r="Z278" s="355"/>
      <c r="AA278" s="355"/>
      <c r="AB278" s="357"/>
      <c r="AC278" s="355"/>
      <c r="AD278" s="355"/>
      <c r="AE278" s="355"/>
      <c r="AF278" s="355"/>
      <c r="AG278" s="355"/>
      <c r="AH278" s="355"/>
      <c r="AI278" s="355"/>
      <c r="AJ278" s="355"/>
      <c r="AK278" s="356"/>
      <c r="AL278" s="355"/>
      <c r="AM278" s="355"/>
      <c r="AN278" s="355"/>
      <c r="AO278" s="355"/>
      <c r="AP278" s="355"/>
      <c r="AQ278" s="355"/>
      <c r="AR278" s="355"/>
      <c r="AS278" s="358"/>
      <c r="AT278" s="355"/>
      <c r="AU278" s="355"/>
      <c r="AV278" s="355"/>
      <c r="AW278" s="355"/>
      <c r="AX278" s="355"/>
      <c r="AY278" s="355"/>
      <c r="AZ278" s="355"/>
      <c r="BA278" s="355"/>
    </row>
    <row r="279" spans="1:53" s="353" customFormat="1">
      <c r="A279" s="355"/>
      <c r="B279" s="355"/>
      <c r="C279" s="355"/>
      <c r="D279" s="355"/>
      <c r="E279" s="355"/>
      <c r="F279" s="355"/>
      <c r="G279" s="355"/>
      <c r="H279" s="355"/>
      <c r="I279" s="355"/>
      <c r="J279" s="355"/>
      <c r="K279" s="355"/>
      <c r="L279" s="355"/>
      <c r="M279" s="355"/>
      <c r="N279" s="355"/>
      <c r="O279" s="355"/>
      <c r="P279" s="377"/>
      <c r="Q279" s="355"/>
      <c r="R279" s="355"/>
      <c r="S279" s="355"/>
      <c r="T279" s="355"/>
      <c r="U279" s="355"/>
      <c r="V279" s="355"/>
      <c r="W279" s="377"/>
      <c r="X279" s="355"/>
      <c r="Y279" s="355"/>
      <c r="Z279" s="355"/>
      <c r="AA279" s="355"/>
      <c r="AB279" s="357"/>
      <c r="AC279" s="355"/>
      <c r="AD279" s="355"/>
      <c r="AE279" s="355"/>
      <c r="AF279" s="355"/>
      <c r="AG279" s="355"/>
      <c r="AH279" s="355"/>
      <c r="AI279" s="355"/>
      <c r="AJ279" s="355"/>
      <c r="AK279" s="356"/>
      <c r="AL279" s="355"/>
      <c r="AM279" s="355"/>
      <c r="AN279" s="355"/>
      <c r="AO279" s="355"/>
      <c r="AP279" s="355"/>
      <c r="AQ279" s="355"/>
      <c r="AR279" s="355"/>
      <c r="AS279" s="358"/>
      <c r="AT279" s="355"/>
      <c r="AU279" s="355"/>
      <c r="AV279" s="355"/>
      <c r="AW279" s="355"/>
      <c r="AX279" s="355"/>
      <c r="AY279" s="355"/>
      <c r="AZ279" s="355"/>
      <c r="BA279" s="355"/>
    </row>
    <row r="280" spans="1:53" s="353" customFormat="1">
      <c r="A280" s="355"/>
      <c r="B280" s="355"/>
      <c r="C280" s="355"/>
      <c r="D280" s="355"/>
      <c r="E280" s="355"/>
      <c r="F280" s="355"/>
      <c r="G280" s="355"/>
      <c r="H280" s="355"/>
      <c r="I280" s="355"/>
      <c r="J280" s="355"/>
      <c r="K280" s="355"/>
      <c r="L280" s="355"/>
      <c r="M280" s="355"/>
      <c r="N280" s="355"/>
      <c r="O280" s="355"/>
      <c r="P280" s="377"/>
      <c r="Q280" s="355"/>
      <c r="R280" s="355"/>
      <c r="S280" s="355"/>
      <c r="T280" s="355"/>
      <c r="U280" s="355"/>
      <c r="V280" s="355"/>
      <c r="W280" s="377"/>
      <c r="X280" s="355"/>
      <c r="Y280" s="355"/>
      <c r="Z280" s="355"/>
      <c r="AA280" s="355"/>
      <c r="AB280" s="357"/>
      <c r="AC280" s="355"/>
      <c r="AD280" s="355"/>
      <c r="AE280" s="355"/>
      <c r="AF280" s="355"/>
      <c r="AG280" s="355"/>
      <c r="AH280" s="355"/>
      <c r="AI280" s="355"/>
      <c r="AJ280" s="355"/>
      <c r="AK280" s="356"/>
      <c r="AL280" s="355"/>
      <c r="AM280" s="355"/>
      <c r="AN280" s="355"/>
      <c r="AO280" s="355"/>
      <c r="AP280" s="355"/>
      <c r="AQ280" s="355"/>
      <c r="AR280" s="355"/>
      <c r="AS280" s="358"/>
      <c r="AT280" s="355"/>
      <c r="AU280" s="355"/>
      <c r="AV280" s="355"/>
      <c r="AW280" s="355"/>
      <c r="AX280" s="355"/>
      <c r="AY280" s="355"/>
      <c r="AZ280" s="355"/>
      <c r="BA280" s="355"/>
    </row>
    <row r="281" spans="1:53" s="353" customFormat="1">
      <c r="A281" s="355"/>
      <c r="B281" s="355"/>
      <c r="C281" s="355"/>
      <c r="D281" s="355"/>
      <c r="E281" s="355"/>
      <c r="F281" s="355"/>
      <c r="G281" s="355"/>
      <c r="H281" s="355"/>
      <c r="I281" s="355"/>
      <c r="J281" s="355"/>
      <c r="K281" s="355"/>
      <c r="L281" s="355"/>
      <c r="M281" s="355"/>
      <c r="N281" s="355"/>
      <c r="O281" s="355"/>
      <c r="P281" s="377"/>
      <c r="Q281" s="355"/>
      <c r="R281" s="355"/>
      <c r="S281" s="355"/>
      <c r="T281" s="355"/>
      <c r="U281" s="355"/>
      <c r="V281" s="355"/>
      <c r="W281" s="377"/>
      <c r="X281" s="355"/>
      <c r="Y281" s="355"/>
      <c r="Z281" s="355"/>
      <c r="AA281" s="355"/>
      <c r="AB281" s="357"/>
      <c r="AC281" s="355"/>
      <c r="AD281" s="355"/>
      <c r="AE281" s="355"/>
      <c r="AF281" s="355"/>
      <c r="AG281" s="355"/>
      <c r="AH281" s="355"/>
      <c r="AI281" s="355"/>
      <c r="AJ281" s="355"/>
      <c r="AK281" s="356"/>
      <c r="AL281" s="355"/>
      <c r="AM281" s="355"/>
      <c r="AN281" s="355"/>
      <c r="AO281" s="355"/>
      <c r="AP281" s="355"/>
      <c r="AQ281" s="355"/>
      <c r="AR281" s="355"/>
      <c r="AS281" s="358"/>
      <c r="AT281" s="355"/>
      <c r="AU281" s="355"/>
      <c r="AV281" s="355"/>
      <c r="AW281" s="355"/>
      <c r="AX281" s="355"/>
      <c r="AY281" s="355"/>
      <c r="AZ281" s="355"/>
      <c r="BA281" s="355"/>
    </row>
    <row r="282" spans="1:53" s="353" customFormat="1">
      <c r="A282" s="355"/>
      <c r="B282" s="355"/>
      <c r="C282" s="355"/>
      <c r="D282" s="355"/>
      <c r="E282" s="355"/>
      <c r="F282" s="355"/>
      <c r="G282" s="355"/>
      <c r="H282" s="355"/>
      <c r="I282" s="355"/>
      <c r="J282" s="355"/>
      <c r="K282" s="355"/>
      <c r="L282" s="355"/>
      <c r="M282" s="355"/>
      <c r="N282" s="355"/>
      <c r="O282" s="355"/>
      <c r="P282" s="377"/>
      <c r="Q282" s="355"/>
      <c r="R282" s="355"/>
      <c r="S282" s="355"/>
      <c r="T282" s="355"/>
      <c r="U282" s="355"/>
      <c r="V282" s="355"/>
      <c r="W282" s="377"/>
      <c r="X282" s="355"/>
      <c r="Y282" s="355"/>
      <c r="Z282" s="355"/>
      <c r="AA282" s="355"/>
      <c r="AB282" s="357"/>
      <c r="AC282" s="355"/>
      <c r="AD282" s="355"/>
      <c r="AE282" s="355"/>
      <c r="AF282" s="355"/>
      <c r="AG282" s="355"/>
      <c r="AH282" s="355"/>
      <c r="AI282" s="355"/>
      <c r="AJ282" s="355"/>
      <c r="AK282" s="356"/>
      <c r="AL282" s="355"/>
      <c r="AM282" s="355"/>
      <c r="AN282" s="355"/>
      <c r="AO282" s="355"/>
      <c r="AP282" s="355"/>
      <c r="AQ282" s="355"/>
      <c r="AR282" s="355"/>
      <c r="AS282" s="358"/>
      <c r="AT282" s="355"/>
      <c r="AU282" s="355"/>
      <c r="AV282" s="355"/>
      <c r="AW282" s="355"/>
      <c r="AX282" s="355"/>
      <c r="AY282" s="355"/>
      <c r="AZ282" s="355"/>
      <c r="BA282" s="355"/>
    </row>
    <row r="283" spans="1:53" s="353" customFormat="1">
      <c r="A283" s="355"/>
      <c r="B283" s="355"/>
      <c r="C283" s="355"/>
      <c r="D283" s="355"/>
      <c r="E283" s="355"/>
      <c r="F283" s="355"/>
      <c r="G283" s="355"/>
      <c r="H283" s="355"/>
      <c r="I283" s="355"/>
      <c r="J283" s="355"/>
      <c r="K283" s="355"/>
      <c r="L283" s="355"/>
      <c r="M283" s="355"/>
      <c r="N283" s="355"/>
      <c r="O283" s="355"/>
      <c r="P283" s="377"/>
      <c r="Q283" s="355"/>
      <c r="R283" s="355"/>
      <c r="S283" s="355"/>
      <c r="T283" s="355"/>
      <c r="U283" s="355"/>
      <c r="V283" s="355"/>
      <c r="W283" s="377"/>
      <c r="X283" s="355"/>
      <c r="Y283" s="355"/>
      <c r="Z283" s="355"/>
      <c r="AA283" s="355"/>
      <c r="AB283" s="357"/>
      <c r="AC283" s="355"/>
      <c r="AD283" s="355"/>
      <c r="AE283" s="355"/>
      <c r="AF283" s="355"/>
      <c r="AG283" s="355"/>
      <c r="AH283" s="355"/>
      <c r="AI283" s="355"/>
      <c r="AJ283" s="355"/>
      <c r="AK283" s="356"/>
      <c r="AL283" s="355"/>
      <c r="AM283" s="355"/>
      <c r="AN283" s="355"/>
      <c r="AO283" s="355"/>
      <c r="AP283" s="355"/>
      <c r="AQ283" s="355"/>
      <c r="AR283" s="355"/>
      <c r="AS283" s="358"/>
      <c r="AT283" s="355"/>
      <c r="AU283" s="355"/>
      <c r="AV283" s="355"/>
      <c r="AW283" s="355"/>
      <c r="AX283" s="355"/>
      <c r="AY283" s="355"/>
      <c r="AZ283" s="355"/>
      <c r="BA283" s="355"/>
    </row>
    <row r="284" spans="1:53" s="353" customFormat="1">
      <c r="A284" s="355"/>
      <c r="B284" s="355"/>
      <c r="C284" s="355"/>
      <c r="D284" s="355"/>
      <c r="E284" s="355"/>
      <c r="F284" s="355"/>
      <c r="G284" s="355"/>
      <c r="H284" s="355"/>
      <c r="I284" s="355"/>
      <c r="J284" s="355"/>
      <c r="K284" s="355"/>
      <c r="L284" s="355"/>
      <c r="M284" s="355"/>
      <c r="N284" s="355"/>
      <c r="O284" s="355"/>
      <c r="P284" s="377"/>
      <c r="Q284" s="355"/>
      <c r="R284" s="355"/>
      <c r="S284" s="355"/>
      <c r="T284" s="355"/>
      <c r="U284" s="355"/>
      <c r="V284" s="355"/>
      <c r="W284" s="377"/>
      <c r="X284" s="355"/>
      <c r="Y284" s="355"/>
      <c r="Z284" s="355"/>
      <c r="AA284" s="355"/>
      <c r="AB284" s="357"/>
      <c r="AC284" s="355"/>
      <c r="AD284" s="355"/>
      <c r="AE284" s="355"/>
      <c r="AF284" s="355"/>
      <c r="AG284" s="355"/>
      <c r="AH284" s="355"/>
      <c r="AI284" s="355"/>
      <c r="AJ284" s="355"/>
      <c r="AK284" s="356"/>
      <c r="AL284" s="355"/>
      <c r="AM284" s="355"/>
      <c r="AN284" s="355"/>
      <c r="AO284" s="355"/>
      <c r="AP284" s="355"/>
      <c r="AQ284" s="355"/>
      <c r="AR284" s="355"/>
      <c r="AS284" s="358"/>
      <c r="AT284" s="355"/>
      <c r="AU284" s="355"/>
      <c r="AV284" s="355"/>
      <c r="AW284" s="355"/>
      <c r="AX284" s="355"/>
      <c r="AY284" s="355"/>
      <c r="AZ284" s="355"/>
      <c r="BA284" s="355"/>
    </row>
    <row r="285" spans="1:53" s="353" customFormat="1">
      <c r="A285" s="355"/>
      <c r="B285" s="355"/>
      <c r="C285" s="355"/>
      <c r="D285" s="355"/>
      <c r="E285" s="355"/>
      <c r="F285" s="355"/>
      <c r="G285" s="355"/>
      <c r="H285" s="355"/>
      <c r="I285" s="355"/>
      <c r="J285" s="355"/>
      <c r="K285" s="355"/>
      <c r="L285" s="355"/>
      <c r="M285" s="355"/>
      <c r="N285" s="355"/>
      <c r="O285" s="355"/>
      <c r="P285" s="377"/>
      <c r="Q285" s="355"/>
      <c r="R285" s="355"/>
      <c r="S285" s="355"/>
      <c r="T285" s="355"/>
      <c r="U285" s="355"/>
      <c r="V285" s="355"/>
      <c r="W285" s="377"/>
      <c r="X285" s="355"/>
      <c r="Y285" s="355"/>
      <c r="Z285" s="355"/>
      <c r="AA285" s="355"/>
      <c r="AB285" s="357"/>
      <c r="AC285" s="355"/>
      <c r="AD285" s="355"/>
      <c r="AE285" s="355"/>
      <c r="AF285" s="355"/>
      <c r="AG285" s="355"/>
      <c r="AH285" s="355"/>
      <c r="AI285" s="355"/>
      <c r="AJ285" s="355"/>
      <c r="AK285" s="356"/>
      <c r="AL285" s="355"/>
      <c r="AM285" s="355"/>
      <c r="AN285" s="355"/>
      <c r="AO285" s="355"/>
      <c r="AP285" s="355"/>
      <c r="AQ285" s="355"/>
      <c r="AR285" s="355"/>
      <c r="AS285" s="358"/>
      <c r="AT285" s="355"/>
      <c r="AU285" s="355"/>
      <c r="AV285" s="355"/>
      <c r="AW285" s="355"/>
      <c r="AX285" s="355"/>
      <c r="AY285" s="355"/>
      <c r="AZ285" s="355"/>
      <c r="BA285" s="355"/>
    </row>
    <row r="286" spans="1:53" s="353" customFormat="1">
      <c r="A286" s="355"/>
      <c r="B286" s="355"/>
      <c r="C286" s="355"/>
      <c r="D286" s="355"/>
      <c r="E286" s="355"/>
      <c r="F286" s="355"/>
      <c r="G286" s="355"/>
      <c r="H286" s="355"/>
      <c r="I286" s="355"/>
      <c r="J286" s="355"/>
      <c r="K286" s="355"/>
      <c r="L286" s="355"/>
      <c r="M286" s="355"/>
      <c r="N286" s="355"/>
      <c r="O286" s="355"/>
      <c r="P286" s="377"/>
      <c r="Q286" s="355"/>
      <c r="R286" s="355"/>
      <c r="S286" s="355"/>
      <c r="T286" s="355"/>
      <c r="U286" s="355"/>
      <c r="V286" s="355"/>
      <c r="W286" s="377"/>
      <c r="X286" s="355"/>
      <c r="Y286" s="355"/>
      <c r="Z286" s="355"/>
      <c r="AA286" s="355"/>
      <c r="AB286" s="357"/>
      <c r="AC286" s="355"/>
      <c r="AD286" s="355"/>
      <c r="AE286" s="355"/>
      <c r="AF286" s="355"/>
      <c r="AG286" s="355"/>
      <c r="AH286" s="355"/>
      <c r="AI286" s="355"/>
      <c r="AJ286" s="355"/>
      <c r="AK286" s="356"/>
      <c r="AL286" s="355"/>
      <c r="AM286" s="355"/>
      <c r="AN286" s="355"/>
      <c r="AO286" s="355"/>
      <c r="AP286" s="355"/>
      <c r="AQ286" s="355"/>
      <c r="AR286" s="355"/>
      <c r="AS286" s="358"/>
      <c r="AT286" s="355"/>
      <c r="AU286" s="355"/>
      <c r="AV286" s="355"/>
      <c r="AW286" s="355"/>
      <c r="AX286" s="355"/>
      <c r="AY286" s="355"/>
      <c r="AZ286" s="355"/>
      <c r="BA286" s="355"/>
    </row>
    <row r="287" spans="1:53" s="353" customFormat="1">
      <c r="A287" s="355"/>
      <c r="B287" s="355"/>
      <c r="C287" s="355"/>
      <c r="D287" s="355"/>
      <c r="E287" s="355"/>
      <c r="F287" s="355"/>
      <c r="G287" s="355"/>
      <c r="H287" s="355"/>
      <c r="I287" s="355"/>
      <c r="J287" s="355"/>
      <c r="K287" s="355"/>
      <c r="L287" s="355"/>
      <c r="M287" s="355"/>
      <c r="N287" s="355"/>
      <c r="O287" s="355"/>
      <c r="P287" s="377"/>
      <c r="Q287" s="355"/>
      <c r="R287" s="355"/>
      <c r="S287" s="355"/>
      <c r="T287" s="355"/>
      <c r="U287" s="355"/>
      <c r="V287" s="355"/>
      <c r="W287" s="377"/>
      <c r="X287" s="355"/>
      <c r="Y287" s="355"/>
      <c r="Z287" s="355"/>
      <c r="AA287" s="355"/>
      <c r="AB287" s="357"/>
      <c r="AC287" s="355"/>
      <c r="AD287" s="355"/>
      <c r="AE287" s="355"/>
      <c r="AF287" s="355"/>
      <c r="AG287" s="355"/>
      <c r="AH287" s="355"/>
      <c r="AI287" s="355"/>
      <c r="AJ287" s="355"/>
      <c r="AK287" s="356"/>
      <c r="AL287" s="355"/>
      <c r="AM287" s="355"/>
      <c r="AN287" s="355"/>
      <c r="AO287" s="355"/>
      <c r="AP287" s="355"/>
      <c r="AQ287" s="355"/>
      <c r="AR287" s="355"/>
      <c r="AS287" s="358"/>
      <c r="AT287" s="355"/>
      <c r="AU287" s="355"/>
      <c r="AV287" s="355"/>
      <c r="AW287" s="355"/>
      <c r="AX287" s="355"/>
      <c r="AY287" s="355"/>
      <c r="AZ287" s="355"/>
      <c r="BA287" s="355"/>
    </row>
    <row r="288" spans="1:53" s="353" customFormat="1">
      <c r="A288" s="355"/>
      <c r="B288" s="355"/>
      <c r="C288" s="355"/>
      <c r="D288" s="355"/>
      <c r="E288" s="355"/>
      <c r="F288" s="355"/>
      <c r="G288" s="355"/>
      <c r="H288" s="355"/>
      <c r="I288" s="355"/>
      <c r="J288" s="355"/>
      <c r="K288" s="355"/>
      <c r="L288" s="355"/>
      <c r="M288" s="355"/>
      <c r="N288" s="355"/>
      <c r="O288" s="355"/>
      <c r="P288" s="377"/>
      <c r="Q288" s="355"/>
      <c r="R288" s="355"/>
      <c r="S288" s="355"/>
      <c r="T288" s="355"/>
      <c r="U288" s="355"/>
      <c r="V288" s="355"/>
      <c r="W288" s="377"/>
      <c r="X288" s="355"/>
      <c r="Y288" s="355"/>
      <c r="Z288" s="355"/>
      <c r="AA288" s="355"/>
      <c r="AB288" s="357"/>
      <c r="AC288" s="355"/>
      <c r="AD288" s="355"/>
      <c r="AE288" s="355"/>
      <c r="AF288" s="355"/>
      <c r="AG288" s="355"/>
      <c r="AH288" s="355"/>
      <c r="AI288" s="355"/>
      <c r="AJ288" s="355"/>
      <c r="AK288" s="356"/>
      <c r="AL288" s="355"/>
      <c r="AM288" s="355"/>
      <c r="AN288" s="355"/>
      <c r="AO288" s="355"/>
      <c r="AP288" s="355"/>
      <c r="AQ288" s="355"/>
      <c r="AR288" s="355"/>
      <c r="AS288" s="358"/>
      <c r="AT288" s="355"/>
      <c r="AU288" s="355"/>
      <c r="AV288" s="355"/>
      <c r="AW288" s="355"/>
      <c r="AX288" s="355"/>
      <c r="AY288" s="355"/>
      <c r="AZ288" s="355"/>
      <c r="BA288" s="355"/>
    </row>
    <row r="289" spans="1:53" s="353" customFormat="1">
      <c r="A289" s="355"/>
      <c r="B289" s="355"/>
      <c r="C289" s="355"/>
      <c r="D289" s="355"/>
      <c r="E289" s="355"/>
      <c r="F289" s="355"/>
      <c r="G289" s="355"/>
      <c r="H289" s="355"/>
      <c r="I289" s="355"/>
      <c r="J289" s="355"/>
      <c r="K289" s="355"/>
      <c r="L289" s="355"/>
      <c r="M289" s="355"/>
      <c r="N289" s="355"/>
      <c r="O289" s="355"/>
      <c r="P289" s="377"/>
      <c r="Q289" s="355"/>
      <c r="R289" s="355"/>
      <c r="S289" s="355"/>
      <c r="T289" s="355"/>
      <c r="U289" s="355"/>
      <c r="V289" s="355"/>
      <c r="W289" s="377"/>
      <c r="X289" s="355"/>
      <c r="Y289" s="355"/>
      <c r="Z289" s="355"/>
      <c r="AA289" s="355"/>
      <c r="AB289" s="357"/>
      <c r="AC289" s="355"/>
      <c r="AD289" s="355"/>
      <c r="AE289" s="355"/>
      <c r="AF289" s="355"/>
      <c r="AG289" s="355"/>
      <c r="AH289" s="355"/>
      <c r="AI289" s="355"/>
      <c r="AJ289" s="355"/>
      <c r="AK289" s="356"/>
      <c r="AL289" s="355"/>
      <c r="AM289" s="355"/>
      <c r="AN289" s="355"/>
      <c r="AO289" s="355"/>
      <c r="AP289" s="355"/>
      <c r="AQ289" s="355"/>
      <c r="AR289" s="355"/>
      <c r="AS289" s="358"/>
      <c r="AT289" s="355"/>
      <c r="AU289" s="355"/>
      <c r="AV289" s="355"/>
      <c r="AW289" s="355"/>
      <c r="AX289" s="355"/>
      <c r="AY289" s="355"/>
      <c r="AZ289" s="355"/>
      <c r="BA289" s="355"/>
    </row>
    <row r="290" spans="1:53" s="353" customFormat="1">
      <c r="A290" s="355"/>
      <c r="B290" s="355"/>
      <c r="C290" s="355"/>
      <c r="D290" s="355"/>
      <c r="E290" s="355"/>
      <c r="F290" s="355"/>
      <c r="G290" s="355"/>
      <c r="H290" s="355"/>
      <c r="I290" s="355"/>
      <c r="J290" s="355"/>
      <c r="K290" s="355"/>
      <c r="L290" s="355"/>
      <c r="M290" s="355"/>
      <c r="N290" s="355"/>
      <c r="O290" s="355"/>
      <c r="P290" s="377"/>
      <c r="Q290" s="355"/>
      <c r="R290" s="355"/>
      <c r="S290" s="355"/>
      <c r="T290" s="355"/>
      <c r="U290" s="355"/>
      <c r="V290" s="355"/>
      <c r="W290" s="377"/>
      <c r="X290" s="355"/>
      <c r="Y290" s="355"/>
      <c r="Z290" s="355"/>
      <c r="AA290" s="355"/>
      <c r="AB290" s="357"/>
      <c r="AC290" s="355"/>
      <c r="AD290" s="355"/>
      <c r="AE290" s="355"/>
      <c r="AF290" s="355"/>
      <c r="AG290" s="355"/>
      <c r="AH290" s="355"/>
      <c r="AI290" s="355"/>
      <c r="AJ290" s="355"/>
      <c r="AK290" s="356"/>
      <c r="AL290" s="355"/>
      <c r="AM290" s="355"/>
      <c r="AN290" s="355"/>
      <c r="AO290" s="355"/>
      <c r="AP290" s="355"/>
      <c r="AQ290" s="355"/>
      <c r="AR290" s="355"/>
      <c r="AS290" s="358"/>
      <c r="AT290" s="355"/>
      <c r="AU290" s="355"/>
      <c r="AV290" s="355"/>
      <c r="AW290" s="355"/>
      <c r="AX290" s="355"/>
      <c r="AY290" s="355"/>
      <c r="AZ290" s="355"/>
      <c r="BA290" s="355"/>
    </row>
    <row r="291" spans="1:53" s="353" customFormat="1">
      <c r="A291" s="355"/>
      <c r="B291" s="355"/>
      <c r="C291" s="355"/>
      <c r="D291" s="355"/>
      <c r="E291" s="355"/>
      <c r="F291" s="355"/>
      <c r="G291" s="355"/>
      <c r="H291" s="355"/>
      <c r="I291" s="355"/>
      <c r="J291" s="355"/>
      <c r="K291" s="355"/>
      <c r="L291" s="355"/>
      <c r="M291" s="355"/>
      <c r="N291" s="355"/>
      <c r="O291" s="355"/>
      <c r="P291" s="377"/>
      <c r="Q291" s="355"/>
      <c r="R291" s="355"/>
      <c r="S291" s="355"/>
      <c r="T291" s="355"/>
      <c r="U291" s="355"/>
      <c r="V291" s="355"/>
      <c r="W291" s="377"/>
      <c r="X291" s="355"/>
      <c r="Y291" s="355"/>
      <c r="Z291" s="355"/>
      <c r="AA291" s="355"/>
      <c r="AB291" s="357"/>
      <c r="AC291" s="355"/>
      <c r="AD291" s="355"/>
      <c r="AE291" s="355"/>
      <c r="AF291" s="355"/>
      <c r="AG291" s="355"/>
      <c r="AH291" s="355"/>
      <c r="AI291" s="355"/>
      <c r="AJ291" s="355"/>
      <c r="AK291" s="356"/>
      <c r="AL291" s="355"/>
      <c r="AM291" s="355"/>
      <c r="AN291" s="355"/>
      <c r="AO291" s="355"/>
      <c r="AP291" s="355"/>
      <c r="AQ291" s="355"/>
      <c r="AR291" s="355"/>
      <c r="AS291" s="358"/>
      <c r="AT291" s="355"/>
      <c r="AU291" s="355"/>
      <c r="AV291" s="355"/>
      <c r="AW291" s="355"/>
      <c r="AX291" s="355"/>
      <c r="AY291" s="355"/>
      <c r="AZ291" s="355"/>
      <c r="BA291" s="355"/>
    </row>
    <row r="292" spans="1:53" s="353" customFormat="1">
      <c r="A292" s="355"/>
      <c r="B292" s="355"/>
      <c r="C292" s="355"/>
      <c r="D292" s="355"/>
      <c r="E292" s="355"/>
      <c r="F292" s="355"/>
      <c r="G292" s="355"/>
      <c r="H292" s="355"/>
      <c r="I292" s="355"/>
      <c r="J292" s="355"/>
      <c r="K292" s="355"/>
      <c r="L292" s="355"/>
      <c r="M292" s="355"/>
      <c r="N292" s="355"/>
      <c r="O292" s="355"/>
      <c r="P292" s="377"/>
      <c r="Q292" s="355"/>
      <c r="R292" s="355"/>
      <c r="S292" s="355"/>
      <c r="T292" s="355"/>
      <c r="U292" s="355"/>
      <c r="V292" s="355"/>
      <c r="W292" s="377"/>
      <c r="X292" s="355"/>
      <c r="Y292" s="355"/>
      <c r="Z292" s="355"/>
      <c r="AA292" s="355"/>
      <c r="AB292" s="357"/>
      <c r="AC292" s="355"/>
      <c r="AD292" s="355"/>
      <c r="AE292" s="355"/>
      <c r="AF292" s="355"/>
      <c r="AG292" s="355"/>
      <c r="AH292" s="355"/>
      <c r="AI292" s="355"/>
      <c r="AJ292" s="355"/>
      <c r="AK292" s="356"/>
      <c r="AL292" s="355"/>
      <c r="AM292" s="355"/>
      <c r="AN292" s="355"/>
      <c r="AO292" s="355"/>
      <c r="AP292" s="355"/>
      <c r="AQ292" s="355"/>
      <c r="AR292" s="355"/>
      <c r="AS292" s="358"/>
      <c r="AT292" s="355"/>
      <c r="AU292" s="355"/>
      <c r="AV292" s="355"/>
      <c r="AW292" s="355"/>
      <c r="AX292" s="355"/>
      <c r="AY292" s="355"/>
      <c r="AZ292" s="355"/>
      <c r="BA292" s="355"/>
    </row>
    <row r="293" spans="1:53" s="353" customFormat="1">
      <c r="A293" s="355"/>
      <c r="B293" s="355"/>
      <c r="C293" s="355"/>
      <c r="D293" s="355"/>
      <c r="E293" s="355"/>
      <c r="F293" s="355"/>
      <c r="G293" s="355"/>
      <c r="H293" s="355"/>
      <c r="I293" s="355"/>
      <c r="J293" s="355"/>
      <c r="K293" s="355"/>
      <c r="L293" s="355"/>
      <c r="M293" s="355"/>
      <c r="N293" s="355"/>
      <c r="O293" s="355"/>
      <c r="P293" s="377"/>
      <c r="Q293" s="355"/>
      <c r="R293" s="355"/>
      <c r="S293" s="355"/>
      <c r="T293" s="355"/>
      <c r="U293" s="355"/>
      <c r="V293" s="355"/>
      <c r="W293" s="377"/>
      <c r="X293" s="355"/>
      <c r="Y293" s="355"/>
      <c r="Z293" s="355"/>
      <c r="AA293" s="355"/>
      <c r="AB293" s="357"/>
      <c r="AC293" s="355"/>
      <c r="AD293" s="355"/>
      <c r="AE293" s="355"/>
      <c r="AF293" s="355"/>
      <c r="AG293" s="355"/>
      <c r="AH293" s="355"/>
      <c r="AI293" s="355"/>
      <c r="AJ293" s="355"/>
      <c r="AK293" s="356"/>
      <c r="AL293" s="355"/>
      <c r="AM293" s="355"/>
      <c r="AN293" s="355"/>
      <c r="AO293" s="355"/>
      <c r="AP293" s="355"/>
      <c r="AQ293" s="355"/>
      <c r="AR293" s="355"/>
      <c r="AS293" s="358"/>
      <c r="AT293" s="355"/>
      <c r="AU293" s="355"/>
      <c r="AV293" s="355"/>
      <c r="AW293" s="355"/>
      <c r="AX293" s="355"/>
      <c r="AY293" s="355"/>
      <c r="AZ293" s="355"/>
      <c r="BA293" s="355"/>
    </row>
    <row r="294" spans="1:53" s="353" customFormat="1">
      <c r="A294" s="355"/>
      <c r="B294" s="355"/>
      <c r="C294" s="355"/>
      <c r="D294" s="355"/>
      <c r="E294" s="355"/>
      <c r="F294" s="355"/>
      <c r="G294" s="355"/>
      <c r="H294" s="355"/>
      <c r="I294" s="355"/>
      <c r="J294" s="355"/>
      <c r="K294" s="355"/>
      <c r="L294" s="355"/>
      <c r="M294" s="355"/>
      <c r="N294" s="355"/>
      <c r="O294" s="355"/>
      <c r="P294" s="377"/>
      <c r="Q294" s="355"/>
      <c r="R294" s="355"/>
      <c r="S294" s="355"/>
      <c r="T294" s="355"/>
      <c r="U294" s="355"/>
      <c r="V294" s="355"/>
      <c r="W294" s="377"/>
      <c r="X294" s="355"/>
      <c r="Y294" s="355"/>
      <c r="Z294" s="355"/>
      <c r="AA294" s="355"/>
      <c r="AB294" s="357"/>
      <c r="AC294" s="355"/>
      <c r="AD294" s="355"/>
      <c r="AE294" s="355"/>
      <c r="AF294" s="355"/>
      <c r="AG294" s="355"/>
      <c r="AH294" s="355"/>
      <c r="AI294" s="355"/>
      <c r="AJ294" s="355"/>
      <c r="AK294" s="356"/>
      <c r="AL294" s="355"/>
      <c r="AM294" s="355"/>
      <c r="AN294" s="355"/>
      <c r="AO294" s="355"/>
      <c r="AP294" s="355"/>
      <c r="AQ294" s="355"/>
      <c r="AR294" s="355"/>
      <c r="AS294" s="358"/>
      <c r="AT294" s="355"/>
      <c r="AU294" s="355"/>
      <c r="AV294" s="355"/>
      <c r="AW294" s="355"/>
      <c r="AX294" s="355"/>
      <c r="AY294" s="355"/>
      <c r="AZ294" s="355"/>
      <c r="BA294" s="355"/>
    </row>
    <row r="295" spans="1:53" s="353" customFormat="1">
      <c r="A295" s="355"/>
      <c r="B295" s="355"/>
      <c r="C295" s="355"/>
      <c r="D295" s="355"/>
      <c r="E295" s="355"/>
      <c r="F295" s="355"/>
      <c r="G295" s="355"/>
      <c r="H295" s="355"/>
      <c r="I295" s="355"/>
      <c r="J295" s="355"/>
      <c r="K295" s="355"/>
      <c r="L295" s="355"/>
      <c r="M295" s="355"/>
      <c r="N295" s="355"/>
      <c r="O295" s="355"/>
      <c r="P295" s="377"/>
      <c r="Q295" s="355"/>
      <c r="R295" s="355"/>
      <c r="S295" s="355"/>
      <c r="T295" s="355"/>
      <c r="U295" s="355"/>
      <c r="V295" s="355"/>
      <c r="W295" s="377"/>
      <c r="X295" s="355"/>
      <c r="Y295" s="355"/>
      <c r="Z295" s="355"/>
      <c r="AA295" s="355"/>
      <c r="AB295" s="357"/>
      <c r="AC295" s="355"/>
      <c r="AD295" s="355"/>
      <c r="AE295" s="355"/>
      <c r="AF295" s="355"/>
      <c r="AG295" s="355"/>
      <c r="AH295" s="355"/>
      <c r="AI295" s="355"/>
      <c r="AJ295" s="355"/>
      <c r="AK295" s="356"/>
      <c r="AL295" s="355"/>
      <c r="AM295" s="355"/>
      <c r="AN295" s="355"/>
      <c r="AO295" s="355"/>
      <c r="AP295" s="355"/>
      <c r="AQ295" s="355"/>
      <c r="AR295" s="355"/>
      <c r="AS295" s="358"/>
      <c r="AT295" s="355"/>
      <c r="AU295" s="355"/>
      <c r="AV295" s="355"/>
      <c r="AW295" s="355"/>
      <c r="AX295" s="355"/>
      <c r="AY295" s="355"/>
      <c r="AZ295" s="355"/>
      <c r="BA295" s="355"/>
    </row>
    <row r="296" spans="1:53" s="353" customFormat="1">
      <c r="A296" s="355"/>
      <c r="B296" s="355"/>
      <c r="C296" s="355"/>
      <c r="D296" s="355"/>
      <c r="E296" s="355"/>
      <c r="F296" s="355"/>
      <c r="G296" s="355"/>
      <c r="H296" s="355"/>
      <c r="I296" s="355"/>
      <c r="J296" s="355"/>
      <c r="K296" s="355"/>
      <c r="L296" s="355"/>
      <c r="M296" s="355"/>
      <c r="N296" s="355"/>
      <c r="O296" s="355"/>
      <c r="P296" s="377"/>
      <c r="Q296" s="355"/>
      <c r="R296" s="355"/>
      <c r="S296" s="355"/>
      <c r="T296" s="355"/>
      <c r="U296" s="355"/>
      <c r="V296" s="355"/>
      <c r="W296" s="377"/>
      <c r="X296" s="355"/>
      <c r="Y296" s="355"/>
      <c r="Z296" s="355"/>
      <c r="AA296" s="355"/>
      <c r="AB296" s="357"/>
      <c r="AC296" s="355"/>
      <c r="AD296" s="355"/>
      <c r="AE296" s="355"/>
      <c r="AF296" s="355"/>
      <c r="AG296" s="355"/>
      <c r="AH296" s="355"/>
      <c r="AI296" s="355"/>
      <c r="AJ296" s="355"/>
      <c r="AK296" s="356"/>
      <c r="AL296" s="355"/>
      <c r="AM296" s="355"/>
      <c r="AN296" s="355"/>
      <c r="AO296" s="355"/>
      <c r="AP296" s="355"/>
      <c r="AQ296" s="355"/>
      <c r="AR296" s="355"/>
      <c r="AS296" s="358"/>
      <c r="AT296" s="355"/>
      <c r="AU296" s="355"/>
      <c r="AV296" s="355"/>
      <c r="AW296" s="355"/>
      <c r="AX296" s="355"/>
      <c r="AY296" s="355"/>
      <c r="AZ296" s="355"/>
      <c r="BA296" s="355"/>
    </row>
    <row r="297" spans="1:53" s="353" customFormat="1">
      <c r="A297" s="355"/>
      <c r="B297" s="355"/>
      <c r="C297" s="355"/>
      <c r="D297" s="355"/>
      <c r="E297" s="355"/>
      <c r="F297" s="355"/>
      <c r="G297" s="355"/>
      <c r="H297" s="355"/>
      <c r="I297" s="355"/>
      <c r="J297" s="355"/>
      <c r="K297" s="355"/>
      <c r="L297" s="355"/>
      <c r="M297" s="355"/>
      <c r="N297" s="355"/>
      <c r="O297" s="355"/>
      <c r="P297" s="377"/>
      <c r="Q297" s="355"/>
      <c r="R297" s="355"/>
      <c r="S297" s="355"/>
      <c r="T297" s="355"/>
      <c r="U297" s="355"/>
      <c r="V297" s="355"/>
      <c r="W297" s="377"/>
      <c r="X297" s="355"/>
      <c r="Y297" s="355"/>
      <c r="Z297" s="355"/>
      <c r="AA297" s="355"/>
      <c r="AB297" s="357"/>
      <c r="AC297" s="355"/>
      <c r="AD297" s="355"/>
      <c r="AE297" s="355"/>
      <c r="AF297" s="355"/>
      <c r="AG297" s="355"/>
      <c r="AH297" s="355"/>
      <c r="AI297" s="355"/>
      <c r="AJ297" s="355"/>
      <c r="AK297" s="356"/>
      <c r="AL297" s="355"/>
      <c r="AM297" s="355"/>
      <c r="AN297" s="355"/>
      <c r="AO297" s="355"/>
      <c r="AP297" s="355"/>
      <c r="AQ297" s="355"/>
      <c r="AR297" s="355"/>
      <c r="AS297" s="358"/>
      <c r="AT297" s="355"/>
      <c r="AU297" s="355"/>
      <c r="AV297" s="355"/>
      <c r="AW297" s="355"/>
      <c r="AX297" s="355"/>
      <c r="AY297" s="355"/>
      <c r="AZ297" s="355"/>
      <c r="BA297" s="355"/>
    </row>
    <row r="298" spans="1:53" s="353" customFormat="1">
      <c r="A298" s="355"/>
      <c r="B298" s="355"/>
      <c r="C298" s="355"/>
      <c r="D298" s="355"/>
      <c r="E298" s="355"/>
      <c r="F298" s="355"/>
      <c r="G298" s="355"/>
      <c r="H298" s="355"/>
      <c r="I298" s="355"/>
      <c r="J298" s="355"/>
      <c r="K298" s="355"/>
      <c r="L298" s="355"/>
      <c r="M298" s="355"/>
      <c r="N298" s="355"/>
      <c r="O298" s="355"/>
      <c r="P298" s="377"/>
      <c r="Q298" s="355"/>
      <c r="R298" s="355"/>
      <c r="S298" s="355"/>
      <c r="T298" s="355"/>
      <c r="U298" s="355"/>
      <c r="V298" s="355"/>
      <c r="W298" s="377"/>
      <c r="X298" s="355"/>
      <c r="Y298" s="355"/>
      <c r="Z298" s="355"/>
      <c r="AA298" s="355"/>
      <c r="AB298" s="357"/>
      <c r="AC298" s="355"/>
      <c r="AD298" s="355"/>
      <c r="AE298" s="355"/>
      <c r="AF298" s="355"/>
      <c r="AG298" s="355"/>
      <c r="AH298" s="355"/>
      <c r="AI298" s="355"/>
      <c r="AJ298" s="355"/>
      <c r="AK298" s="356"/>
      <c r="AL298" s="355"/>
      <c r="AM298" s="355"/>
      <c r="AN298" s="355"/>
      <c r="AO298" s="355"/>
      <c r="AP298" s="355"/>
      <c r="AQ298" s="355"/>
      <c r="AR298" s="355"/>
      <c r="AS298" s="358"/>
      <c r="AT298" s="355"/>
      <c r="AU298" s="355"/>
      <c r="AV298" s="355"/>
      <c r="AW298" s="355"/>
      <c r="AX298" s="355"/>
      <c r="AY298" s="355"/>
      <c r="AZ298" s="355"/>
      <c r="BA298" s="355"/>
    </row>
    <row r="299" spans="1:53" s="353" customFormat="1">
      <c r="A299" s="355"/>
      <c r="B299" s="355"/>
      <c r="C299" s="355"/>
      <c r="D299" s="355"/>
      <c r="E299" s="355"/>
      <c r="F299" s="355"/>
      <c r="G299" s="355"/>
      <c r="H299" s="355"/>
      <c r="I299" s="355"/>
      <c r="J299" s="355"/>
      <c r="K299" s="355"/>
      <c r="L299" s="355"/>
      <c r="M299" s="355"/>
      <c r="N299" s="355"/>
      <c r="O299" s="355"/>
      <c r="P299" s="377"/>
      <c r="Q299" s="355"/>
      <c r="R299" s="355"/>
      <c r="S299" s="355"/>
      <c r="T299" s="355"/>
      <c r="U299" s="355"/>
      <c r="V299" s="355"/>
      <c r="W299" s="377"/>
      <c r="X299" s="355"/>
      <c r="Y299" s="355"/>
      <c r="Z299" s="355"/>
      <c r="AA299" s="355"/>
      <c r="AB299" s="357"/>
      <c r="AC299" s="355"/>
      <c r="AD299" s="355"/>
      <c r="AE299" s="355"/>
      <c r="AF299" s="355"/>
      <c r="AG299" s="355"/>
      <c r="AH299" s="355"/>
      <c r="AI299" s="355"/>
      <c r="AJ299" s="355"/>
      <c r="AK299" s="356"/>
      <c r="AL299" s="355"/>
      <c r="AM299" s="355"/>
      <c r="AN299" s="355"/>
      <c r="AO299" s="355"/>
      <c r="AP299" s="355"/>
      <c r="AQ299" s="355"/>
      <c r="AR299" s="355"/>
      <c r="AS299" s="358"/>
      <c r="AT299" s="355"/>
      <c r="AU299" s="355"/>
      <c r="AV299" s="355"/>
      <c r="AW299" s="355"/>
      <c r="AX299" s="355"/>
      <c r="AY299" s="355"/>
      <c r="AZ299" s="355"/>
      <c r="BA299" s="355"/>
    </row>
    <row r="300" spans="1:53" s="353" customFormat="1">
      <c r="A300" s="355"/>
      <c r="B300" s="355"/>
      <c r="C300" s="355"/>
      <c r="D300" s="355"/>
      <c r="E300" s="355"/>
      <c r="F300" s="355"/>
      <c r="G300" s="355"/>
      <c r="H300" s="355"/>
      <c r="I300" s="355"/>
      <c r="J300" s="355"/>
      <c r="K300" s="355"/>
      <c r="L300" s="355"/>
      <c r="M300" s="355"/>
      <c r="N300" s="355"/>
      <c r="O300" s="355"/>
      <c r="P300" s="377"/>
      <c r="Q300" s="355"/>
      <c r="R300" s="355"/>
      <c r="S300" s="355"/>
      <c r="T300" s="355"/>
      <c r="U300" s="355"/>
      <c r="V300" s="355"/>
      <c r="W300" s="377"/>
      <c r="X300" s="355"/>
      <c r="Y300" s="355"/>
      <c r="Z300" s="355"/>
      <c r="AA300" s="355"/>
      <c r="AB300" s="357"/>
      <c r="AC300" s="355"/>
      <c r="AD300" s="355"/>
      <c r="AE300" s="355"/>
      <c r="AF300" s="355"/>
      <c r="AG300" s="355"/>
      <c r="AH300" s="355"/>
      <c r="AI300" s="355"/>
      <c r="AJ300" s="355"/>
      <c r="AK300" s="356"/>
      <c r="AL300" s="355"/>
      <c r="AM300" s="355"/>
      <c r="AN300" s="355"/>
      <c r="AO300" s="355"/>
      <c r="AP300" s="355"/>
      <c r="AQ300" s="355"/>
      <c r="AR300" s="355"/>
      <c r="AS300" s="358"/>
      <c r="AT300" s="355"/>
      <c r="AU300" s="355"/>
      <c r="AV300" s="355"/>
      <c r="AW300" s="355"/>
      <c r="AX300" s="355"/>
      <c r="AY300" s="355"/>
      <c r="AZ300" s="355"/>
      <c r="BA300" s="355"/>
    </row>
    <row r="301" spans="1:53" s="353" customFormat="1">
      <c r="A301" s="355"/>
      <c r="B301" s="355"/>
      <c r="C301" s="355"/>
      <c r="D301" s="355"/>
      <c r="E301" s="355"/>
      <c r="F301" s="355"/>
      <c r="G301" s="355"/>
      <c r="H301" s="355"/>
      <c r="I301" s="355"/>
      <c r="J301" s="355"/>
      <c r="K301" s="355"/>
      <c r="L301" s="355"/>
      <c r="M301" s="355"/>
      <c r="N301" s="355"/>
      <c r="O301" s="355"/>
      <c r="P301" s="377"/>
      <c r="Q301" s="355"/>
      <c r="R301" s="355"/>
      <c r="S301" s="355"/>
      <c r="T301" s="355"/>
      <c r="U301" s="355"/>
      <c r="V301" s="355"/>
      <c r="W301" s="377"/>
      <c r="X301" s="355"/>
      <c r="Y301" s="355"/>
      <c r="Z301" s="355"/>
      <c r="AA301" s="355"/>
      <c r="AB301" s="357"/>
      <c r="AC301" s="355"/>
      <c r="AD301" s="355"/>
      <c r="AE301" s="355"/>
      <c r="AF301" s="355"/>
      <c r="AG301" s="355"/>
      <c r="AH301" s="355"/>
      <c r="AI301" s="355"/>
      <c r="AJ301" s="355"/>
      <c r="AK301" s="356"/>
      <c r="AL301" s="355"/>
      <c r="AM301" s="355"/>
      <c r="AN301" s="355"/>
      <c r="AO301" s="355"/>
      <c r="AP301" s="355"/>
      <c r="AQ301" s="355"/>
      <c r="AR301" s="355"/>
      <c r="AS301" s="358"/>
      <c r="AT301" s="355"/>
      <c r="AU301" s="355"/>
      <c r="AV301" s="355"/>
      <c r="AW301" s="355"/>
      <c r="AX301" s="355"/>
      <c r="AY301" s="355"/>
      <c r="AZ301" s="355"/>
      <c r="BA301" s="355"/>
    </row>
    <row r="302" spans="1:53" s="353" customFormat="1">
      <c r="A302" s="355"/>
      <c r="B302" s="355"/>
      <c r="C302" s="355"/>
      <c r="D302" s="355"/>
      <c r="E302" s="355"/>
      <c r="F302" s="355"/>
      <c r="G302" s="355"/>
      <c r="H302" s="355"/>
      <c r="I302" s="355"/>
      <c r="J302" s="355"/>
      <c r="K302" s="355"/>
      <c r="L302" s="355"/>
      <c r="M302" s="355"/>
      <c r="N302" s="355"/>
      <c r="O302" s="355"/>
      <c r="P302" s="377"/>
      <c r="Q302" s="355"/>
      <c r="R302" s="355"/>
      <c r="S302" s="355"/>
      <c r="T302" s="355"/>
      <c r="U302" s="355"/>
      <c r="V302" s="355"/>
      <c r="W302" s="377"/>
      <c r="X302" s="355"/>
      <c r="Y302" s="355"/>
      <c r="Z302" s="355"/>
      <c r="AA302" s="355"/>
      <c r="AB302" s="357"/>
      <c r="AC302" s="355"/>
      <c r="AD302" s="355"/>
      <c r="AE302" s="355"/>
      <c r="AF302" s="355"/>
      <c r="AG302" s="355"/>
      <c r="AH302" s="355"/>
      <c r="AI302" s="355"/>
      <c r="AJ302" s="355"/>
      <c r="AK302" s="356"/>
      <c r="AL302" s="355"/>
      <c r="AM302" s="355"/>
      <c r="AN302" s="355"/>
      <c r="AO302" s="355"/>
      <c r="AP302" s="355"/>
      <c r="AQ302" s="355"/>
      <c r="AR302" s="355"/>
      <c r="AS302" s="358"/>
      <c r="AT302" s="355"/>
      <c r="AU302" s="355"/>
      <c r="AV302" s="355"/>
      <c r="AW302" s="355"/>
      <c r="AX302" s="355"/>
      <c r="AY302" s="355"/>
      <c r="AZ302" s="355"/>
      <c r="BA302" s="355"/>
    </row>
    <row r="303" spans="1:53" s="353" customFormat="1">
      <c r="A303" s="355"/>
      <c r="B303" s="355"/>
      <c r="C303" s="355"/>
      <c r="D303" s="355"/>
      <c r="E303" s="355"/>
      <c r="F303" s="355"/>
      <c r="G303" s="355"/>
      <c r="H303" s="355"/>
      <c r="I303" s="355"/>
      <c r="J303" s="355"/>
      <c r="K303" s="355"/>
      <c r="L303" s="355"/>
      <c r="M303" s="355"/>
      <c r="N303" s="355"/>
      <c r="O303" s="355"/>
      <c r="P303" s="377"/>
      <c r="Q303" s="355"/>
      <c r="R303" s="355"/>
      <c r="S303" s="355"/>
      <c r="T303" s="355"/>
      <c r="U303" s="355"/>
      <c r="V303" s="355"/>
      <c r="W303" s="377"/>
      <c r="X303" s="355"/>
      <c r="Y303" s="355"/>
      <c r="Z303" s="355"/>
      <c r="AA303" s="355"/>
      <c r="AB303" s="357"/>
      <c r="AC303" s="355"/>
      <c r="AD303" s="355"/>
      <c r="AE303" s="355"/>
      <c r="AF303" s="355"/>
      <c r="AG303" s="355"/>
      <c r="AH303" s="355"/>
      <c r="AI303" s="355"/>
      <c r="AJ303" s="355"/>
      <c r="AK303" s="356"/>
      <c r="AL303" s="355"/>
      <c r="AM303" s="355"/>
      <c r="AN303" s="355"/>
      <c r="AO303" s="355"/>
      <c r="AP303" s="355"/>
      <c r="AQ303" s="355"/>
      <c r="AR303" s="355"/>
      <c r="AS303" s="358"/>
      <c r="AT303" s="355"/>
      <c r="AU303" s="355"/>
      <c r="AV303" s="355"/>
      <c r="AW303" s="355"/>
      <c r="AX303" s="355"/>
      <c r="AY303" s="355"/>
      <c r="AZ303" s="355"/>
      <c r="BA303" s="355"/>
    </row>
    <row r="304" spans="1:53" s="353" customFormat="1">
      <c r="A304" s="355"/>
      <c r="B304" s="355"/>
      <c r="C304" s="355"/>
      <c r="D304" s="355"/>
      <c r="E304" s="355"/>
      <c r="F304" s="355"/>
      <c r="G304" s="355"/>
      <c r="H304" s="355"/>
      <c r="I304" s="355"/>
      <c r="J304" s="355"/>
      <c r="K304" s="355"/>
      <c r="L304" s="355"/>
      <c r="M304" s="355"/>
      <c r="N304" s="355"/>
      <c r="O304" s="355"/>
      <c r="P304" s="377"/>
      <c r="Q304" s="355"/>
      <c r="R304" s="355"/>
      <c r="S304" s="355"/>
      <c r="T304" s="355"/>
      <c r="U304" s="355"/>
      <c r="V304" s="355"/>
      <c r="W304" s="377"/>
      <c r="X304" s="355"/>
      <c r="Y304" s="355"/>
      <c r="Z304" s="355"/>
      <c r="AA304" s="355"/>
      <c r="AB304" s="357"/>
      <c r="AC304" s="355"/>
      <c r="AD304" s="355"/>
      <c r="AE304" s="355"/>
      <c r="AF304" s="355"/>
      <c r="AG304" s="355"/>
      <c r="AH304" s="355"/>
      <c r="AI304" s="355"/>
      <c r="AJ304" s="355"/>
      <c r="AK304" s="356"/>
      <c r="AL304" s="355"/>
      <c r="AM304" s="355"/>
      <c r="AN304" s="355"/>
      <c r="AO304" s="355"/>
      <c r="AP304" s="355"/>
      <c r="AQ304" s="355"/>
      <c r="AR304" s="355"/>
      <c r="AS304" s="358"/>
      <c r="AT304" s="355"/>
      <c r="AU304" s="355"/>
      <c r="AV304" s="355"/>
      <c r="AW304" s="355"/>
      <c r="AX304" s="355"/>
      <c r="AY304" s="355"/>
      <c r="AZ304" s="355"/>
      <c r="BA304" s="355"/>
    </row>
    <row r="305" spans="1:53" s="353" customFormat="1">
      <c r="A305" s="355"/>
      <c r="B305" s="355"/>
      <c r="C305" s="355"/>
      <c r="D305" s="355"/>
      <c r="E305" s="355"/>
      <c r="F305" s="355"/>
      <c r="G305" s="355"/>
      <c r="H305" s="355"/>
      <c r="I305" s="355"/>
      <c r="J305" s="355"/>
      <c r="K305" s="355"/>
      <c r="L305" s="355"/>
      <c r="M305" s="355"/>
      <c r="N305" s="355"/>
      <c r="O305" s="355"/>
      <c r="P305" s="377"/>
      <c r="Q305" s="355"/>
      <c r="R305" s="355"/>
      <c r="S305" s="355"/>
      <c r="T305" s="355"/>
      <c r="U305" s="355"/>
      <c r="V305" s="355"/>
      <c r="W305" s="377"/>
      <c r="X305" s="355"/>
      <c r="Y305" s="355"/>
      <c r="Z305" s="355"/>
      <c r="AA305" s="355"/>
      <c r="AB305" s="357"/>
      <c r="AC305" s="355"/>
      <c r="AD305" s="355"/>
      <c r="AE305" s="355"/>
      <c r="AF305" s="355"/>
      <c r="AG305" s="355"/>
      <c r="AH305" s="355"/>
      <c r="AI305" s="355"/>
      <c r="AJ305" s="355"/>
      <c r="AK305" s="356"/>
      <c r="AL305" s="355"/>
      <c r="AM305" s="355"/>
      <c r="AN305" s="355"/>
      <c r="AO305" s="355"/>
      <c r="AP305" s="355"/>
      <c r="AQ305" s="355"/>
      <c r="AR305" s="355"/>
      <c r="AS305" s="358"/>
      <c r="AT305" s="355"/>
      <c r="AU305" s="355"/>
      <c r="AV305" s="355"/>
      <c r="AW305" s="355"/>
      <c r="AX305" s="355"/>
      <c r="AY305" s="355"/>
      <c r="AZ305" s="355"/>
      <c r="BA305" s="355"/>
    </row>
    <row r="306" spans="1:53" s="353" customFormat="1">
      <c r="A306" s="355"/>
      <c r="B306" s="355"/>
      <c r="C306" s="355"/>
      <c r="D306" s="355"/>
      <c r="E306" s="355"/>
      <c r="F306" s="355"/>
      <c r="G306" s="355"/>
      <c r="H306" s="355"/>
      <c r="I306" s="355"/>
      <c r="J306" s="355"/>
      <c r="K306" s="355"/>
      <c r="L306" s="355"/>
      <c r="M306" s="355"/>
      <c r="N306" s="355"/>
      <c r="O306" s="355"/>
      <c r="P306" s="377"/>
      <c r="Q306" s="355"/>
      <c r="R306" s="355"/>
      <c r="S306" s="355"/>
      <c r="T306" s="355"/>
      <c r="U306" s="355"/>
      <c r="V306" s="355"/>
      <c r="W306" s="377"/>
      <c r="X306" s="355"/>
      <c r="Y306" s="355"/>
      <c r="Z306" s="355"/>
      <c r="AA306" s="355"/>
      <c r="AB306" s="357"/>
      <c r="AC306" s="355"/>
      <c r="AD306" s="355"/>
      <c r="AE306" s="355"/>
      <c r="AF306" s="355"/>
      <c r="AG306" s="355"/>
      <c r="AH306" s="355"/>
      <c r="AI306" s="355"/>
      <c r="AJ306" s="355"/>
      <c r="AK306" s="356"/>
      <c r="AL306" s="355"/>
      <c r="AM306" s="355"/>
      <c r="AN306" s="355"/>
      <c r="AO306" s="355"/>
      <c r="AP306" s="355"/>
      <c r="AQ306" s="355"/>
      <c r="AR306" s="355"/>
      <c r="AS306" s="358"/>
      <c r="AT306" s="355"/>
      <c r="AU306" s="355"/>
      <c r="AV306" s="355"/>
      <c r="AW306" s="355"/>
      <c r="AX306" s="355"/>
      <c r="AY306" s="355"/>
      <c r="AZ306" s="355"/>
      <c r="BA306" s="355"/>
    </row>
    <row r="307" spans="1:53" s="353" customFormat="1">
      <c r="A307" s="355"/>
      <c r="B307" s="355"/>
      <c r="C307" s="355"/>
      <c r="D307" s="355"/>
      <c r="E307" s="355"/>
      <c r="F307" s="355"/>
      <c r="G307" s="355"/>
      <c r="H307" s="355"/>
      <c r="I307" s="355"/>
      <c r="J307" s="355"/>
      <c r="K307" s="355"/>
      <c r="L307" s="355"/>
      <c r="M307" s="355"/>
      <c r="N307" s="355"/>
      <c r="O307" s="355"/>
      <c r="P307" s="377"/>
      <c r="Q307" s="355"/>
      <c r="R307" s="355"/>
      <c r="S307" s="355"/>
      <c r="T307" s="355"/>
      <c r="U307" s="355"/>
      <c r="V307" s="355"/>
      <c r="W307" s="377"/>
      <c r="X307" s="355"/>
      <c r="Y307" s="355"/>
      <c r="Z307" s="355"/>
      <c r="AA307" s="355"/>
      <c r="AB307" s="357"/>
      <c r="AC307" s="355"/>
      <c r="AD307" s="355"/>
      <c r="AE307" s="355"/>
      <c r="AF307" s="355"/>
      <c r="AG307" s="355"/>
      <c r="AH307" s="355"/>
      <c r="AI307" s="355"/>
      <c r="AJ307" s="355"/>
      <c r="AK307" s="356"/>
      <c r="AL307" s="355"/>
      <c r="AM307" s="355"/>
      <c r="AN307" s="355"/>
      <c r="AO307" s="355"/>
      <c r="AP307" s="355"/>
      <c r="AQ307" s="355"/>
      <c r="AR307" s="355"/>
      <c r="AS307" s="358"/>
      <c r="AT307" s="355"/>
      <c r="AU307" s="355"/>
      <c r="AV307" s="355"/>
      <c r="AW307" s="355"/>
      <c r="AX307" s="355"/>
      <c r="AY307" s="355"/>
      <c r="AZ307" s="355"/>
      <c r="BA307" s="355"/>
    </row>
    <row r="308" spans="1:53" s="353" customFormat="1">
      <c r="A308" s="355"/>
      <c r="B308" s="355"/>
      <c r="C308" s="355"/>
      <c r="D308" s="355"/>
      <c r="E308" s="355"/>
      <c r="F308" s="355"/>
      <c r="G308" s="355"/>
      <c r="H308" s="355"/>
      <c r="I308" s="355"/>
      <c r="J308" s="355"/>
      <c r="K308" s="355"/>
      <c r="L308" s="355"/>
      <c r="M308" s="355"/>
      <c r="N308" s="355"/>
      <c r="O308" s="355"/>
      <c r="P308" s="377"/>
      <c r="Q308" s="355"/>
      <c r="R308" s="355"/>
      <c r="S308" s="355"/>
      <c r="T308" s="355"/>
      <c r="U308" s="355"/>
      <c r="V308" s="355"/>
      <c r="W308" s="377"/>
      <c r="X308" s="355"/>
      <c r="Y308" s="355"/>
      <c r="Z308" s="355"/>
      <c r="AA308" s="355"/>
      <c r="AB308" s="357"/>
      <c r="AC308" s="355"/>
      <c r="AD308" s="355"/>
      <c r="AE308" s="355"/>
      <c r="AF308" s="355"/>
      <c r="AG308" s="355"/>
      <c r="AH308" s="355"/>
      <c r="AI308" s="355"/>
      <c r="AJ308" s="355"/>
      <c r="AK308" s="356"/>
      <c r="AL308" s="355"/>
      <c r="AM308" s="355"/>
      <c r="AN308" s="355"/>
      <c r="AO308" s="355"/>
      <c r="AP308" s="355"/>
      <c r="AQ308" s="355"/>
      <c r="AR308" s="355"/>
      <c r="AS308" s="358"/>
      <c r="AT308" s="355"/>
      <c r="AU308" s="355"/>
      <c r="AV308" s="355"/>
      <c r="AW308" s="355"/>
      <c r="AX308" s="355"/>
      <c r="AY308" s="355"/>
      <c r="AZ308" s="355"/>
      <c r="BA308" s="355"/>
    </row>
    <row r="309" spans="1:53" s="353" customFormat="1">
      <c r="A309" s="355"/>
      <c r="B309" s="355"/>
      <c r="C309" s="355"/>
      <c r="D309" s="355"/>
      <c r="E309" s="355"/>
      <c r="F309" s="355"/>
      <c r="G309" s="355"/>
      <c r="H309" s="355"/>
      <c r="I309" s="355"/>
      <c r="J309" s="355"/>
      <c r="K309" s="355"/>
      <c r="L309" s="355"/>
      <c r="M309" s="355"/>
      <c r="N309" s="355"/>
      <c r="O309" s="355"/>
      <c r="P309" s="377"/>
      <c r="Q309" s="355"/>
      <c r="R309" s="355"/>
      <c r="S309" s="355"/>
      <c r="T309" s="355"/>
      <c r="U309" s="355"/>
      <c r="V309" s="355"/>
      <c r="W309" s="377"/>
      <c r="X309" s="355"/>
      <c r="Y309" s="355"/>
      <c r="Z309" s="355"/>
      <c r="AA309" s="355"/>
      <c r="AB309" s="357"/>
      <c r="AC309" s="355"/>
      <c r="AD309" s="355"/>
      <c r="AE309" s="355"/>
      <c r="AF309" s="355"/>
      <c r="AG309" s="355"/>
      <c r="AH309" s="355"/>
      <c r="AI309" s="355"/>
      <c r="AJ309" s="355"/>
      <c r="AK309" s="356"/>
      <c r="AL309" s="355"/>
      <c r="AM309" s="355"/>
      <c r="AN309" s="355"/>
      <c r="AO309" s="355"/>
      <c r="AP309" s="355"/>
      <c r="AQ309" s="355"/>
      <c r="AR309" s="355"/>
      <c r="AS309" s="358"/>
      <c r="AT309" s="355"/>
      <c r="AU309" s="355"/>
      <c r="AV309" s="355"/>
      <c r="AW309" s="355"/>
      <c r="AX309" s="355"/>
      <c r="AY309" s="355"/>
      <c r="AZ309" s="355"/>
      <c r="BA309" s="355"/>
    </row>
    <row r="310" spans="1:53" s="353" customFormat="1">
      <c r="A310" s="355"/>
      <c r="B310" s="355"/>
      <c r="C310" s="355"/>
      <c r="D310" s="355"/>
      <c r="E310" s="355"/>
      <c r="F310" s="355"/>
      <c r="G310" s="355"/>
      <c r="H310" s="355"/>
      <c r="I310" s="355"/>
      <c r="J310" s="355"/>
      <c r="K310" s="355"/>
      <c r="L310" s="355"/>
      <c r="M310" s="355"/>
      <c r="N310" s="355"/>
      <c r="O310" s="355"/>
      <c r="P310" s="377"/>
      <c r="Q310" s="355"/>
      <c r="R310" s="355"/>
      <c r="S310" s="355"/>
      <c r="T310" s="355"/>
      <c r="U310" s="355"/>
      <c r="V310" s="355"/>
      <c r="W310" s="377"/>
      <c r="X310" s="355"/>
      <c r="Y310" s="355"/>
      <c r="Z310" s="355"/>
      <c r="AA310" s="355"/>
      <c r="AB310" s="357"/>
      <c r="AC310" s="355"/>
      <c r="AD310" s="355"/>
      <c r="AE310" s="355"/>
      <c r="AF310" s="355"/>
      <c r="AG310" s="355"/>
      <c r="AH310" s="355"/>
      <c r="AI310" s="355"/>
      <c r="AJ310" s="355"/>
      <c r="AK310" s="356"/>
      <c r="AL310" s="355"/>
      <c r="AM310" s="355"/>
      <c r="AN310" s="355"/>
      <c r="AO310" s="355"/>
      <c r="AP310" s="355"/>
      <c r="AQ310" s="355"/>
      <c r="AR310" s="355"/>
      <c r="AS310" s="358"/>
      <c r="AT310" s="355"/>
      <c r="AU310" s="355"/>
      <c r="AV310" s="355"/>
      <c r="AW310" s="355"/>
      <c r="AX310" s="355"/>
      <c r="AY310" s="355"/>
      <c r="AZ310" s="355"/>
      <c r="BA310" s="355"/>
    </row>
    <row r="311" spans="1:53" s="353" customFormat="1">
      <c r="A311" s="355"/>
      <c r="B311" s="355"/>
      <c r="C311" s="355"/>
      <c r="D311" s="355"/>
      <c r="E311" s="355"/>
      <c r="F311" s="355"/>
      <c r="G311" s="355"/>
      <c r="H311" s="355"/>
      <c r="I311" s="355"/>
      <c r="J311" s="355"/>
      <c r="K311" s="355"/>
      <c r="L311" s="355"/>
      <c r="M311" s="355"/>
      <c r="N311" s="355"/>
      <c r="O311" s="355"/>
      <c r="P311" s="377"/>
      <c r="Q311" s="355"/>
      <c r="R311" s="355"/>
      <c r="S311" s="355"/>
      <c r="T311" s="355"/>
      <c r="U311" s="355"/>
      <c r="V311" s="355"/>
      <c r="W311" s="377"/>
      <c r="X311" s="355"/>
      <c r="Y311" s="355"/>
      <c r="Z311" s="355"/>
      <c r="AA311" s="355"/>
      <c r="AB311" s="357"/>
      <c r="AC311" s="355"/>
      <c r="AD311" s="355"/>
      <c r="AE311" s="355"/>
      <c r="AF311" s="355"/>
      <c r="AG311" s="355"/>
      <c r="AH311" s="355"/>
      <c r="AI311" s="355"/>
      <c r="AJ311" s="355"/>
      <c r="AK311" s="356"/>
      <c r="AL311" s="355"/>
      <c r="AM311" s="355"/>
      <c r="AN311" s="355"/>
      <c r="AO311" s="355"/>
      <c r="AP311" s="355"/>
      <c r="AQ311" s="355"/>
      <c r="AR311" s="355"/>
      <c r="AS311" s="358"/>
      <c r="AT311" s="355"/>
      <c r="AU311" s="355"/>
      <c r="AV311" s="355"/>
      <c r="AW311" s="355"/>
      <c r="AX311" s="355"/>
      <c r="AY311" s="355"/>
      <c r="AZ311" s="355"/>
      <c r="BA311" s="355"/>
    </row>
    <row r="312" spans="1:53" s="353" customFormat="1">
      <c r="A312" s="355"/>
      <c r="B312" s="355"/>
      <c r="C312" s="355"/>
      <c r="D312" s="355"/>
      <c r="E312" s="355"/>
      <c r="F312" s="355"/>
      <c r="G312" s="355"/>
      <c r="H312" s="355"/>
      <c r="I312" s="355"/>
      <c r="J312" s="355"/>
      <c r="K312" s="355"/>
      <c r="L312" s="355"/>
      <c r="M312" s="355"/>
      <c r="N312" s="355"/>
      <c r="O312" s="355"/>
      <c r="P312" s="377"/>
      <c r="Q312" s="355"/>
      <c r="R312" s="355"/>
      <c r="S312" s="355"/>
      <c r="T312" s="355"/>
      <c r="U312" s="355"/>
      <c r="V312" s="355"/>
      <c r="W312" s="377"/>
      <c r="X312" s="355"/>
      <c r="Y312" s="355"/>
      <c r="Z312" s="355"/>
      <c r="AA312" s="355"/>
      <c r="AB312" s="357"/>
      <c r="AC312" s="355"/>
      <c r="AD312" s="355"/>
      <c r="AE312" s="355"/>
      <c r="AF312" s="355"/>
      <c r="AG312" s="355"/>
      <c r="AH312" s="355"/>
      <c r="AI312" s="355"/>
      <c r="AJ312" s="355"/>
      <c r="AK312" s="356"/>
      <c r="AL312" s="355"/>
      <c r="AM312" s="355"/>
      <c r="AN312" s="355"/>
      <c r="AO312" s="355"/>
      <c r="AP312" s="355"/>
      <c r="AQ312" s="355"/>
      <c r="AR312" s="355"/>
      <c r="AS312" s="358"/>
      <c r="AT312" s="355"/>
      <c r="AU312" s="355"/>
      <c r="AV312" s="355"/>
      <c r="AW312" s="355"/>
      <c r="AX312" s="355"/>
      <c r="AY312" s="355"/>
      <c r="AZ312" s="355"/>
      <c r="BA312" s="355"/>
    </row>
    <row r="313" spans="1:53" s="353" customFormat="1">
      <c r="A313" s="355"/>
      <c r="B313" s="355"/>
      <c r="C313" s="355"/>
      <c r="D313" s="355"/>
      <c r="E313" s="355"/>
      <c r="F313" s="355"/>
      <c r="G313" s="355"/>
      <c r="H313" s="355"/>
      <c r="I313" s="355"/>
      <c r="J313" s="355"/>
      <c r="K313" s="355"/>
      <c r="L313" s="355"/>
      <c r="M313" s="355"/>
      <c r="N313" s="355"/>
      <c r="O313" s="355"/>
      <c r="P313" s="377"/>
      <c r="Q313" s="355"/>
      <c r="R313" s="355"/>
      <c r="S313" s="355"/>
      <c r="T313" s="355"/>
      <c r="U313" s="355"/>
      <c r="V313" s="355"/>
      <c r="W313" s="377"/>
      <c r="X313" s="355"/>
      <c r="Y313" s="355"/>
      <c r="Z313" s="355"/>
      <c r="AA313" s="355"/>
      <c r="AB313" s="357"/>
      <c r="AC313" s="355"/>
      <c r="AD313" s="355"/>
      <c r="AE313" s="355"/>
      <c r="AF313" s="355"/>
      <c r="AG313" s="355"/>
      <c r="AH313" s="355"/>
      <c r="AI313" s="355"/>
      <c r="AJ313" s="355"/>
      <c r="AK313" s="356"/>
      <c r="AL313" s="355"/>
      <c r="AM313" s="355"/>
      <c r="AN313" s="355"/>
      <c r="AO313" s="355"/>
      <c r="AP313" s="355"/>
      <c r="AQ313" s="355"/>
      <c r="AR313" s="355"/>
      <c r="AS313" s="358"/>
      <c r="AT313" s="355"/>
      <c r="AU313" s="355"/>
      <c r="AV313" s="355"/>
      <c r="AW313" s="355"/>
      <c r="AX313" s="355"/>
      <c r="AY313" s="355"/>
      <c r="AZ313" s="355"/>
      <c r="BA313" s="355"/>
    </row>
    <row r="314" spans="1:53" s="353" customFormat="1">
      <c r="A314" s="355"/>
      <c r="B314" s="355"/>
      <c r="C314" s="355"/>
      <c r="D314" s="355"/>
      <c r="E314" s="355"/>
      <c r="F314" s="355"/>
      <c r="G314" s="355"/>
      <c r="H314" s="355"/>
      <c r="I314" s="355"/>
      <c r="J314" s="355"/>
      <c r="K314" s="355"/>
      <c r="L314" s="355"/>
      <c r="M314" s="355"/>
      <c r="N314" s="355"/>
      <c r="O314" s="355"/>
      <c r="P314" s="377"/>
      <c r="Q314" s="355"/>
      <c r="R314" s="355"/>
      <c r="S314" s="355"/>
      <c r="T314" s="355"/>
      <c r="U314" s="355"/>
      <c r="V314" s="355"/>
      <c r="W314" s="377"/>
      <c r="X314" s="355"/>
      <c r="Y314" s="355"/>
      <c r="Z314" s="355"/>
      <c r="AA314" s="355"/>
      <c r="AB314" s="357"/>
      <c r="AC314" s="355"/>
      <c r="AD314" s="355"/>
      <c r="AE314" s="355"/>
      <c r="AF314" s="355"/>
      <c r="AG314" s="355"/>
      <c r="AH314" s="355"/>
      <c r="AI314" s="355"/>
      <c r="AJ314" s="355"/>
      <c r="AK314" s="356"/>
      <c r="AL314" s="355"/>
      <c r="AM314" s="355"/>
      <c r="AN314" s="355"/>
      <c r="AO314" s="355"/>
      <c r="AP314" s="355"/>
      <c r="AQ314" s="355"/>
      <c r="AR314" s="355"/>
      <c r="AS314" s="358"/>
      <c r="AT314" s="355"/>
      <c r="AU314" s="355"/>
      <c r="AV314" s="355"/>
      <c r="AW314" s="355"/>
      <c r="AX314" s="355"/>
      <c r="AY314" s="355"/>
      <c r="AZ314" s="355"/>
      <c r="BA314" s="355"/>
    </row>
    <row r="315" spans="1:53" s="353" customFormat="1">
      <c r="A315" s="355"/>
      <c r="B315" s="355"/>
      <c r="C315" s="355"/>
      <c r="D315" s="355"/>
      <c r="E315" s="355"/>
      <c r="F315" s="355"/>
      <c r="G315" s="355"/>
      <c r="H315" s="355"/>
      <c r="I315" s="355"/>
      <c r="J315" s="355"/>
      <c r="K315" s="355"/>
      <c r="L315" s="355"/>
      <c r="M315" s="355"/>
      <c r="N315" s="355"/>
      <c r="O315" s="355"/>
      <c r="P315" s="377"/>
      <c r="Q315" s="355"/>
      <c r="R315" s="355"/>
      <c r="S315" s="355"/>
      <c r="T315" s="355"/>
      <c r="U315" s="355"/>
      <c r="V315" s="355"/>
      <c r="W315" s="377"/>
      <c r="X315" s="355"/>
      <c r="Y315" s="355"/>
      <c r="Z315" s="355"/>
      <c r="AA315" s="355"/>
      <c r="AB315" s="357"/>
      <c r="AC315" s="355"/>
      <c r="AD315" s="355"/>
      <c r="AE315" s="355"/>
      <c r="AF315" s="355"/>
      <c r="AG315" s="355"/>
      <c r="AH315" s="355"/>
      <c r="AI315" s="355"/>
      <c r="AJ315" s="355"/>
      <c r="AK315" s="356"/>
      <c r="AL315" s="355"/>
      <c r="AM315" s="355"/>
      <c r="AN315" s="355"/>
      <c r="AO315" s="355"/>
      <c r="AP315" s="355"/>
      <c r="AQ315" s="355"/>
      <c r="AR315" s="355"/>
      <c r="AS315" s="358"/>
      <c r="AT315" s="355"/>
      <c r="AU315" s="355"/>
      <c r="AV315" s="355"/>
      <c r="AW315" s="355"/>
      <c r="AX315" s="355"/>
      <c r="AY315" s="355"/>
      <c r="AZ315" s="355"/>
      <c r="BA315" s="355"/>
    </row>
    <row r="316" spans="1:53" s="353" customFormat="1">
      <c r="A316" s="355"/>
      <c r="B316" s="355"/>
      <c r="C316" s="355"/>
      <c r="D316" s="355"/>
      <c r="E316" s="355"/>
      <c r="F316" s="355"/>
      <c r="G316" s="355"/>
      <c r="H316" s="355"/>
      <c r="I316" s="355"/>
      <c r="J316" s="355"/>
      <c r="K316" s="355"/>
      <c r="L316" s="355"/>
      <c r="M316" s="355"/>
      <c r="N316" s="355"/>
      <c r="O316" s="355"/>
      <c r="P316" s="377"/>
      <c r="Q316" s="355"/>
      <c r="R316" s="355"/>
      <c r="S316" s="355"/>
      <c r="T316" s="355"/>
      <c r="U316" s="355"/>
      <c r="V316" s="355"/>
      <c r="W316" s="377"/>
      <c r="X316" s="355"/>
      <c r="Y316" s="355"/>
      <c r="Z316" s="355"/>
      <c r="AA316" s="355"/>
      <c r="AB316" s="357"/>
      <c r="AC316" s="355"/>
      <c r="AD316" s="355"/>
      <c r="AE316" s="355"/>
      <c r="AF316" s="355"/>
      <c r="AG316" s="355"/>
      <c r="AH316" s="355"/>
      <c r="AI316" s="355"/>
      <c r="AJ316" s="355"/>
      <c r="AK316" s="356"/>
      <c r="AL316" s="355"/>
      <c r="AM316" s="355"/>
      <c r="AN316" s="355"/>
      <c r="AO316" s="355"/>
      <c r="AP316" s="355"/>
      <c r="AQ316" s="355"/>
      <c r="AR316" s="355"/>
      <c r="AS316" s="358"/>
      <c r="AT316" s="355"/>
      <c r="AU316" s="355"/>
      <c r="AV316" s="355"/>
      <c r="AW316" s="355"/>
      <c r="AX316" s="355"/>
      <c r="AY316" s="355"/>
      <c r="AZ316" s="355"/>
      <c r="BA316" s="355"/>
    </row>
    <row r="317" spans="1:53" s="353" customFormat="1">
      <c r="A317" s="355"/>
      <c r="B317" s="355"/>
      <c r="C317" s="355"/>
      <c r="D317" s="355"/>
      <c r="E317" s="355"/>
      <c r="F317" s="355"/>
      <c r="G317" s="355"/>
      <c r="H317" s="355"/>
      <c r="I317" s="355"/>
      <c r="J317" s="355"/>
      <c r="K317" s="355"/>
      <c r="L317" s="355"/>
      <c r="M317" s="355"/>
      <c r="N317" s="355"/>
      <c r="O317" s="355"/>
      <c r="P317" s="377"/>
      <c r="Q317" s="355"/>
      <c r="R317" s="355"/>
      <c r="S317" s="355"/>
      <c r="T317" s="355"/>
      <c r="U317" s="355"/>
      <c r="V317" s="355"/>
      <c r="W317" s="377"/>
      <c r="X317" s="355"/>
      <c r="Y317" s="355"/>
      <c r="Z317" s="355"/>
      <c r="AA317" s="355"/>
      <c r="AB317" s="357"/>
      <c r="AC317" s="355"/>
      <c r="AD317" s="355"/>
      <c r="AE317" s="355"/>
      <c r="AF317" s="355"/>
      <c r="AG317" s="355"/>
      <c r="AH317" s="355"/>
      <c r="AI317" s="355"/>
      <c r="AJ317" s="355"/>
      <c r="AK317" s="356"/>
      <c r="AL317" s="355"/>
      <c r="AM317" s="355"/>
      <c r="AN317" s="355"/>
      <c r="AO317" s="355"/>
      <c r="AP317" s="355"/>
      <c r="AQ317" s="355"/>
      <c r="AR317" s="355"/>
      <c r="AS317" s="358"/>
      <c r="AT317" s="355"/>
      <c r="AU317" s="355"/>
      <c r="AV317" s="355"/>
      <c r="AW317" s="355"/>
      <c r="AX317" s="355"/>
      <c r="AY317" s="355"/>
      <c r="AZ317" s="355"/>
      <c r="BA317" s="355"/>
    </row>
    <row r="318" spans="1:53" s="353" customFormat="1">
      <c r="A318" s="355"/>
      <c r="B318" s="355"/>
      <c r="C318" s="355"/>
      <c r="D318" s="355"/>
      <c r="E318" s="355"/>
      <c r="F318" s="355"/>
      <c r="G318" s="355"/>
      <c r="H318" s="355"/>
      <c r="I318" s="355"/>
      <c r="J318" s="355"/>
      <c r="K318" s="355"/>
      <c r="L318" s="355"/>
      <c r="M318" s="355"/>
      <c r="N318" s="355"/>
      <c r="O318" s="355"/>
      <c r="P318" s="377"/>
      <c r="Q318" s="355"/>
      <c r="R318" s="355"/>
      <c r="S318" s="355"/>
      <c r="T318" s="355"/>
      <c r="U318" s="355"/>
      <c r="V318" s="355"/>
      <c r="W318" s="377"/>
      <c r="X318" s="355"/>
      <c r="Y318" s="355"/>
      <c r="Z318" s="355"/>
      <c r="AA318" s="355"/>
      <c r="AB318" s="357"/>
      <c r="AC318" s="355"/>
      <c r="AD318" s="355"/>
      <c r="AE318" s="355"/>
      <c r="AF318" s="355"/>
      <c r="AG318" s="355"/>
      <c r="AH318" s="355"/>
      <c r="AI318" s="355"/>
      <c r="AJ318" s="355"/>
      <c r="AK318" s="356"/>
      <c r="AL318" s="355"/>
      <c r="AM318" s="355"/>
      <c r="AN318" s="355"/>
      <c r="AO318" s="355"/>
      <c r="AP318" s="355"/>
      <c r="AQ318" s="355"/>
      <c r="AR318" s="355"/>
      <c r="AS318" s="358"/>
      <c r="AT318" s="355"/>
      <c r="AU318" s="355"/>
      <c r="AV318" s="355"/>
      <c r="AW318" s="355"/>
      <c r="AX318" s="355"/>
      <c r="AY318" s="355"/>
      <c r="AZ318" s="355"/>
      <c r="BA318" s="355"/>
    </row>
    <row r="319" spans="1:53" s="353" customFormat="1">
      <c r="A319" s="355"/>
      <c r="B319" s="355"/>
      <c r="C319" s="355"/>
      <c r="D319" s="355"/>
      <c r="E319" s="355"/>
      <c r="F319" s="355"/>
      <c r="G319" s="355"/>
      <c r="H319" s="355"/>
      <c r="I319" s="355"/>
      <c r="J319" s="355"/>
      <c r="K319" s="355"/>
      <c r="L319" s="355"/>
      <c r="M319" s="355"/>
      <c r="N319" s="355"/>
      <c r="O319" s="355"/>
      <c r="P319" s="377"/>
      <c r="Q319" s="355"/>
      <c r="R319" s="355"/>
      <c r="S319" s="355"/>
      <c r="T319" s="355"/>
      <c r="U319" s="355"/>
      <c r="V319" s="355"/>
      <c r="W319" s="377"/>
      <c r="X319" s="355"/>
      <c r="Y319" s="355"/>
      <c r="Z319" s="355"/>
      <c r="AA319" s="355"/>
      <c r="AB319" s="357"/>
      <c r="AC319" s="355"/>
      <c r="AD319" s="355"/>
      <c r="AE319" s="355"/>
      <c r="AF319" s="355"/>
      <c r="AG319" s="355"/>
      <c r="AH319" s="355"/>
      <c r="AI319" s="355"/>
      <c r="AJ319" s="355"/>
      <c r="AK319" s="356"/>
      <c r="AL319" s="355"/>
      <c r="AM319" s="355"/>
      <c r="AN319" s="355"/>
      <c r="AO319" s="355"/>
      <c r="AP319" s="355"/>
      <c r="AQ319" s="355"/>
      <c r="AR319" s="355"/>
      <c r="AS319" s="358"/>
      <c r="AT319" s="355"/>
      <c r="AU319" s="355"/>
      <c r="AV319" s="355"/>
      <c r="AW319" s="355"/>
      <c r="AX319" s="355"/>
      <c r="AY319" s="355"/>
      <c r="AZ319" s="355"/>
      <c r="BA319" s="355"/>
    </row>
    <row r="320" spans="1:53" s="353" customFormat="1">
      <c r="A320" s="355"/>
      <c r="B320" s="355"/>
      <c r="C320" s="355"/>
      <c r="D320" s="355"/>
      <c r="E320" s="355"/>
      <c r="F320" s="355"/>
      <c r="G320" s="355"/>
      <c r="H320" s="355"/>
      <c r="I320" s="355"/>
      <c r="J320" s="355"/>
      <c r="K320" s="355"/>
      <c r="L320" s="355"/>
      <c r="M320" s="355"/>
      <c r="N320" s="355"/>
      <c r="O320" s="355"/>
      <c r="P320" s="377"/>
      <c r="Q320" s="355"/>
      <c r="R320" s="355"/>
      <c r="S320" s="355"/>
      <c r="T320" s="355"/>
      <c r="U320" s="355"/>
      <c r="V320" s="355"/>
      <c r="W320" s="377"/>
      <c r="X320" s="355"/>
      <c r="Y320" s="355"/>
      <c r="Z320" s="355"/>
      <c r="AA320" s="355"/>
      <c r="AB320" s="357"/>
      <c r="AC320" s="355"/>
      <c r="AD320" s="355"/>
      <c r="AE320" s="355"/>
      <c r="AF320" s="355"/>
      <c r="AG320" s="355"/>
      <c r="AH320" s="355"/>
      <c r="AI320" s="355"/>
      <c r="AJ320" s="355"/>
      <c r="AK320" s="356"/>
      <c r="AL320" s="355"/>
      <c r="AM320" s="355"/>
      <c r="AN320" s="355"/>
      <c r="AO320" s="355"/>
      <c r="AP320" s="355"/>
      <c r="AQ320" s="355"/>
      <c r="AR320" s="355"/>
      <c r="AS320" s="358"/>
      <c r="AT320" s="355"/>
      <c r="AU320" s="355"/>
      <c r="AV320" s="355"/>
      <c r="AW320" s="355"/>
      <c r="AX320" s="355"/>
      <c r="AY320" s="355"/>
      <c r="AZ320" s="355"/>
      <c r="BA320" s="355"/>
    </row>
    <row r="321" spans="1:53" s="353" customFormat="1">
      <c r="A321" s="355"/>
      <c r="B321" s="355"/>
      <c r="C321" s="355"/>
      <c r="D321" s="355"/>
      <c r="E321" s="355"/>
      <c r="F321" s="355"/>
      <c r="G321" s="355"/>
      <c r="H321" s="355"/>
      <c r="I321" s="355"/>
      <c r="J321" s="355"/>
      <c r="K321" s="355"/>
      <c r="L321" s="355"/>
      <c r="M321" s="355"/>
      <c r="N321" s="355"/>
      <c r="O321" s="355"/>
      <c r="P321" s="377"/>
      <c r="Q321" s="355"/>
      <c r="R321" s="355"/>
      <c r="S321" s="355"/>
      <c r="T321" s="355"/>
      <c r="U321" s="355"/>
      <c r="V321" s="355"/>
      <c r="W321" s="377"/>
      <c r="X321" s="355"/>
      <c r="Y321" s="355"/>
      <c r="Z321" s="355"/>
      <c r="AA321" s="355"/>
      <c r="AB321" s="357"/>
      <c r="AC321" s="355"/>
      <c r="AD321" s="355"/>
      <c r="AE321" s="355"/>
      <c r="AF321" s="355"/>
      <c r="AG321" s="355"/>
      <c r="AH321" s="355"/>
      <c r="AI321" s="355"/>
      <c r="AJ321" s="355"/>
      <c r="AK321" s="356"/>
      <c r="AL321" s="355"/>
      <c r="AM321" s="355"/>
      <c r="AN321" s="355"/>
      <c r="AO321" s="355"/>
      <c r="AP321" s="355"/>
      <c r="AQ321" s="355"/>
      <c r="AR321" s="355"/>
      <c r="AS321" s="358"/>
      <c r="AT321" s="355"/>
      <c r="AU321" s="355"/>
      <c r="AV321" s="355"/>
      <c r="AW321" s="355"/>
      <c r="AX321" s="355"/>
      <c r="AY321" s="355"/>
      <c r="AZ321" s="355"/>
      <c r="BA321" s="355"/>
    </row>
    <row r="322" spans="1:53" s="353" customFormat="1">
      <c r="A322" s="355"/>
      <c r="B322" s="355"/>
      <c r="C322" s="355"/>
      <c r="D322" s="355"/>
      <c r="E322" s="355"/>
      <c r="F322" s="355"/>
      <c r="G322" s="355"/>
      <c r="H322" s="355"/>
      <c r="I322" s="355"/>
      <c r="J322" s="355"/>
      <c r="K322" s="355"/>
      <c r="L322" s="355"/>
      <c r="M322" s="355"/>
      <c r="N322" s="355"/>
      <c r="O322" s="355"/>
      <c r="P322" s="377"/>
      <c r="Q322" s="355"/>
      <c r="R322" s="355"/>
      <c r="S322" s="355"/>
      <c r="T322" s="355"/>
      <c r="U322" s="355"/>
      <c r="V322" s="355"/>
      <c r="W322" s="377"/>
      <c r="X322" s="355"/>
      <c r="Y322" s="355"/>
      <c r="Z322" s="355"/>
      <c r="AA322" s="355"/>
      <c r="AB322" s="357"/>
      <c r="AC322" s="355"/>
      <c r="AD322" s="355"/>
      <c r="AE322" s="355"/>
      <c r="AF322" s="355"/>
      <c r="AG322" s="355"/>
      <c r="AH322" s="355"/>
      <c r="AI322" s="355"/>
      <c r="AJ322" s="355"/>
      <c r="AK322" s="356"/>
      <c r="AL322" s="355"/>
      <c r="AM322" s="355"/>
      <c r="AN322" s="355"/>
      <c r="AO322" s="355"/>
      <c r="AP322" s="355"/>
      <c r="AQ322" s="355"/>
      <c r="AR322" s="355"/>
      <c r="AS322" s="358"/>
      <c r="AT322" s="355"/>
      <c r="AU322" s="355"/>
      <c r="AV322" s="355"/>
      <c r="AW322" s="355"/>
      <c r="AX322" s="355"/>
      <c r="AY322" s="355"/>
      <c r="AZ322" s="355"/>
      <c r="BA322" s="355"/>
    </row>
    <row r="323" spans="1:53" s="353" customFormat="1">
      <c r="A323" s="355"/>
      <c r="B323" s="355"/>
      <c r="C323" s="355"/>
      <c r="D323" s="355"/>
      <c r="E323" s="355"/>
      <c r="F323" s="355"/>
      <c r="G323" s="355"/>
      <c r="H323" s="355"/>
      <c r="I323" s="355"/>
      <c r="J323" s="355"/>
      <c r="K323" s="355"/>
      <c r="L323" s="355"/>
      <c r="M323" s="355"/>
      <c r="N323" s="355"/>
      <c r="O323" s="355"/>
      <c r="P323" s="377"/>
      <c r="Q323" s="355"/>
      <c r="R323" s="355"/>
      <c r="S323" s="355"/>
      <c r="T323" s="355"/>
      <c r="U323" s="355"/>
      <c r="V323" s="355"/>
      <c r="W323" s="377"/>
      <c r="X323" s="355"/>
      <c r="Y323" s="355"/>
      <c r="Z323" s="355"/>
      <c r="AA323" s="355"/>
      <c r="AB323" s="357"/>
      <c r="AC323" s="355"/>
      <c r="AD323" s="355"/>
      <c r="AE323" s="355"/>
      <c r="AF323" s="355"/>
      <c r="AG323" s="355"/>
      <c r="AH323" s="355"/>
      <c r="AI323" s="355"/>
      <c r="AJ323" s="355"/>
      <c r="AK323" s="356"/>
      <c r="AL323" s="355"/>
      <c r="AM323" s="355"/>
      <c r="AN323" s="355"/>
      <c r="AO323" s="355"/>
      <c r="AP323" s="355"/>
      <c r="AQ323" s="355"/>
      <c r="AR323" s="355"/>
      <c r="AS323" s="358"/>
      <c r="AT323" s="355"/>
      <c r="AU323" s="355"/>
      <c r="AV323" s="355"/>
      <c r="AW323" s="355"/>
      <c r="AX323" s="355"/>
      <c r="AY323" s="355"/>
      <c r="AZ323" s="355"/>
      <c r="BA323" s="355"/>
    </row>
    <row r="324" spans="1:53" s="353" customFormat="1">
      <c r="A324" s="355"/>
      <c r="B324" s="355"/>
      <c r="C324" s="355"/>
      <c r="D324" s="355"/>
      <c r="E324" s="355"/>
      <c r="F324" s="355"/>
      <c r="G324" s="355"/>
      <c r="H324" s="355"/>
      <c r="I324" s="355"/>
      <c r="J324" s="355"/>
      <c r="K324" s="355"/>
      <c r="L324" s="355"/>
      <c r="M324" s="355"/>
      <c r="N324" s="355"/>
      <c r="O324" s="355"/>
      <c r="P324" s="377"/>
      <c r="Q324" s="355"/>
      <c r="R324" s="355"/>
      <c r="S324" s="355"/>
      <c r="T324" s="355"/>
      <c r="U324" s="355"/>
      <c r="V324" s="355"/>
      <c r="W324" s="377"/>
      <c r="X324" s="355"/>
      <c r="Y324" s="355"/>
      <c r="Z324" s="355"/>
      <c r="AA324" s="355"/>
      <c r="AB324" s="357"/>
      <c r="AC324" s="355"/>
      <c r="AD324" s="355"/>
      <c r="AE324" s="355"/>
      <c r="AF324" s="355"/>
      <c r="AG324" s="355"/>
      <c r="AH324" s="355"/>
      <c r="AI324" s="355"/>
      <c r="AJ324" s="355"/>
      <c r="AK324" s="356"/>
      <c r="AL324" s="355"/>
      <c r="AM324" s="355"/>
      <c r="AN324" s="355"/>
      <c r="AO324" s="355"/>
      <c r="AP324" s="355"/>
      <c r="AQ324" s="355"/>
      <c r="AR324" s="355"/>
      <c r="AS324" s="358"/>
      <c r="AT324" s="355"/>
      <c r="AU324" s="355"/>
      <c r="AV324" s="355"/>
      <c r="AW324" s="355"/>
      <c r="AX324" s="355"/>
      <c r="AY324" s="355"/>
      <c r="AZ324" s="355"/>
      <c r="BA324" s="355"/>
    </row>
    <row r="325" spans="1:53" s="353" customFormat="1">
      <c r="A325" s="355"/>
      <c r="B325" s="355"/>
      <c r="C325" s="355"/>
      <c r="D325" s="355"/>
      <c r="E325" s="355"/>
      <c r="F325" s="355"/>
      <c r="G325" s="355"/>
      <c r="H325" s="355"/>
      <c r="I325" s="355"/>
      <c r="J325" s="355"/>
      <c r="K325" s="355"/>
      <c r="L325" s="355"/>
      <c r="M325" s="355"/>
      <c r="N325" s="355"/>
      <c r="O325" s="355"/>
      <c r="P325" s="377"/>
      <c r="Q325" s="355"/>
      <c r="R325" s="355"/>
      <c r="S325" s="355"/>
      <c r="T325" s="355"/>
      <c r="U325" s="355"/>
      <c r="V325" s="355"/>
      <c r="W325" s="377"/>
      <c r="X325" s="355"/>
      <c r="Y325" s="355"/>
      <c r="Z325" s="355"/>
      <c r="AA325" s="355"/>
      <c r="AB325" s="357"/>
      <c r="AC325" s="355"/>
      <c r="AD325" s="355"/>
      <c r="AE325" s="355"/>
      <c r="AF325" s="355"/>
      <c r="AG325" s="355"/>
      <c r="AH325" s="355"/>
      <c r="AI325" s="355"/>
      <c r="AJ325" s="355"/>
      <c r="AK325" s="356"/>
      <c r="AL325" s="355"/>
      <c r="AM325" s="355"/>
      <c r="AN325" s="355"/>
      <c r="AO325" s="355"/>
      <c r="AP325" s="355"/>
      <c r="AQ325" s="355"/>
      <c r="AR325" s="355"/>
      <c r="AS325" s="358"/>
      <c r="AT325" s="355"/>
      <c r="AU325" s="355"/>
      <c r="AV325" s="355"/>
      <c r="AW325" s="355"/>
      <c r="AX325" s="355"/>
      <c r="AY325" s="355"/>
      <c r="AZ325" s="355"/>
      <c r="BA325" s="355"/>
    </row>
    <row r="326" spans="1:53" s="353" customFormat="1">
      <c r="A326" s="355"/>
      <c r="B326" s="355"/>
      <c r="C326" s="355"/>
      <c r="D326" s="355"/>
      <c r="E326" s="355"/>
      <c r="F326" s="355"/>
      <c r="G326" s="355"/>
      <c r="H326" s="355"/>
      <c r="I326" s="355"/>
      <c r="J326" s="355"/>
      <c r="K326" s="355"/>
      <c r="L326" s="355"/>
      <c r="M326" s="355"/>
      <c r="N326" s="355"/>
      <c r="O326" s="355"/>
      <c r="P326" s="377"/>
      <c r="Q326" s="355"/>
      <c r="R326" s="355"/>
      <c r="S326" s="355"/>
      <c r="T326" s="355"/>
      <c r="U326" s="355"/>
      <c r="V326" s="355"/>
      <c r="W326" s="377"/>
      <c r="X326" s="355"/>
      <c r="Y326" s="355"/>
      <c r="Z326" s="355"/>
      <c r="AA326" s="355"/>
      <c r="AB326" s="357"/>
      <c r="AC326" s="355"/>
      <c r="AD326" s="355"/>
      <c r="AE326" s="355"/>
      <c r="AF326" s="355"/>
      <c r="AG326" s="355"/>
      <c r="AH326" s="355"/>
      <c r="AI326" s="355"/>
      <c r="AJ326" s="355"/>
      <c r="AK326" s="356"/>
      <c r="AL326" s="355"/>
      <c r="AM326" s="355"/>
      <c r="AN326" s="355"/>
      <c r="AO326" s="355"/>
      <c r="AP326" s="355"/>
      <c r="AQ326" s="355"/>
      <c r="AR326" s="355"/>
      <c r="AS326" s="358"/>
      <c r="AT326" s="355"/>
      <c r="AU326" s="355"/>
      <c r="AV326" s="355"/>
      <c r="AW326" s="355"/>
      <c r="AX326" s="355"/>
      <c r="AY326" s="355"/>
      <c r="AZ326" s="355"/>
      <c r="BA326" s="355"/>
    </row>
    <row r="327" spans="1:53" s="353" customFormat="1">
      <c r="A327" s="355"/>
      <c r="B327" s="355"/>
      <c r="C327" s="355"/>
      <c r="D327" s="355"/>
      <c r="E327" s="355"/>
      <c r="F327" s="355"/>
      <c r="G327" s="355"/>
      <c r="H327" s="355"/>
      <c r="I327" s="355"/>
      <c r="J327" s="355"/>
      <c r="K327" s="355"/>
      <c r="L327" s="355"/>
      <c r="M327" s="355"/>
      <c r="N327" s="355"/>
      <c r="O327" s="355"/>
      <c r="P327" s="377"/>
      <c r="Q327" s="355"/>
      <c r="R327" s="355"/>
      <c r="S327" s="355"/>
      <c r="T327" s="355"/>
      <c r="U327" s="355"/>
      <c r="V327" s="355"/>
      <c r="W327" s="377"/>
      <c r="X327" s="355"/>
      <c r="Y327" s="355"/>
      <c r="Z327" s="355"/>
      <c r="AA327" s="355"/>
      <c r="AB327" s="357"/>
      <c r="AC327" s="355"/>
      <c r="AD327" s="355"/>
      <c r="AE327" s="355"/>
      <c r="AF327" s="355"/>
      <c r="AG327" s="355"/>
      <c r="AH327" s="355"/>
      <c r="AI327" s="355"/>
      <c r="AJ327" s="355"/>
      <c r="AK327" s="356"/>
      <c r="AL327" s="355"/>
      <c r="AM327" s="355"/>
      <c r="AN327" s="355"/>
      <c r="AO327" s="355"/>
      <c r="AP327" s="355"/>
      <c r="AQ327" s="355"/>
      <c r="AR327" s="355"/>
      <c r="AS327" s="358"/>
      <c r="AT327" s="355"/>
      <c r="AU327" s="355"/>
      <c r="AV327" s="355"/>
      <c r="AW327" s="355"/>
      <c r="AX327" s="355"/>
      <c r="AY327" s="355"/>
      <c r="AZ327" s="355"/>
      <c r="BA327" s="355"/>
    </row>
    <row r="328" spans="1:53" s="353" customFormat="1">
      <c r="A328" s="355"/>
      <c r="B328" s="355"/>
      <c r="C328" s="355"/>
      <c r="D328" s="355"/>
      <c r="E328" s="355"/>
      <c r="F328" s="355"/>
      <c r="G328" s="355"/>
      <c r="H328" s="355"/>
      <c r="I328" s="355"/>
      <c r="J328" s="355"/>
      <c r="K328" s="355"/>
      <c r="L328" s="355"/>
      <c r="M328" s="355"/>
      <c r="N328" s="355"/>
      <c r="O328" s="355"/>
      <c r="P328" s="377"/>
      <c r="Q328" s="355"/>
      <c r="R328" s="355"/>
      <c r="S328" s="355"/>
      <c r="T328" s="355"/>
      <c r="U328" s="355"/>
      <c r="V328" s="355"/>
      <c r="W328" s="377"/>
      <c r="X328" s="355"/>
      <c r="Y328" s="355"/>
      <c r="Z328" s="355"/>
      <c r="AA328" s="355"/>
      <c r="AB328" s="357"/>
      <c r="AC328" s="355"/>
      <c r="AD328" s="355"/>
      <c r="AE328" s="355"/>
      <c r="AF328" s="355"/>
      <c r="AG328" s="355"/>
      <c r="AH328" s="355"/>
      <c r="AI328" s="355"/>
      <c r="AJ328" s="355"/>
      <c r="AK328" s="356"/>
      <c r="AL328" s="355"/>
      <c r="AM328" s="355"/>
      <c r="AN328" s="355"/>
      <c r="AO328" s="355"/>
      <c r="AP328" s="355"/>
      <c r="AQ328" s="355"/>
      <c r="AR328" s="355"/>
      <c r="AS328" s="358"/>
      <c r="AT328" s="355"/>
      <c r="AU328" s="355"/>
      <c r="AV328" s="355"/>
      <c r="AW328" s="355"/>
      <c r="AX328" s="355"/>
      <c r="AY328" s="355"/>
      <c r="AZ328" s="355"/>
      <c r="BA328" s="355"/>
    </row>
    <row r="329" spans="1:53" s="353" customFormat="1">
      <c r="A329" s="355"/>
      <c r="B329" s="355"/>
      <c r="C329" s="355"/>
      <c r="D329" s="355"/>
      <c r="E329" s="355"/>
      <c r="F329" s="355"/>
      <c r="G329" s="355"/>
      <c r="H329" s="355"/>
      <c r="I329" s="355"/>
      <c r="J329" s="355"/>
      <c r="K329" s="355"/>
      <c r="L329" s="355"/>
      <c r="M329" s="355"/>
      <c r="N329" s="355"/>
      <c r="O329" s="355"/>
      <c r="P329" s="377"/>
      <c r="Q329" s="355"/>
      <c r="R329" s="355"/>
      <c r="S329" s="355"/>
      <c r="T329" s="355"/>
      <c r="U329" s="355"/>
      <c r="V329" s="355"/>
      <c r="W329" s="377"/>
      <c r="X329" s="355"/>
      <c r="Y329" s="355"/>
      <c r="Z329" s="355"/>
      <c r="AA329" s="355"/>
      <c r="AB329" s="357"/>
      <c r="AC329" s="355"/>
      <c r="AD329" s="355"/>
      <c r="AE329" s="355"/>
      <c r="AF329" s="355"/>
      <c r="AG329" s="355"/>
      <c r="AH329" s="355"/>
      <c r="AI329" s="355"/>
      <c r="AJ329" s="355"/>
      <c r="AK329" s="356"/>
      <c r="AL329" s="355"/>
      <c r="AM329" s="355"/>
      <c r="AN329" s="355"/>
      <c r="AO329" s="355"/>
      <c r="AP329" s="355"/>
      <c r="AQ329" s="355"/>
      <c r="AR329" s="355"/>
      <c r="AS329" s="358"/>
      <c r="AT329" s="355"/>
      <c r="AU329" s="355"/>
      <c r="AV329" s="355"/>
      <c r="AW329" s="355"/>
      <c r="AX329" s="355"/>
      <c r="AY329" s="355"/>
      <c r="AZ329" s="355"/>
      <c r="BA329" s="355"/>
    </row>
    <row r="330" spans="1:53" s="353" customFormat="1">
      <c r="A330" s="355"/>
      <c r="B330" s="355"/>
      <c r="C330" s="355"/>
      <c r="D330" s="355"/>
      <c r="E330" s="355"/>
      <c r="F330" s="355"/>
      <c r="G330" s="355"/>
      <c r="H330" s="355"/>
      <c r="I330" s="355"/>
      <c r="J330" s="355"/>
      <c r="K330" s="355"/>
      <c r="L330" s="355"/>
      <c r="M330" s="355"/>
      <c r="N330" s="355"/>
      <c r="O330" s="355"/>
      <c r="P330" s="377"/>
      <c r="Q330" s="355"/>
      <c r="R330" s="355"/>
      <c r="S330" s="355"/>
      <c r="T330" s="355"/>
      <c r="U330" s="355"/>
      <c r="V330" s="355"/>
      <c r="W330" s="377"/>
      <c r="X330" s="355"/>
      <c r="Y330" s="355"/>
      <c r="Z330" s="355"/>
      <c r="AA330" s="355"/>
      <c r="AB330" s="357"/>
      <c r="AC330" s="355"/>
      <c r="AD330" s="355"/>
      <c r="AE330" s="355"/>
      <c r="AF330" s="355"/>
      <c r="AG330" s="355"/>
      <c r="AH330" s="355"/>
      <c r="AI330" s="355"/>
      <c r="AJ330" s="355"/>
      <c r="AK330" s="356"/>
      <c r="AL330" s="355"/>
      <c r="AM330" s="355"/>
      <c r="AN330" s="355"/>
      <c r="AO330" s="355"/>
      <c r="AP330" s="355"/>
      <c r="AQ330" s="355"/>
      <c r="AR330" s="355"/>
      <c r="AS330" s="358"/>
      <c r="AT330" s="355"/>
      <c r="AU330" s="355"/>
      <c r="AV330" s="355"/>
      <c r="AW330" s="355"/>
      <c r="AX330" s="355"/>
      <c r="AY330" s="355"/>
      <c r="AZ330" s="355"/>
      <c r="BA330" s="355"/>
    </row>
    <row r="331" spans="1:53" s="353" customFormat="1">
      <c r="A331" s="355"/>
      <c r="B331" s="355"/>
      <c r="C331" s="355"/>
      <c r="D331" s="355"/>
      <c r="E331" s="355"/>
      <c r="F331" s="355"/>
      <c r="G331" s="355"/>
      <c r="H331" s="355"/>
      <c r="I331" s="355"/>
      <c r="J331" s="355"/>
      <c r="K331" s="355"/>
      <c r="L331" s="355"/>
      <c r="M331" s="355"/>
      <c r="N331" s="355"/>
      <c r="O331" s="355"/>
      <c r="P331" s="377"/>
      <c r="Q331" s="355"/>
      <c r="R331" s="355"/>
      <c r="S331" s="355"/>
      <c r="T331" s="355"/>
      <c r="U331" s="355"/>
      <c r="V331" s="355"/>
      <c r="W331" s="377"/>
      <c r="X331" s="355"/>
      <c r="Y331" s="355"/>
      <c r="Z331" s="355"/>
      <c r="AA331" s="355"/>
      <c r="AB331" s="357"/>
      <c r="AC331" s="355"/>
      <c r="AD331" s="355"/>
      <c r="AE331" s="355"/>
      <c r="AF331" s="355"/>
      <c r="AG331" s="355"/>
      <c r="AH331" s="355"/>
      <c r="AI331" s="355"/>
      <c r="AJ331" s="355"/>
      <c r="AK331" s="356"/>
      <c r="AL331" s="355"/>
      <c r="AM331" s="355"/>
      <c r="AN331" s="355"/>
      <c r="AO331" s="355"/>
      <c r="AP331" s="355"/>
      <c r="AQ331" s="355"/>
      <c r="AR331" s="355"/>
      <c r="AS331" s="358"/>
      <c r="AT331" s="355"/>
      <c r="AU331" s="355"/>
      <c r="AV331" s="355"/>
      <c r="AW331" s="355"/>
      <c r="AX331" s="355"/>
      <c r="AY331" s="355"/>
      <c r="AZ331" s="355"/>
      <c r="BA331" s="355"/>
    </row>
    <row r="332" spans="1:53" s="353" customFormat="1">
      <c r="A332" s="355"/>
      <c r="B332" s="355"/>
      <c r="C332" s="355"/>
      <c r="D332" s="355"/>
      <c r="E332" s="355"/>
      <c r="F332" s="355"/>
      <c r="G332" s="355"/>
      <c r="H332" s="355"/>
      <c r="I332" s="355"/>
      <c r="J332" s="355"/>
      <c r="K332" s="355"/>
      <c r="L332" s="355"/>
      <c r="M332" s="355"/>
      <c r="N332" s="355"/>
      <c r="O332" s="355"/>
      <c r="P332" s="377"/>
      <c r="Q332" s="355"/>
      <c r="R332" s="355"/>
      <c r="S332" s="355"/>
      <c r="T332" s="355"/>
      <c r="U332" s="355"/>
      <c r="V332" s="355"/>
      <c r="W332" s="377"/>
      <c r="X332" s="355"/>
      <c r="Y332" s="355"/>
      <c r="Z332" s="355"/>
      <c r="AA332" s="355"/>
      <c r="AB332" s="357"/>
      <c r="AC332" s="355"/>
      <c r="AD332" s="355"/>
      <c r="AE332" s="355"/>
      <c r="AF332" s="355"/>
      <c r="AG332" s="355"/>
      <c r="AH332" s="355"/>
      <c r="AI332" s="355"/>
      <c r="AJ332" s="355"/>
      <c r="AK332" s="356"/>
      <c r="AL332" s="355"/>
      <c r="AM332" s="355"/>
      <c r="AN332" s="355"/>
      <c r="AO332" s="355"/>
      <c r="AP332" s="355"/>
      <c r="AQ332" s="355"/>
      <c r="AR332" s="355"/>
      <c r="AS332" s="358"/>
      <c r="AT332" s="355"/>
      <c r="AU332" s="355"/>
      <c r="AV332" s="355"/>
      <c r="AW332" s="355"/>
      <c r="AX332" s="355"/>
      <c r="AY332" s="355"/>
      <c r="AZ332" s="355"/>
      <c r="BA332" s="355"/>
    </row>
    <row r="333" spans="1:53" s="353" customFormat="1">
      <c r="A333" s="355"/>
      <c r="B333" s="355"/>
      <c r="C333" s="355"/>
      <c r="D333" s="355"/>
      <c r="E333" s="355"/>
      <c r="F333" s="355"/>
      <c r="G333" s="355"/>
      <c r="H333" s="355"/>
      <c r="I333" s="355"/>
      <c r="J333" s="355"/>
      <c r="K333" s="355"/>
      <c r="L333" s="355"/>
      <c r="M333" s="355"/>
      <c r="N333" s="355"/>
      <c r="O333" s="355"/>
      <c r="P333" s="377"/>
      <c r="Q333" s="355"/>
      <c r="R333" s="355"/>
      <c r="S333" s="355"/>
      <c r="T333" s="355"/>
      <c r="U333" s="355"/>
      <c r="V333" s="355"/>
      <c r="W333" s="377"/>
      <c r="X333" s="355"/>
      <c r="Y333" s="355"/>
      <c r="Z333" s="355"/>
      <c r="AA333" s="355"/>
      <c r="AB333" s="357"/>
      <c r="AC333" s="355"/>
      <c r="AD333" s="355"/>
      <c r="AE333" s="355"/>
      <c r="AF333" s="355"/>
      <c r="AG333" s="355"/>
      <c r="AH333" s="355"/>
      <c r="AI333" s="355"/>
      <c r="AJ333" s="355"/>
      <c r="AK333" s="356"/>
      <c r="AL333" s="355"/>
      <c r="AM333" s="355"/>
      <c r="AN333" s="355"/>
      <c r="AO333" s="355"/>
      <c r="AP333" s="355"/>
      <c r="AQ333" s="355"/>
      <c r="AR333" s="355"/>
      <c r="AS333" s="358"/>
      <c r="AT333" s="355"/>
      <c r="AU333" s="355"/>
      <c r="AV333" s="355"/>
      <c r="AW333" s="355"/>
      <c r="AX333" s="355"/>
      <c r="AY333" s="355"/>
      <c r="AZ333" s="355"/>
      <c r="BA333" s="355"/>
    </row>
    <row r="334" spans="1:53" s="353" customFormat="1">
      <c r="A334" s="355"/>
      <c r="B334" s="355"/>
      <c r="C334" s="355"/>
      <c r="D334" s="355"/>
      <c r="E334" s="355"/>
      <c r="F334" s="355"/>
      <c r="G334" s="355"/>
      <c r="H334" s="355"/>
      <c r="I334" s="355"/>
      <c r="J334" s="355"/>
      <c r="K334" s="355"/>
      <c r="L334" s="355"/>
      <c r="M334" s="355"/>
      <c r="N334" s="355"/>
      <c r="O334" s="355"/>
      <c r="P334" s="377"/>
      <c r="Q334" s="355"/>
      <c r="R334" s="355"/>
      <c r="S334" s="355"/>
      <c r="T334" s="355"/>
      <c r="U334" s="355"/>
      <c r="V334" s="355"/>
      <c r="W334" s="377"/>
      <c r="X334" s="355"/>
      <c r="Y334" s="355"/>
      <c r="Z334" s="355"/>
      <c r="AA334" s="355"/>
      <c r="AB334" s="357"/>
      <c r="AC334" s="355"/>
      <c r="AD334" s="355"/>
      <c r="AE334" s="355"/>
      <c r="AF334" s="355"/>
      <c r="AG334" s="355"/>
      <c r="AH334" s="355"/>
      <c r="AI334" s="355"/>
      <c r="AJ334" s="355"/>
      <c r="AK334" s="356"/>
      <c r="AL334" s="355"/>
      <c r="AM334" s="355"/>
      <c r="AN334" s="355"/>
      <c r="AO334" s="355"/>
      <c r="AP334" s="355"/>
      <c r="AQ334" s="355"/>
      <c r="AR334" s="355"/>
      <c r="AS334" s="358"/>
      <c r="AT334" s="355"/>
      <c r="AU334" s="355"/>
      <c r="AV334" s="355"/>
      <c r="AW334" s="355"/>
      <c r="AX334" s="355"/>
      <c r="AY334" s="355"/>
      <c r="AZ334" s="355"/>
      <c r="BA334" s="355"/>
    </row>
    <row r="335" spans="1:53" s="353" customFormat="1">
      <c r="A335" s="355"/>
      <c r="B335" s="355"/>
      <c r="C335" s="355"/>
      <c r="D335" s="355"/>
      <c r="E335" s="355"/>
      <c r="F335" s="355"/>
      <c r="G335" s="355"/>
      <c r="H335" s="355"/>
      <c r="I335" s="355"/>
      <c r="J335" s="355"/>
      <c r="K335" s="355"/>
      <c r="L335" s="355"/>
      <c r="M335" s="355"/>
      <c r="N335" s="355"/>
      <c r="O335" s="355"/>
      <c r="P335" s="377"/>
      <c r="Q335" s="355"/>
      <c r="R335" s="355"/>
      <c r="S335" s="355"/>
      <c r="T335" s="355"/>
      <c r="U335" s="355"/>
      <c r="V335" s="355"/>
      <c r="W335" s="377"/>
      <c r="X335" s="355"/>
      <c r="Y335" s="355"/>
      <c r="Z335" s="355"/>
      <c r="AA335" s="355"/>
      <c r="AB335" s="357"/>
      <c r="AC335" s="355"/>
      <c r="AD335" s="355"/>
      <c r="AE335" s="355"/>
      <c r="AF335" s="355"/>
      <c r="AG335" s="355"/>
      <c r="AH335" s="355"/>
      <c r="AI335" s="355"/>
      <c r="AJ335" s="355"/>
      <c r="AK335" s="356"/>
      <c r="AL335" s="355"/>
      <c r="AM335" s="355"/>
      <c r="AN335" s="355"/>
      <c r="AO335" s="355"/>
      <c r="AP335" s="355"/>
      <c r="AQ335" s="355"/>
      <c r="AR335" s="355"/>
      <c r="AS335" s="358"/>
      <c r="AT335" s="355"/>
      <c r="AU335" s="355"/>
      <c r="AV335" s="355"/>
      <c r="AW335" s="355"/>
      <c r="AX335" s="355"/>
      <c r="AY335" s="355"/>
      <c r="AZ335" s="355"/>
      <c r="BA335" s="355"/>
    </row>
    <row r="336" spans="1:53" s="353" customFormat="1">
      <c r="A336" s="355"/>
      <c r="B336" s="355"/>
      <c r="C336" s="355"/>
      <c r="D336" s="355"/>
      <c r="E336" s="355"/>
      <c r="F336" s="355"/>
      <c r="G336" s="355"/>
      <c r="H336" s="355"/>
      <c r="I336" s="355"/>
      <c r="J336" s="355"/>
      <c r="K336" s="355"/>
      <c r="L336" s="355"/>
      <c r="M336" s="355"/>
      <c r="N336" s="355"/>
      <c r="O336" s="355"/>
      <c r="P336" s="377"/>
      <c r="Q336" s="355"/>
      <c r="R336" s="355"/>
      <c r="S336" s="355"/>
      <c r="T336" s="355"/>
      <c r="U336" s="355"/>
      <c r="V336" s="355"/>
      <c r="W336" s="377"/>
      <c r="X336" s="355"/>
      <c r="Y336" s="355"/>
      <c r="Z336" s="355"/>
      <c r="AA336" s="355"/>
      <c r="AB336" s="357"/>
      <c r="AC336" s="355"/>
      <c r="AD336" s="355"/>
      <c r="AE336" s="355"/>
      <c r="AF336" s="355"/>
      <c r="AG336" s="355"/>
      <c r="AH336" s="355"/>
      <c r="AI336" s="355"/>
      <c r="AJ336" s="355"/>
      <c r="AK336" s="356"/>
      <c r="AL336" s="355"/>
      <c r="AM336" s="355"/>
      <c r="AN336" s="355"/>
      <c r="AO336" s="355"/>
      <c r="AP336" s="355"/>
      <c r="AQ336" s="355"/>
      <c r="AR336" s="355"/>
      <c r="AS336" s="358"/>
      <c r="AT336" s="355"/>
      <c r="AU336" s="355"/>
      <c r="AV336" s="355"/>
      <c r="AW336" s="355"/>
      <c r="AX336" s="355"/>
      <c r="AY336" s="355"/>
      <c r="AZ336" s="355"/>
      <c r="BA336" s="355"/>
    </row>
    <row r="337" spans="1:53" s="353" customFormat="1">
      <c r="A337" s="355"/>
      <c r="B337" s="355"/>
      <c r="C337" s="355"/>
      <c r="D337" s="355"/>
      <c r="E337" s="355"/>
      <c r="F337" s="355"/>
      <c r="G337" s="355"/>
      <c r="H337" s="355"/>
      <c r="I337" s="355"/>
      <c r="J337" s="355"/>
      <c r="K337" s="355"/>
      <c r="L337" s="355"/>
      <c r="M337" s="355"/>
      <c r="N337" s="355"/>
      <c r="O337" s="355"/>
      <c r="P337" s="377"/>
      <c r="Q337" s="355"/>
      <c r="R337" s="355"/>
      <c r="S337" s="355"/>
      <c r="T337" s="355"/>
      <c r="U337" s="355"/>
      <c r="V337" s="355"/>
      <c r="W337" s="377"/>
      <c r="X337" s="355"/>
      <c r="Y337" s="355"/>
      <c r="Z337" s="355"/>
      <c r="AA337" s="355"/>
      <c r="AB337" s="357"/>
      <c r="AC337" s="355"/>
      <c r="AD337" s="355"/>
      <c r="AE337" s="355"/>
      <c r="AF337" s="355"/>
      <c r="AG337" s="355"/>
      <c r="AH337" s="355"/>
      <c r="AI337" s="355"/>
      <c r="AJ337" s="355"/>
      <c r="AK337" s="356"/>
      <c r="AL337" s="355"/>
      <c r="AM337" s="355"/>
      <c r="AN337" s="355"/>
      <c r="AO337" s="355"/>
      <c r="AP337" s="355"/>
      <c r="AQ337" s="355"/>
      <c r="AR337" s="355"/>
      <c r="AS337" s="358"/>
      <c r="AT337" s="355"/>
      <c r="AU337" s="355"/>
      <c r="AV337" s="355"/>
      <c r="AW337" s="355"/>
      <c r="AX337" s="355"/>
      <c r="AY337" s="355"/>
      <c r="AZ337" s="355"/>
      <c r="BA337" s="355"/>
    </row>
    <row r="338" spans="1:53" s="353" customFormat="1">
      <c r="A338" s="355"/>
      <c r="B338" s="355"/>
      <c r="C338" s="355"/>
      <c r="D338" s="355"/>
      <c r="E338" s="355"/>
      <c r="F338" s="355"/>
      <c r="G338" s="355"/>
      <c r="H338" s="355"/>
      <c r="I338" s="355"/>
      <c r="J338" s="355"/>
      <c r="K338" s="355"/>
      <c r="L338" s="355"/>
      <c r="M338" s="355"/>
      <c r="N338" s="355"/>
      <c r="O338" s="355"/>
      <c r="P338" s="377"/>
      <c r="Q338" s="355"/>
      <c r="R338" s="355"/>
      <c r="S338" s="355"/>
      <c r="T338" s="355"/>
      <c r="U338" s="355"/>
      <c r="V338" s="355"/>
      <c r="W338" s="377"/>
      <c r="X338" s="355"/>
      <c r="Y338" s="355"/>
      <c r="Z338" s="355"/>
      <c r="AA338" s="355"/>
      <c r="AB338" s="357"/>
      <c r="AC338" s="355"/>
      <c r="AD338" s="355"/>
      <c r="AE338" s="355"/>
      <c r="AF338" s="355"/>
      <c r="AG338" s="355"/>
      <c r="AH338" s="355"/>
      <c r="AI338" s="355"/>
      <c r="AJ338" s="355"/>
      <c r="AK338" s="356"/>
      <c r="AL338" s="355"/>
      <c r="AM338" s="355"/>
      <c r="AN338" s="355"/>
      <c r="AO338" s="355"/>
      <c r="AP338" s="355"/>
      <c r="AQ338" s="355"/>
      <c r="AR338" s="355"/>
      <c r="AS338" s="358"/>
      <c r="AT338" s="355"/>
      <c r="AU338" s="355"/>
      <c r="AV338" s="355"/>
      <c r="AW338" s="355"/>
      <c r="AX338" s="355"/>
      <c r="AY338" s="355"/>
      <c r="AZ338" s="355"/>
      <c r="BA338" s="355"/>
    </row>
    <row r="339" spans="1:53" s="353" customFormat="1">
      <c r="A339" s="355"/>
      <c r="B339" s="355"/>
      <c r="C339" s="355"/>
      <c r="D339" s="355"/>
      <c r="E339" s="355"/>
      <c r="F339" s="355"/>
      <c r="G339" s="355"/>
      <c r="H339" s="355"/>
      <c r="I339" s="355"/>
      <c r="J339" s="355"/>
      <c r="K339" s="355"/>
      <c r="L339" s="355"/>
      <c r="M339" s="355"/>
      <c r="N339" s="355"/>
      <c r="O339" s="355"/>
      <c r="P339" s="377"/>
      <c r="Q339" s="355"/>
      <c r="R339" s="355"/>
      <c r="S339" s="355"/>
      <c r="T339" s="355"/>
      <c r="U339" s="355"/>
      <c r="V339" s="355"/>
      <c r="W339" s="377"/>
      <c r="X339" s="355"/>
      <c r="Y339" s="355"/>
      <c r="Z339" s="355"/>
      <c r="AA339" s="355"/>
      <c r="AB339" s="357"/>
      <c r="AC339" s="355"/>
      <c r="AD339" s="355"/>
      <c r="AE339" s="355"/>
      <c r="AF339" s="355"/>
      <c r="AG339" s="355"/>
      <c r="AH339" s="355"/>
      <c r="AI339" s="355"/>
      <c r="AJ339" s="355"/>
      <c r="AK339" s="356"/>
      <c r="AL339" s="355"/>
      <c r="AM339" s="355"/>
      <c r="AN339" s="355"/>
      <c r="AO339" s="355"/>
      <c r="AP339" s="355"/>
      <c r="AQ339" s="355"/>
      <c r="AR339" s="355"/>
      <c r="AS339" s="358"/>
      <c r="AT339" s="355"/>
      <c r="AU339" s="355"/>
      <c r="AV339" s="355"/>
      <c r="AW339" s="355"/>
      <c r="AX339" s="355"/>
      <c r="AY339" s="355"/>
      <c r="AZ339" s="355"/>
      <c r="BA339" s="355"/>
    </row>
    <row r="340" spans="1:53" s="353" customFormat="1">
      <c r="A340" s="355"/>
      <c r="B340" s="355"/>
      <c r="C340" s="355"/>
      <c r="D340" s="355"/>
      <c r="E340" s="355"/>
      <c r="F340" s="355"/>
      <c r="G340" s="355"/>
      <c r="H340" s="355"/>
      <c r="I340" s="355"/>
      <c r="J340" s="355"/>
      <c r="K340" s="355"/>
      <c r="L340" s="355"/>
      <c r="M340" s="355"/>
      <c r="N340" s="355"/>
      <c r="O340" s="355"/>
      <c r="P340" s="377"/>
      <c r="Q340" s="355"/>
      <c r="R340" s="355"/>
      <c r="S340" s="355"/>
      <c r="T340" s="355"/>
      <c r="U340" s="355"/>
      <c r="V340" s="355"/>
      <c r="W340" s="377"/>
      <c r="X340" s="355"/>
      <c r="Y340" s="355"/>
      <c r="Z340" s="355"/>
      <c r="AA340" s="355"/>
      <c r="AB340" s="357"/>
      <c r="AC340" s="355"/>
      <c r="AD340" s="355"/>
      <c r="AE340" s="355"/>
      <c r="AF340" s="355"/>
      <c r="AG340" s="355"/>
      <c r="AH340" s="355"/>
      <c r="AI340" s="355"/>
      <c r="AJ340" s="355"/>
      <c r="AK340" s="356"/>
      <c r="AL340" s="355"/>
      <c r="AM340" s="355"/>
      <c r="AN340" s="355"/>
      <c r="AO340" s="355"/>
      <c r="AP340" s="355"/>
      <c r="AQ340" s="355"/>
      <c r="AR340" s="355"/>
      <c r="AS340" s="358"/>
      <c r="AT340" s="355"/>
      <c r="AU340" s="355"/>
      <c r="AV340" s="355"/>
      <c r="AW340" s="355"/>
      <c r="AX340" s="355"/>
      <c r="AY340" s="355"/>
      <c r="AZ340" s="355"/>
      <c r="BA340" s="355"/>
    </row>
    <row r="341" spans="1:53" s="353" customFormat="1">
      <c r="A341" s="355"/>
      <c r="B341" s="355"/>
      <c r="C341" s="355"/>
      <c r="D341" s="355"/>
      <c r="E341" s="355"/>
      <c r="F341" s="355"/>
      <c r="G341" s="355"/>
      <c r="H341" s="355"/>
      <c r="I341" s="355"/>
      <c r="J341" s="355"/>
      <c r="K341" s="355"/>
      <c r="L341" s="355"/>
      <c r="M341" s="355"/>
      <c r="N341" s="355"/>
      <c r="O341" s="355"/>
      <c r="P341" s="377"/>
      <c r="Q341" s="355"/>
      <c r="R341" s="355"/>
      <c r="S341" s="355"/>
      <c r="T341" s="355"/>
      <c r="U341" s="355"/>
      <c r="V341" s="355"/>
      <c r="W341" s="377"/>
      <c r="X341" s="355"/>
      <c r="Y341" s="355"/>
      <c r="Z341" s="355"/>
      <c r="AA341" s="355"/>
      <c r="AB341" s="357"/>
      <c r="AC341" s="355"/>
      <c r="AD341" s="355"/>
      <c r="AE341" s="355"/>
      <c r="AF341" s="355"/>
      <c r="AG341" s="355"/>
      <c r="AH341" s="355"/>
      <c r="AI341" s="355"/>
      <c r="AJ341" s="355"/>
      <c r="AK341" s="356"/>
      <c r="AL341" s="355"/>
      <c r="AM341" s="355"/>
      <c r="AN341" s="355"/>
      <c r="AO341" s="355"/>
      <c r="AP341" s="355"/>
      <c r="AQ341" s="355"/>
      <c r="AR341" s="355"/>
      <c r="AS341" s="358"/>
      <c r="AT341" s="355"/>
      <c r="AU341" s="355"/>
      <c r="AV341" s="355"/>
      <c r="AW341" s="355"/>
      <c r="AX341" s="355"/>
      <c r="AY341" s="355"/>
      <c r="AZ341" s="355"/>
      <c r="BA341" s="355"/>
    </row>
    <row r="342" spans="1:53" s="353" customFormat="1">
      <c r="A342" s="355"/>
      <c r="B342" s="355"/>
      <c r="C342" s="355"/>
      <c r="D342" s="355"/>
      <c r="E342" s="355"/>
      <c r="F342" s="355"/>
      <c r="G342" s="355"/>
      <c r="H342" s="355"/>
      <c r="I342" s="355"/>
      <c r="J342" s="355"/>
      <c r="K342" s="355"/>
      <c r="L342" s="355"/>
      <c r="M342" s="355"/>
      <c r="N342" s="355"/>
      <c r="O342" s="355"/>
      <c r="P342" s="377"/>
      <c r="Q342" s="355"/>
      <c r="R342" s="355"/>
      <c r="S342" s="355"/>
      <c r="T342" s="355"/>
      <c r="U342" s="355"/>
      <c r="V342" s="355"/>
      <c r="W342" s="377"/>
      <c r="X342" s="355"/>
      <c r="Y342" s="355"/>
      <c r="Z342" s="355"/>
      <c r="AA342" s="355"/>
      <c r="AB342" s="357"/>
      <c r="AC342" s="355"/>
      <c r="AD342" s="355"/>
      <c r="AE342" s="355"/>
      <c r="AF342" s="355"/>
      <c r="AG342" s="355"/>
      <c r="AH342" s="355"/>
      <c r="AI342" s="355"/>
      <c r="AJ342" s="355"/>
      <c r="AK342" s="356"/>
      <c r="AL342" s="355"/>
      <c r="AM342" s="355"/>
      <c r="AN342" s="355"/>
      <c r="AO342" s="355"/>
      <c r="AP342" s="355"/>
      <c r="AQ342" s="355"/>
      <c r="AR342" s="355"/>
      <c r="AS342" s="358"/>
      <c r="AT342" s="355"/>
      <c r="AU342" s="355"/>
      <c r="AV342" s="355"/>
      <c r="AW342" s="355"/>
      <c r="AX342" s="355"/>
      <c r="AY342" s="355"/>
      <c r="AZ342" s="355"/>
      <c r="BA342" s="355"/>
    </row>
    <row r="343" spans="1:53" s="353" customFormat="1">
      <c r="A343" s="355"/>
      <c r="B343" s="355"/>
      <c r="C343" s="355"/>
      <c r="D343" s="355"/>
      <c r="E343" s="355"/>
      <c r="F343" s="355"/>
      <c r="G343" s="355"/>
      <c r="H343" s="355"/>
      <c r="I343" s="355"/>
      <c r="J343" s="355"/>
      <c r="K343" s="355"/>
      <c r="L343" s="355"/>
      <c r="M343" s="355"/>
      <c r="N343" s="355"/>
      <c r="O343" s="355"/>
      <c r="P343" s="377"/>
      <c r="Q343" s="355"/>
      <c r="R343" s="355"/>
      <c r="S343" s="355"/>
      <c r="T343" s="355"/>
      <c r="U343" s="355"/>
      <c r="V343" s="355"/>
      <c r="W343" s="377"/>
      <c r="X343" s="355"/>
      <c r="Y343" s="355"/>
      <c r="Z343" s="355"/>
      <c r="AA343" s="355"/>
      <c r="AB343" s="357"/>
      <c r="AC343" s="355"/>
      <c r="AD343" s="355"/>
      <c r="AE343" s="355"/>
      <c r="AF343" s="355"/>
      <c r="AG343" s="355"/>
      <c r="AH343" s="355"/>
      <c r="AI343" s="355"/>
      <c r="AJ343" s="355"/>
      <c r="AK343" s="356"/>
      <c r="AL343" s="355"/>
      <c r="AM343" s="355"/>
      <c r="AN343" s="355"/>
      <c r="AO343" s="355"/>
      <c r="AP343" s="355"/>
      <c r="AQ343" s="355"/>
      <c r="AR343" s="355"/>
      <c r="AS343" s="358"/>
      <c r="AT343" s="355"/>
      <c r="AU343" s="355"/>
      <c r="AV343" s="355"/>
      <c r="AW343" s="355"/>
      <c r="AX343" s="355"/>
      <c r="AY343" s="355"/>
      <c r="AZ343" s="355"/>
      <c r="BA343" s="355"/>
    </row>
    <row r="344" spans="1:53" s="353" customFormat="1">
      <c r="A344" s="355"/>
      <c r="B344" s="355"/>
      <c r="C344" s="355"/>
      <c r="D344" s="355"/>
      <c r="E344" s="355"/>
      <c r="F344" s="355"/>
      <c r="G344" s="355"/>
      <c r="H344" s="355"/>
      <c r="I344" s="355"/>
      <c r="J344" s="355"/>
      <c r="K344" s="355"/>
      <c r="L344" s="355"/>
      <c r="M344" s="355"/>
      <c r="N344" s="355"/>
      <c r="O344" s="355"/>
      <c r="P344" s="377"/>
      <c r="Q344" s="355"/>
      <c r="R344" s="355"/>
      <c r="S344" s="355"/>
      <c r="T344" s="355"/>
      <c r="U344" s="355"/>
      <c r="V344" s="355"/>
      <c r="W344" s="377"/>
      <c r="X344" s="355"/>
      <c r="Y344" s="355"/>
      <c r="Z344" s="355"/>
      <c r="AA344" s="355"/>
      <c r="AB344" s="357"/>
      <c r="AC344" s="355"/>
      <c r="AD344" s="355"/>
      <c r="AE344" s="355"/>
      <c r="AF344" s="355"/>
      <c r="AG344" s="355"/>
      <c r="AH344" s="355"/>
      <c r="AI344" s="355"/>
      <c r="AJ344" s="355"/>
      <c r="AK344" s="356"/>
      <c r="AL344" s="355"/>
      <c r="AM344" s="355"/>
      <c r="AN344" s="355"/>
      <c r="AO344" s="355"/>
      <c r="AP344" s="355"/>
      <c r="AQ344" s="355"/>
      <c r="AR344" s="355"/>
      <c r="AS344" s="358"/>
      <c r="AT344" s="355"/>
      <c r="AU344" s="355"/>
      <c r="AV344" s="355"/>
      <c r="AW344" s="355"/>
      <c r="AX344" s="355"/>
      <c r="AY344" s="355"/>
      <c r="AZ344" s="355"/>
      <c r="BA344" s="355"/>
    </row>
    <row r="345" spans="1:53" s="353" customFormat="1">
      <c r="A345" s="355"/>
      <c r="B345" s="355"/>
      <c r="C345" s="355"/>
      <c r="D345" s="355"/>
      <c r="E345" s="355"/>
      <c r="F345" s="355"/>
      <c r="G345" s="355"/>
      <c r="H345" s="355"/>
      <c r="I345" s="355"/>
      <c r="J345" s="355"/>
      <c r="K345" s="355"/>
      <c r="L345" s="355"/>
      <c r="M345" s="355"/>
      <c r="N345" s="355"/>
      <c r="O345" s="355"/>
      <c r="P345" s="377"/>
      <c r="Q345" s="355"/>
      <c r="R345" s="355"/>
      <c r="S345" s="355"/>
      <c r="T345" s="355"/>
      <c r="U345" s="355"/>
      <c r="V345" s="355"/>
      <c r="W345" s="377"/>
      <c r="X345" s="355"/>
      <c r="Y345" s="355"/>
      <c r="Z345" s="355"/>
      <c r="AA345" s="355"/>
      <c r="AB345" s="357"/>
      <c r="AC345" s="355"/>
      <c r="AD345" s="355"/>
      <c r="AE345" s="355"/>
      <c r="AF345" s="355"/>
      <c r="AG345" s="355"/>
      <c r="AH345" s="355"/>
      <c r="AI345" s="355"/>
      <c r="AJ345" s="355"/>
      <c r="AK345" s="356"/>
      <c r="AL345" s="355"/>
      <c r="AM345" s="355"/>
      <c r="AN345" s="355"/>
      <c r="AO345" s="355"/>
      <c r="AP345" s="355"/>
      <c r="AQ345" s="355"/>
      <c r="AR345" s="355"/>
      <c r="AS345" s="358"/>
      <c r="AT345" s="355"/>
      <c r="AU345" s="355"/>
      <c r="AV345" s="355"/>
      <c r="AW345" s="355"/>
      <c r="AX345" s="355"/>
      <c r="AY345" s="355"/>
      <c r="AZ345" s="355"/>
      <c r="BA345" s="355"/>
    </row>
    <row r="346" spans="1:53" s="353" customFormat="1">
      <c r="A346" s="355"/>
      <c r="B346" s="355"/>
      <c r="C346" s="355"/>
      <c r="D346" s="355"/>
      <c r="E346" s="355"/>
      <c r="F346" s="355"/>
      <c r="G346" s="355"/>
      <c r="H346" s="355"/>
      <c r="I346" s="355"/>
      <c r="J346" s="355"/>
      <c r="K346" s="355"/>
      <c r="L346" s="355"/>
      <c r="M346" s="355"/>
      <c r="N346" s="355"/>
      <c r="O346" s="355"/>
      <c r="P346" s="377"/>
      <c r="Q346" s="355"/>
      <c r="R346" s="355"/>
      <c r="S346" s="355"/>
      <c r="T346" s="355"/>
      <c r="U346" s="355"/>
      <c r="V346" s="355"/>
      <c r="W346" s="377"/>
      <c r="X346" s="355"/>
      <c r="Y346" s="355"/>
      <c r="Z346" s="355"/>
      <c r="AA346" s="355"/>
      <c r="AB346" s="357"/>
      <c r="AC346" s="355"/>
      <c r="AD346" s="355"/>
      <c r="AE346" s="355"/>
      <c r="AF346" s="355"/>
      <c r="AG346" s="355"/>
      <c r="AH346" s="355"/>
      <c r="AI346" s="355"/>
      <c r="AJ346" s="355"/>
      <c r="AK346" s="356"/>
      <c r="AL346" s="355"/>
      <c r="AM346" s="355"/>
      <c r="AN346" s="355"/>
      <c r="AO346" s="355"/>
      <c r="AP346" s="355"/>
      <c r="AQ346" s="355"/>
      <c r="AR346" s="355"/>
      <c r="AS346" s="358"/>
      <c r="AT346" s="355"/>
      <c r="AU346" s="355"/>
      <c r="AV346" s="355"/>
      <c r="AW346" s="355"/>
      <c r="AX346" s="355"/>
      <c r="AY346" s="355"/>
      <c r="AZ346" s="355"/>
      <c r="BA346" s="355"/>
    </row>
    <row r="347" spans="1:53" s="353" customFormat="1">
      <c r="A347" s="355"/>
      <c r="B347" s="355"/>
      <c r="C347" s="355"/>
      <c r="D347" s="355"/>
      <c r="E347" s="355"/>
      <c r="F347" s="355"/>
      <c r="G347" s="355"/>
      <c r="H347" s="355"/>
      <c r="I347" s="355"/>
      <c r="J347" s="355"/>
      <c r="K347" s="355"/>
      <c r="L347" s="355"/>
      <c r="M347" s="355"/>
      <c r="N347" s="355"/>
      <c r="O347" s="355"/>
      <c r="P347" s="377"/>
      <c r="Q347" s="355"/>
      <c r="R347" s="355"/>
      <c r="S347" s="355"/>
      <c r="T347" s="355"/>
      <c r="U347" s="355"/>
      <c r="V347" s="355"/>
      <c r="W347" s="377"/>
      <c r="X347" s="355"/>
      <c r="Y347" s="355"/>
      <c r="Z347" s="355"/>
      <c r="AA347" s="355"/>
      <c r="AB347" s="357"/>
      <c r="AC347" s="355"/>
      <c r="AD347" s="355"/>
      <c r="AE347" s="355"/>
      <c r="AF347" s="355"/>
      <c r="AG347" s="355"/>
      <c r="AH347" s="355"/>
      <c r="AI347" s="355"/>
      <c r="AJ347" s="355"/>
      <c r="AK347" s="356"/>
      <c r="AL347" s="355"/>
      <c r="AM347" s="355"/>
      <c r="AN347" s="355"/>
      <c r="AO347" s="355"/>
      <c r="AP347" s="355"/>
      <c r="AQ347" s="355"/>
      <c r="AR347" s="355"/>
      <c r="AS347" s="358"/>
      <c r="AT347" s="355"/>
      <c r="AU347" s="355"/>
      <c r="AV347" s="355"/>
      <c r="AW347" s="355"/>
      <c r="AX347" s="355"/>
      <c r="AY347" s="355"/>
      <c r="AZ347" s="355"/>
      <c r="BA347" s="355"/>
    </row>
    <row r="348" spans="1:53" s="353" customFormat="1">
      <c r="A348" s="355"/>
      <c r="B348" s="355"/>
      <c r="C348" s="355"/>
      <c r="D348" s="355"/>
      <c r="E348" s="355"/>
      <c r="F348" s="355"/>
      <c r="G348" s="355"/>
      <c r="H348" s="355"/>
      <c r="I348" s="355"/>
      <c r="J348" s="355"/>
      <c r="K348" s="355"/>
      <c r="L348" s="355"/>
      <c r="M348" s="355"/>
      <c r="N348" s="355"/>
      <c r="O348" s="355"/>
      <c r="P348" s="377"/>
      <c r="Q348" s="355"/>
      <c r="R348" s="355"/>
      <c r="S348" s="355"/>
      <c r="T348" s="355"/>
      <c r="U348" s="355"/>
      <c r="V348" s="355"/>
      <c r="W348" s="377"/>
      <c r="X348" s="355"/>
      <c r="Y348" s="355"/>
      <c r="Z348" s="355"/>
      <c r="AA348" s="355"/>
      <c r="AB348" s="357"/>
      <c r="AC348" s="355"/>
      <c r="AD348" s="355"/>
      <c r="AE348" s="355"/>
      <c r="AF348" s="355"/>
      <c r="AG348" s="355"/>
      <c r="AH348" s="355"/>
      <c r="AI348" s="355"/>
      <c r="AJ348" s="355"/>
      <c r="AK348" s="356"/>
      <c r="AL348" s="355"/>
      <c r="AM348" s="355"/>
      <c r="AN348" s="355"/>
      <c r="AO348" s="355"/>
      <c r="AP348" s="355"/>
      <c r="AQ348" s="355"/>
      <c r="AR348" s="355"/>
      <c r="AS348" s="358"/>
      <c r="AT348" s="355"/>
      <c r="AU348" s="355"/>
      <c r="AV348" s="355"/>
      <c r="AW348" s="355"/>
      <c r="AX348" s="355"/>
      <c r="AY348" s="355"/>
      <c r="AZ348" s="355"/>
      <c r="BA348" s="355"/>
    </row>
    <row r="349" spans="1:53" s="353" customFormat="1">
      <c r="A349" s="355"/>
      <c r="B349" s="355"/>
      <c r="C349" s="355"/>
      <c r="D349" s="355"/>
      <c r="E349" s="355"/>
      <c r="F349" s="355"/>
      <c r="G349" s="355"/>
      <c r="H349" s="355"/>
      <c r="I349" s="355"/>
      <c r="J349" s="355"/>
      <c r="K349" s="355"/>
      <c r="L349" s="355"/>
      <c r="M349" s="355"/>
      <c r="N349" s="355"/>
      <c r="O349" s="355"/>
      <c r="P349" s="377"/>
      <c r="Q349" s="355"/>
      <c r="R349" s="355"/>
      <c r="S349" s="355"/>
      <c r="T349" s="355"/>
      <c r="U349" s="355"/>
      <c r="V349" s="355"/>
      <c r="W349" s="377"/>
      <c r="X349" s="355"/>
      <c r="Y349" s="355"/>
      <c r="Z349" s="355"/>
      <c r="AA349" s="355"/>
      <c r="AB349" s="357"/>
      <c r="AC349" s="355"/>
      <c r="AD349" s="355"/>
      <c r="AE349" s="355"/>
      <c r="AF349" s="355"/>
      <c r="AG349" s="355"/>
      <c r="AH349" s="355"/>
      <c r="AI349" s="355"/>
      <c r="AJ349" s="355"/>
      <c r="AK349" s="356"/>
      <c r="AL349" s="355"/>
      <c r="AM349" s="355"/>
      <c r="AN349" s="355"/>
      <c r="AO349" s="355"/>
      <c r="AP349" s="355"/>
      <c r="AQ349" s="355"/>
      <c r="AR349" s="355"/>
      <c r="AS349" s="358"/>
      <c r="AT349" s="355"/>
      <c r="AU349" s="355"/>
      <c r="AV349" s="355"/>
      <c r="AW349" s="355"/>
      <c r="AX349" s="355"/>
      <c r="AY349" s="355"/>
      <c r="AZ349" s="355"/>
      <c r="BA349" s="355"/>
    </row>
    <row r="350" spans="1:53" s="353" customFormat="1">
      <c r="A350" s="355"/>
      <c r="B350" s="355"/>
      <c r="C350" s="355"/>
      <c r="D350" s="355"/>
      <c r="E350" s="355"/>
      <c r="F350" s="355"/>
      <c r="G350" s="355"/>
      <c r="H350" s="355"/>
      <c r="I350" s="355"/>
      <c r="J350" s="355"/>
      <c r="K350" s="355"/>
      <c r="L350" s="355"/>
      <c r="M350" s="355"/>
      <c r="N350" s="355"/>
      <c r="O350" s="355"/>
      <c r="P350" s="377"/>
      <c r="Q350" s="355"/>
      <c r="R350" s="355"/>
      <c r="S350" s="355"/>
      <c r="T350" s="355"/>
      <c r="U350" s="355"/>
      <c r="V350" s="355"/>
      <c r="W350" s="377"/>
      <c r="X350" s="355"/>
      <c r="Y350" s="355"/>
      <c r="Z350" s="355"/>
      <c r="AA350" s="355"/>
      <c r="AB350" s="357"/>
      <c r="AC350" s="355"/>
      <c r="AD350" s="355"/>
      <c r="AE350" s="355"/>
      <c r="AF350" s="355"/>
      <c r="AG350" s="355"/>
      <c r="AH350" s="355"/>
      <c r="AI350" s="355"/>
      <c r="AJ350" s="355"/>
      <c r="AK350" s="356"/>
      <c r="AL350" s="355"/>
      <c r="AM350" s="355"/>
      <c r="AN350" s="355"/>
      <c r="AO350" s="355"/>
      <c r="AP350" s="355"/>
      <c r="AQ350" s="355"/>
      <c r="AR350" s="355"/>
      <c r="AS350" s="358"/>
      <c r="AT350" s="355"/>
      <c r="AU350" s="355"/>
      <c r="AV350" s="355"/>
      <c r="AW350" s="355"/>
      <c r="AX350" s="355"/>
      <c r="AY350" s="355"/>
      <c r="AZ350" s="355"/>
      <c r="BA350" s="355"/>
    </row>
    <row r="351" spans="1:53" s="353" customFormat="1">
      <c r="A351" s="355"/>
      <c r="B351" s="355"/>
      <c r="C351" s="355"/>
      <c r="D351" s="355"/>
      <c r="E351" s="355"/>
      <c r="F351" s="355"/>
      <c r="G351" s="355"/>
      <c r="H351" s="355"/>
      <c r="I351" s="355"/>
      <c r="J351" s="355"/>
      <c r="K351" s="355"/>
      <c r="L351" s="355"/>
      <c r="M351" s="355"/>
      <c r="N351" s="355"/>
      <c r="O351" s="355"/>
      <c r="P351" s="377"/>
      <c r="Q351" s="355"/>
      <c r="R351" s="355"/>
      <c r="S351" s="355"/>
      <c r="T351" s="355"/>
      <c r="U351" s="355"/>
      <c r="V351" s="355"/>
      <c r="W351" s="377"/>
      <c r="X351" s="355"/>
      <c r="Y351" s="355"/>
      <c r="Z351" s="355"/>
      <c r="AA351" s="355"/>
      <c r="AB351" s="357"/>
      <c r="AC351" s="355"/>
      <c r="AD351" s="355"/>
      <c r="AE351" s="355"/>
      <c r="AF351" s="355"/>
      <c r="AG351" s="355"/>
      <c r="AH351" s="355"/>
      <c r="AI351" s="355"/>
      <c r="AJ351" s="355"/>
      <c r="AK351" s="356"/>
      <c r="AL351" s="355"/>
      <c r="AM351" s="355"/>
      <c r="AN351" s="355"/>
      <c r="AO351" s="355"/>
      <c r="AP351" s="355"/>
      <c r="AQ351" s="355"/>
      <c r="AR351" s="355"/>
      <c r="AS351" s="358"/>
      <c r="AT351" s="355"/>
      <c r="AU351" s="355"/>
      <c r="AV351" s="355"/>
      <c r="AW351" s="355"/>
      <c r="AX351" s="355"/>
      <c r="AY351" s="355"/>
      <c r="AZ351" s="355"/>
      <c r="BA351" s="355"/>
    </row>
    <row r="352" spans="1:53" s="353" customFormat="1">
      <c r="A352" s="355"/>
      <c r="B352" s="355"/>
      <c r="C352" s="355"/>
      <c r="D352" s="355"/>
      <c r="E352" s="355"/>
      <c r="F352" s="355"/>
      <c r="G352" s="355"/>
      <c r="H352" s="355"/>
      <c r="I352" s="355"/>
      <c r="J352" s="355"/>
      <c r="K352" s="355"/>
      <c r="L352" s="355"/>
      <c r="M352" s="355"/>
      <c r="N352" s="355"/>
      <c r="O352" s="355"/>
      <c r="P352" s="377"/>
      <c r="Q352" s="355"/>
      <c r="R352" s="355"/>
      <c r="S352" s="355"/>
      <c r="T352" s="355"/>
      <c r="U352" s="355"/>
      <c r="V352" s="355"/>
      <c r="W352" s="377"/>
      <c r="X352" s="355"/>
      <c r="Y352" s="355"/>
      <c r="Z352" s="355"/>
      <c r="AA352" s="355"/>
      <c r="AB352" s="357"/>
      <c r="AC352" s="355"/>
      <c r="AD352" s="355"/>
      <c r="AE352" s="355"/>
      <c r="AF352" s="355"/>
      <c r="AG352" s="355"/>
      <c r="AH352" s="355"/>
      <c r="AI352" s="355"/>
      <c r="AJ352" s="355"/>
      <c r="AK352" s="356"/>
      <c r="AL352" s="355"/>
      <c r="AM352" s="355"/>
      <c r="AN352" s="355"/>
      <c r="AO352" s="355"/>
      <c r="AP352" s="355"/>
      <c r="AQ352" s="355"/>
      <c r="AR352" s="355"/>
      <c r="AS352" s="358"/>
      <c r="AT352" s="355"/>
      <c r="AU352" s="355"/>
      <c r="AV352" s="355"/>
      <c r="AW352" s="355"/>
      <c r="AX352" s="355"/>
      <c r="AY352" s="355"/>
      <c r="AZ352" s="355"/>
      <c r="BA352" s="355"/>
    </row>
    <row r="353" spans="1:53" s="353" customFormat="1">
      <c r="A353" s="355"/>
      <c r="B353" s="355"/>
      <c r="C353" s="355"/>
      <c r="D353" s="355"/>
      <c r="E353" s="355"/>
      <c r="F353" s="355"/>
      <c r="G353" s="355"/>
      <c r="H353" s="355"/>
      <c r="I353" s="355"/>
      <c r="J353" s="355"/>
      <c r="K353" s="355"/>
      <c r="L353" s="355"/>
      <c r="M353" s="355"/>
      <c r="N353" s="355"/>
      <c r="O353" s="355"/>
      <c r="P353" s="377"/>
      <c r="Q353" s="355"/>
      <c r="R353" s="355"/>
      <c r="S353" s="355"/>
      <c r="T353" s="355"/>
      <c r="U353" s="355"/>
      <c r="V353" s="355"/>
      <c r="W353" s="377"/>
      <c r="X353" s="355"/>
      <c r="Y353" s="355"/>
      <c r="Z353" s="355"/>
      <c r="AA353" s="355"/>
      <c r="AB353" s="357"/>
      <c r="AC353" s="355"/>
      <c r="AD353" s="355"/>
      <c r="AE353" s="355"/>
      <c r="AF353" s="355"/>
      <c r="AG353" s="355"/>
      <c r="AH353" s="355"/>
      <c r="AI353" s="355"/>
      <c r="AJ353" s="355"/>
      <c r="AK353" s="356"/>
      <c r="AL353" s="355"/>
      <c r="AM353" s="355"/>
      <c r="AN353" s="355"/>
      <c r="AO353" s="355"/>
      <c r="AP353" s="355"/>
      <c r="AQ353" s="355"/>
      <c r="AR353" s="355"/>
      <c r="AS353" s="358"/>
      <c r="AT353" s="355"/>
      <c r="AU353" s="355"/>
      <c r="AV353" s="355"/>
      <c r="AW353" s="355"/>
      <c r="AX353" s="355"/>
      <c r="AY353" s="355"/>
      <c r="AZ353" s="355"/>
      <c r="BA353" s="355"/>
    </row>
    <row r="354" spans="1:53" s="353" customFormat="1">
      <c r="A354" s="355"/>
      <c r="B354" s="355"/>
      <c r="C354" s="355"/>
      <c r="D354" s="355"/>
      <c r="E354" s="355"/>
      <c r="F354" s="355"/>
      <c r="G354" s="355"/>
      <c r="H354" s="355"/>
      <c r="I354" s="355"/>
      <c r="J354" s="355"/>
      <c r="K354" s="355"/>
      <c r="L354" s="355"/>
      <c r="M354" s="355"/>
      <c r="N354" s="355"/>
      <c r="O354" s="355"/>
      <c r="P354" s="377"/>
      <c r="Q354" s="355"/>
      <c r="R354" s="355"/>
      <c r="S354" s="355"/>
      <c r="T354" s="355"/>
      <c r="U354" s="355"/>
      <c r="V354" s="355"/>
      <c r="W354" s="377"/>
      <c r="X354" s="355"/>
      <c r="Y354" s="355"/>
      <c r="Z354" s="355"/>
      <c r="AA354" s="355"/>
      <c r="AB354" s="357"/>
      <c r="AC354" s="355"/>
      <c r="AD354" s="355"/>
      <c r="AE354" s="355"/>
      <c r="AF354" s="355"/>
      <c r="AG354" s="355"/>
      <c r="AH354" s="355"/>
      <c r="AI354" s="355"/>
      <c r="AJ354" s="355"/>
      <c r="AK354" s="356"/>
      <c r="AL354" s="355"/>
      <c r="AM354" s="355"/>
      <c r="AN354" s="355"/>
      <c r="AO354" s="355"/>
      <c r="AP354" s="355"/>
      <c r="AQ354" s="355"/>
      <c r="AR354" s="355"/>
      <c r="AS354" s="358"/>
      <c r="AT354" s="355"/>
      <c r="AU354" s="355"/>
      <c r="AV354" s="355"/>
      <c r="AW354" s="355"/>
      <c r="AX354" s="355"/>
      <c r="AY354" s="355"/>
      <c r="AZ354" s="355"/>
      <c r="BA354" s="355"/>
    </row>
    <row r="355" spans="1:53" s="353" customFormat="1">
      <c r="A355" s="355"/>
      <c r="B355" s="355"/>
      <c r="C355" s="355"/>
      <c r="D355" s="355"/>
      <c r="E355" s="355"/>
      <c r="F355" s="355"/>
      <c r="G355" s="355"/>
      <c r="H355" s="355"/>
      <c r="I355" s="355"/>
      <c r="J355" s="355"/>
      <c r="K355" s="355"/>
      <c r="L355" s="355"/>
      <c r="M355" s="355"/>
      <c r="N355" s="355"/>
      <c r="O355" s="355"/>
      <c r="P355" s="377"/>
      <c r="Q355" s="355"/>
      <c r="R355" s="355"/>
      <c r="S355" s="355"/>
      <c r="T355" s="355"/>
      <c r="U355" s="355"/>
      <c r="V355" s="355"/>
      <c r="W355" s="377"/>
      <c r="X355" s="355"/>
      <c r="Y355" s="355"/>
      <c r="Z355" s="355"/>
      <c r="AA355" s="355"/>
      <c r="AB355" s="357"/>
      <c r="AC355" s="355"/>
      <c r="AD355" s="355"/>
      <c r="AE355" s="355"/>
      <c r="AF355" s="355"/>
      <c r="AG355" s="355"/>
      <c r="AH355" s="355"/>
      <c r="AI355" s="355"/>
      <c r="AJ355" s="355"/>
      <c r="AK355" s="356"/>
      <c r="AL355" s="355"/>
      <c r="AM355" s="355"/>
      <c r="AN355" s="355"/>
      <c r="AO355" s="355"/>
      <c r="AP355" s="355"/>
      <c r="AQ355" s="355"/>
      <c r="AR355" s="355"/>
      <c r="AS355" s="358"/>
      <c r="AT355" s="355"/>
      <c r="AU355" s="355"/>
      <c r="AV355" s="355"/>
      <c r="AW355" s="355"/>
      <c r="AX355" s="355"/>
      <c r="AY355" s="355"/>
      <c r="AZ355" s="355"/>
      <c r="BA355" s="355"/>
    </row>
    <row r="356" spans="1:53" s="353" customFormat="1">
      <c r="A356" s="355"/>
      <c r="B356" s="355"/>
      <c r="C356" s="355"/>
      <c r="D356" s="355"/>
      <c r="E356" s="355"/>
      <c r="F356" s="355"/>
      <c r="G356" s="355"/>
      <c r="H356" s="355"/>
      <c r="I356" s="355"/>
      <c r="J356" s="355"/>
      <c r="K356" s="355"/>
      <c r="L356" s="355"/>
      <c r="M356" s="355"/>
      <c r="N356" s="355"/>
      <c r="O356" s="355"/>
      <c r="P356" s="377"/>
      <c r="Q356" s="355"/>
      <c r="R356" s="355"/>
      <c r="S356" s="355"/>
      <c r="T356" s="355"/>
      <c r="U356" s="355"/>
      <c r="V356" s="355"/>
      <c r="W356" s="377"/>
      <c r="X356" s="355"/>
      <c r="Y356" s="355"/>
      <c r="Z356" s="355"/>
      <c r="AA356" s="355"/>
      <c r="AB356" s="357"/>
      <c r="AC356" s="355"/>
      <c r="AD356" s="355"/>
      <c r="AE356" s="355"/>
      <c r="AF356" s="355"/>
      <c r="AG356" s="355"/>
      <c r="AH356" s="355"/>
      <c r="AI356" s="355"/>
      <c r="AJ356" s="355"/>
      <c r="AK356" s="356"/>
      <c r="AL356" s="355"/>
      <c r="AM356" s="355"/>
      <c r="AN356" s="355"/>
      <c r="AO356" s="355"/>
      <c r="AP356" s="355"/>
      <c r="AQ356" s="355"/>
      <c r="AR356" s="355"/>
      <c r="AS356" s="358"/>
      <c r="AT356" s="355"/>
      <c r="AU356" s="355"/>
      <c r="AV356" s="355"/>
      <c r="AW356" s="355"/>
      <c r="AX356" s="355"/>
      <c r="AY356" s="355"/>
      <c r="AZ356" s="355"/>
      <c r="BA356" s="355"/>
    </row>
    <row r="357" spans="1:53" s="353" customFormat="1">
      <c r="A357" s="355"/>
      <c r="B357" s="355"/>
      <c r="C357" s="355"/>
      <c r="D357" s="355"/>
      <c r="E357" s="355"/>
      <c r="F357" s="355"/>
      <c r="G357" s="355"/>
      <c r="H357" s="355"/>
      <c r="I357" s="355"/>
      <c r="J357" s="355"/>
      <c r="K357" s="355"/>
      <c r="L357" s="355"/>
      <c r="M357" s="355"/>
      <c r="N357" s="355"/>
      <c r="O357" s="355"/>
      <c r="P357" s="377"/>
      <c r="Q357" s="355"/>
      <c r="R357" s="355"/>
      <c r="S357" s="355"/>
      <c r="T357" s="355"/>
      <c r="U357" s="355"/>
      <c r="V357" s="355"/>
      <c r="W357" s="377"/>
      <c r="X357" s="355"/>
      <c r="Y357" s="355"/>
      <c r="Z357" s="355"/>
      <c r="AA357" s="355"/>
      <c r="AB357" s="357"/>
      <c r="AC357" s="355"/>
      <c r="AD357" s="355"/>
      <c r="AE357" s="355"/>
      <c r="AF357" s="355"/>
      <c r="AG357" s="355"/>
      <c r="AH357" s="355"/>
      <c r="AI357" s="355"/>
      <c r="AJ357" s="355"/>
      <c r="AK357" s="356"/>
      <c r="AL357" s="355"/>
      <c r="AM357" s="355"/>
      <c r="AN357" s="355"/>
      <c r="AO357" s="355"/>
      <c r="AP357" s="355"/>
      <c r="AQ357" s="355"/>
      <c r="AR357" s="355"/>
      <c r="AS357" s="358"/>
      <c r="AT357" s="355"/>
      <c r="AU357" s="355"/>
      <c r="AV357" s="355"/>
      <c r="AW357" s="355"/>
      <c r="AX357" s="355"/>
      <c r="AY357" s="355"/>
      <c r="AZ357" s="355"/>
      <c r="BA357" s="355"/>
    </row>
    <row r="358" spans="1:53" s="353" customFormat="1">
      <c r="A358" s="355"/>
      <c r="B358" s="355"/>
      <c r="C358" s="355"/>
      <c r="D358" s="355"/>
      <c r="E358" s="355"/>
      <c r="F358" s="355"/>
      <c r="G358" s="355"/>
      <c r="H358" s="355"/>
      <c r="I358" s="355"/>
      <c r="J358" s="355"/>
      <c r="K358" s="355"/>
      <c r="L358" s="355"/>
      <c r="M358" s="355"/>
      <c r="N358" s="355"/>
      <c r="O358" s="355"/>
      <c r="P358" s="377"/>
      <c r="Q358" s="355"/>
      <c r="R358" s="355"/>
      <c r="S358" s="355"/>
      <c r="T358" s="355"/>
      <c r="U358" s="355"/>
      <c r="V358" s="355"/>
      <c r="W358" s="377"/>
      <c r="X358" s="355"/>
      <c r="Y358" s="355"/>
      <c r="Z358" s="355"/>
      <c r="AA358" s="355"/>
      <c r="AB358" s="357"/>
      <c r="AC358" s="355"/>
      <c r="AD358" s="355"/>
      <c r="AE358" s="355"/>
      <c r="AF358" s="355"/>
      <c r="AG358" s="355"/>
      <c r="AH358" s="355"/>
      <c r="AI358" s="355"/>
      <c r="AJ358" s="355"/>
      <c r="AK358" s="356"/>
      <c r="AL358" s="355"/>
      <c r="AM358" s="355"/>
      <c r="AN358" s="355"/>
      <c r="AO358" s="355"/>
      <c r="AP358" s="355"/>
      <c r="AQ358" s="355"/>
      <c r="AR358" s="355"/>
      <c r="AS358" s="358"/>
      <c r="AT358" s="355"/>
      <c r="AU358" s="355"/>
      <c r="AV358" s="355"/>
      <c r="AW358" s="355"/>
      <c r="AX358" s="355"/>
      <c r="AY358" s="355"/>
      <c r="AZ358" s="355"/>
      <c r="BA358" s="355"/>
    </row>
    <row r="359" spans="1:53" s="353" customFormat="1">
      <c r="A359" s="355"/>
      <c r="B359" s="355"/>
      <c r="C359" s="355"/>
      <c r="D359" s="355"/>
      <c r="E359" s="355"/>
      <c r="F359" s="355"/>
      <c r="G359" s="355"/>
      <c r="H359" s="355"/>
      <c r="I359" s="355"/>
      <c r="J359" s="355"/>
      <c r="K359" s="355"/>
      <c r="L359" s="355"/>
      <c r="M359" s="355"/>
      <c r="N359" s="355"/>
      <c r="O359" s="355"/>
      <c r="P359" s="377"/>
      <c r="Q359" s="355"/>
      <c r="R359" s="355"/>
      <c r="S359" s="355"/>
      <c r="T359" s="355"/>
      <c r="U359" s="355"/>
      <c r="V359" s="355"/>
      <c r="W359" s="377"/>
      <c r="X359" s="355"/>
      <c r="Y359" s="355"/>
      <c r="Z359" s="355"/>
      <c r="AA359" s="355"/>
      <c r="AB359" s="357"/>
      <c r="AC359" s="355"/>
      <c r="AD359" s="355"/>
      <c r="AE359" s="355"/>
      <c r="AF359" s="355"/>
      <c r="AG359" s="355"/>
      <c r="AH359" s="355"/>
      <c r="AI359" s="355"/>
      <c r="AJ359" s="355"/>
      <c r="AK359" s="356"/>
      <c r="AL359" s="355"/>
      <c r="AM359" s="355"/>
      <c r="AN359" s="355"/>
      <c r="AO359" s="355"/>
      <c r="AP359" s="355"/>
      <c r="AQ359" s="355"/>
      <c r="AR359" s="355"/>
      <c r="AS359" s="358"/>
      <c r="AT359" s="355"/>
      <c r="AU359" s="355"/>
      <c r="AV359" s="355"/>
      <c r="AW359" s="355"/>
      <c r="AX359" s="355"/>
      <c r="AY359" s="355"/>
      <c r="AZ359" s="355"/>
      <c r="BA359" s="355"/>
    </row>
    <row r="360" spans="1:53" s="353" customFormat="1">
      <c r="A360" s="355"/>
      <c r="B360" s="355"/>
      <c r="C360" s="355"/>
      <c r="D360" s="355"/>
      <c r="E360" s="355"/>
      <c r="F360" s="355"/>
      <c r="G360" s="355"/>
      <c r="H360" s="355"/>
      <c r="I360" s="355"/>
      <c r="J360" s="355"/>
      <c r="K360" s="355"/>
      <c r="L360" s="355"/>
      <c r="M360" s="355"/>
      <c r="N360" s="355"/>
      <c r="O360" s="355"/>
      <c r="P360" s="377"/>
      <c r="Q360" s="355"/>
      <c r="R360" s="355"/>
      <c r="S360" s="355"/>
      <c r="T360" s="355"/>
      <c r="U360" s="355"/>
      <c r="V360" s="355"/>
      <c r="W360" s="377"/>
      <c r="X360" s="355"/>
      <c r="Y360" s="355"/>
      <c r="Z360" s="355"/>
      <c r="AA360" s="355"/>
      <c r="AB360" s="357"/>
      <c r="AC360" s="355"/>
      <c r="AD360" s="355"/>
      <c r="AE360" s="355"/>
      <c r="AF360" s="355"/>
      <c r="AG360" s="355"/>
      <c r="AH360" s="355"/>
      <c r="AI360" s="355"/>
      <c r="AJ360" s="355"/>
      <c r="AK360" s="356"/>
      <c r="AL360" s="355"/>
      <c r="AM360" s="355"/>
      <c r="AN360" s="355"/>
      <c r="AO360" s="355"/>
      <c r="AP360" s="355"/>
      <c r="AQ360" s="355"/>
      <c r="AR360" s="355"/>
      <c r="AS360" s="358"/>
      <c r="AT360" s="355"/>
      <c r="AU360" s="355"/>
      <c r="AV360" s="355"/>
      <c r="AW360" s="355"/>
      <c r="AX360" s="355"/>
      <c r="AY360" s="355"/>
      <c r="AZ360" s="355"/>
      <c r="BA360" s="355"/>
    </row>
    <row r="361" spans="1:53" s="353" customFormat="1">
      <c r="A361" s="355"/>
      <c r="B361" s="355"/>
      <c r="C361" s="355"/>
      <c r="D361" s="355"/>
      <c r="E361" s="355"/>
      <c r="F361" s="355"/>
      <c r="G361" s="355"/>
      <c r="H361" s="355"/>
      <c r="I361" s="355"/>
      <c r="J361" s="355"/>
      <c r="K361" s="355"/>
      <c r="L361" s="355"/>
      <c r="M361" s="355"/>
      <c r="N361" s="355"/>
      <c r="O361" s="355"/>
      <c r="P361" s="377"/>
      <c r="Q361" s="355"/>
      <c r="R361" s="355"/>
      <c r="S361" s="355"/>
      <c r="T361" s="355"/>
      <c r="U361" s="355"/>
      <c r="V361" s="355"/>
      <c r="W361" s="377"/>
      <c r="X361" s="355"/>
      <c r="Y361" s="355"/>
      <c r="Z361" s="355"/>
      <c r="AA361" s="355"/>
      <c r="AB361" s="357"/>
      <c r="AC361" s="355"/>
      <c r="AD361" s="355"/>
      <c r="AE361" s="355"/>
      <c r="AF361" s="355"/>
      <c r="AG361" s="355"/>
      <c r="AH361" s="355"/>
      <c r="AI361" s="355"/>
      <c r="AJ361" s="355"/>
      <c r="AK361" s="356"/>
      <c r="AL361" s="355"/>
      <c r="AM361" s="355"/>
      <c r="AN361" s="355"/>
      <c r="AO361" s="355"/>
      <c r="AP361" s="355"/>
      <c r="AQ361" s="355"/>
      <c r="AR361" s="355"/>
      <c r="AS361" s="358"/>
      <c r="AT361" s="355"/>
      <c r="AU361" s="355"/>
      <c r="AV361" s="355"/>
      <c r="AW361" s="355"/>
      <c r="AX361" s="355"/>
      <c r="AY361" s="355"/>
      <c r="AZ361" s="355"/>
      <c r="BA361" s="355"/>
    </row>
    <row r="362" spans="1:53" s="353" customFormat="1">
      <c r="A362" s="355"/>
      <c r="B362" s="355"/>
      <c r="C362" s="355"/>
      <c r="D362" s="355"/>
      <c r="E362" s="355"/>
      <c r="F362" s="355"/>
      <c r="G362" s="355"/>
      <c r="H362" s="355"/>
      <c r="I362" s="355"/>
      <c r="J362" s="355"/>
      <c r="K362" s="355"/>
      <c r="L362" s="355"/>
      <c r="M362" s="355"/>
      <c r="N362" s="355"/>
      <c r="O362" s="355"/>
      <c r="P362" s="377"/>
      <c r="Q362" s="355"/>
      <c r="R362" s="355"/>
      <c r="S362" s="355"/>
      <c r="T362" s="355"/>
      <c r="U362" s="355"/>
      <c r="V362" s="355"/>
      <c r="W362" s="377"/>
      <c r="X362" s="355"/>
      <c r="Y362" s="355"/>
      <c r="Z362" s="355"/>
      <c r="AA362" s="355"/>
      <c r="AB362" s="357"/>
      <c r="AC362" s="355"/>
      <c r="AD362" s="355"/>
      <c r="AE362" s="355"/>
      <c r="AF362" s="355"/>
      <c r="AG362" s="355"/>
      <c r="AH362" s="355"/>
      <c r="AI362" s="355"/>
      <c r="AJ362" s="355"/>
      <c r="AK362" s="356"/>
      <c r="AL362" s="355"/>
      <c r="AM362" s="355"/>
      <c r="AN362" s="355"/>
      <c r="AO362" s="355"/>
      <c r="AP362" s="355"/>
      <c r="AQ362" s="355"/>
      <c r="AR362" s="355"/>
      <c r="AS362" s="358"/>
      <c r="AT362" s="355"/>
      <c r="AU362" s="355"/>
      <c r="AV362" s="355"/>
      <c r="AW362" s="355"/>
      <c r="AX362" s="355"/>
      <c r="AY362" s="355"/>
      <c r="AZ362" s="355"/>
      <c r="BA362" s="355"/>
    </row>
    <row r="363" spans="1:53" s="353" customFormat="1">
      <c r="A363" s="355"/>
      <c r="B363" s="355"/>
      <c r="C363" s="355"/>
      <c r="D363" s="355"/>
      <c r="E363" s="355"/>
      <c r="F363" s="355"/>
      <c r="G363" s="355"/>
      <c r="H363" s="355"/>
      <c r="I363" s="355"/>
      <c r="J363" s="355"/>
      <c r="K363" s="355"/>
      <c r="L363" s="355"/>
      <c r="M363" s="355"/>
      <c r="N363" s="355"/>
      <c r="O363" s="355"/>
      <c r="P363" s="377"/>
      <c r="Q363" s="355"/>
      <c r="R363" s="355"/>
      <c r="S363" s="355"/>
      <c r="T363" s="355"/>
      <c r="U363" s="355"/>
      <c r="V363" s="355"/>
      <c r="W363" s="377"/>
      <c r="X363" s="355"/>
      <c r="Y363" s="355"/>
      <c r="Z363" s="355"/>
      <c r="AA363" s="355"/>
      <c r="AB363" s="357"/>
      <c r="AC363" s="355"/>
      <c r="AD363" s="355"/>
      <c r="AE363" s="355"/>
      <c r="AF363" s="355"/>
      <c r="AG363" s="355"/>
      <c r="AH363" s="355"/>
      <c r="AI363" s="355"/>
      <c r="AJ363" s="355"/>
      <c r="AK363" s="356"/>
      <c r="AL363" s="355"/>
      <c r="AM363" s="355"/>
      <c r="AN363" s="355"/>
      <c r="AO363" s="355"/>
      <c r="AP363" s="355"/>
      <c r="AQ363" s="355"/>
      <c r="AR363" s="355"/>
      <c r="AS363" s="358"/>
      <c r="AT363" s="355"/>
      <c r="AU363" s="355"/>
      <c r="AV363" s="355"/>
      <c r="AW363" s="355"/>
      <c r="AX363" s="355"/>
      <c r="AY363" s="355"/>
      <c r="AZ363" s="355"/>
      <c r="BA363" s="355"/>
    </row>
    <row r="364" spans="1:53" s="353" customFormat="1">
      <c r="A364" s="355"/>
      <c r="B364" s="355"/>
      <c r="C364" s="355"/>
      <c r="D364" s="355"/>
      <c r="E364" s="355"/>
      <c r="F364" s="355"/>
      <c r="G364" s="355"/>
      <c r="H364" s="355"/>
      <c r="I364" s="355"/>
      <c r="J364" s="355"/>
      <c r="K364" s="355"/>
      <c r="L364" s="355"/>
      <c r="M364" s="355"/>
      <c r="N364" s="355"/>
      <c r="O364" s="355"/>
      <c r="P364" s="377"/>
      <c r="Q364" s="355"/>
      <c r="R364" s="355"/>
      <c r="S364" s="355"/>
      <c r="T364" s="355"/>
      <c r="U364" s="355"/>
      <c r="V364" s="355"/>
      <c r="W364" s="377"/>
      <c r="X364" s="355"/>
      <c r="Y364" s="355"/>
      <c r="Z364" s="355"/>
      <c r="AA364" s="355"/>
      <c r="AB364" s="357"/>
      <c r="AC364" s="355"/>
      <c r="AD364" s="355"/>
      <c r="AE364" s="355"/>
      <c r="AF364" s="355"/>
      <c r="AG364" s="355"/>
      <c r="AH364" s="355"/>
      <c r="AI364" s="355"/>
      <c r="AJ364" s="355"/>
      <c r="AK364" s="356"/>
      <c r="AL364" s="355"/>
      <c r="AM364" s="355"/>
      <c r="AN364" s="355"/>
      <c r="AO364" s="355"/>
      <c r="AP364" s="355"/>
      <c r="AQ364" s="355"/>
      <c r="AR364" s="355"/>
      <c r="AS364" s="358"/>
      <c r="AT364" s="355"/>
      <c r="AU364" s="355"/>
      <c r="AV364" s="355"/>
      <c r="AW364" s="355"/>
      <c r="AX364" s="355"/>
      <c r="AY364" s="355"/>
      <c r="AZ364" s="355"/>
      <c r="BA364" s="355"/>
    </row>
    <row r="365" spans="1:53" s="353" customFormat="1">
      <c r="A365" s="355"/>
      <c r="B365" s="355"/>
      <c r="C365" s="355"/>
      <c r="D365" s="355"/>
      <c r="E365" s="355"/>
      <c r="F365" s="355"/>
      <c r="G365" s="355"/>
      <c r="H365" s="355"/>
      <c r="I365" s="355"/>
      <c r="J365" s="355"/>
      <c r="K365" s="355"/>
      <c r="L365" s="355"/>
      <c r="M365" s="355"/>
      <c r="N365" s="355"/>
      <c r="O365" s="355"/>
      <c r="P365" s="377"/>
      <c r="Q365" s="355"/>
      <c r="R365" s="355"/>
      <c r="S365" s="355"/>
      <c r="T365" s="355"/>
      <c r="U365" s="355"/>
      <c r="V365" s="355"/>
      <c r="W365" s="377"/>
      <c r="X365" s="355"/>
      <c r="Y365" s="355"/>
      <c r="Z365" s="355"/>
      <c r="AA365" s="355"/>
      <c r="AB365" s="357"/>
      <c r="AC365" s="355"/>
      <c r="AD365" s="355"/>
      <c r="AE365" s="355"/>
      <c r="AF365" s="355"/>
      <c r="AG365" s="355"/>
      <c r="AH365" s="355"/>
      <c r="AI365" s="355"/>
      <c r="AJ365" s="355"/>
      <c r="AK365" s="356"/>
      <c r="AL365" s="355"/>
      <c r="AM365" s="355"/>
      <c r="AN365" s="355"/>
      <c r="AO365" s="355"/>
      <c r="AP365" s="355"/>
      <c r="AQ365" s="355"/>
      <c r="AR365" s="355"/>
      <c r="AS365" s="358"/>
      <c r="AT365" s="355"/>
      <c r="AU365" s="355"/>
      <c r="AV365" s="355"/>
      <c r="AW365" s="355"/>
      <c r="AX365" s="355"/>
      <c r="AY365" s="355"/>
      <c r="AZ365" s="355"/>
      <c r="BA365" s="355"/>
    </row>
    <row r="366" spans="1:53" s="353" customFormat="1">
      <c r="A366" s="355"/>
      <c r="B366" s="355"/>
      <c r="C366" s="355"/>
      <c r="D366" s="355"/>
      <c r="E366" s="355"/>
      <c r="F366" s="355"/>
      <c r="G366" s="355"/>
      <c r="H366" s="355"/>
      <c r="I366" s="355"/>
      <c r="J366" s="355"/>
      <c r="K366" s="355"/>
      <c r="L366" s="355"/>
      <c r="M366" s="355"/>
      <c r="N366" s="355"/>
      <c r="O366" s="355"/>
      <c r="P366" s="377"/>
      <c r="Q366" s="355"/>
      <c r="R366" s="355"/>
      <c r="S366" s="355"/>
      <c r="T366" s="355"/>
      <c r="U366" s="355"/>
      <c r="V366" s="355"/>
      <c r="W366" s="377"/>
      <c r="X366" s="355"/>
      <c r="Y366" s="355"/>
      <c r="Z366" s="355"/>
      <c r="AA366" s="355"/>
      <c r="AB366" s="357"/>
      <c r="AC366" s="355"/>
      <c r="AD366" s="355"/>
      <c r="AE366" s="355"/>
      <c r="AF366" s="355"/>
      <c r="AG366" s="355"/>
      <c r="AH366" s="355"/>
      <c r="AI366" s="355"/>
      <c r="AJ366" s="355"/>
      <c r="AK366" s="356"/>
      <c r="AL366" s="355"/>
      <c r="AM366" s="355"/>
      <c r="AN366" s="355"/>
      <c r="AO366" s="355"/>
      <c r="AP366" s="355"/>
      <c r="AQ366" s="355"/>
      <c r="AR366" s="355"/>
      <c r="AS366" s="358"/>
      <c r="AT366" s="355"/>
      <c r="AU366" s="355"/>
      <c r="AV366" s="355"/>
      <c r="AW366" s="355"/>
      <c r="AX366" s="355"/>
      <c r="AY366" s="355"/>
      <c r="AZ366" s="355"/>
      <c r="BA366" s="355"/>
    </row>
    <row r="367" spans="1:53" s="353" customFormat="1">
      <c r="A367" s="355"/>
      <c r="B367" s="355"/>
      <c r="C367" s="355"/>
      <c r="D367" s="355"/>
      <c r="E367" s="355"/>
      <c r="F367" s="355"/>
      <c r="G367" s="355"/>
      <c r="H367" s="355"/>
      <c r="I367" s="355"/>
      <c r="J367" s="355"/>
      <c r="K367" s="355"/>
      <c r="L367" s="355"/>
      <c r="M367" s="355"/>
      <c r="N367" s="355"/>
      <c r="O367" s="355"/>
      <c r="P367" s="377"/>
      <c r="Q367" s="355"/>
      <c r="R367" s="355"/>
      <c r="S367" s="355"/>
      <c r="T367" s="355"/>
      <c r="U367" s="355"/>
      <c r="V367" s="355"/>
      <c r="W367" s="377"/>
      <c r="X367" s="355"/>
      <c r="Y367" s="355"/>
      <c r="Z367" s="355"/>
      <c r="AA367" s="355"/>
      <c r="AB367" s="357"/>
      <c r="AC367" s="355"/>
      <c r="AD367" s="355"/>
      <c r="AE367" s="355"/>
      <c r="AF367" s="355"/>
      <c r="AG367" s="355"/>
      <c r="AH367" s="355"/>
      <c r="AI367" s="355"/>
      <c r="AJ367" s="355"/>
      <c r="AK367" s="356"/>
      <c r="AL367" s="355"/>
      <c r="AM367" s="355"/>
      <c r="AN367" s="355"/>
      <c r="AO367" s="355"/>
      <c r="AP367" s="355"/>
      <c r="AQ367" s="355"/>
      <c r="AR367" s="355"/>
      <c r="AS367" s="358"/>
      <c r="AT367" s="355"/>
      <c r="AU367" s="355"/>
      <c r="AV367" s="355"/>
      <c r="AW367" s="355"/>
      <c r="AX367" s="355"/>
      <c r="AY367" s="355"/>
      <c r="AZ367" s="355"/>
      <c r="BA367" s="355"/>
    </row>
    <row r="368" spans="1:53" s="353" customFormat="1">
      <c r="A368" s="355"/>
      <c r="B368" s="355"/>
      <c r="C368" s="355"/>
      <c r="D368" s="355"/>
      <c r="E368" s="355"/>
      <c r="F368" s="355"/>
      <c r="G368" s="355"/>
      <c r="H368" s="355"/>
      <c r="I368" s="355"/>
      <c r="J368" s="355"/>
      <c r="K368" s="355"/>
      <c r="L368" s="355"/>
      <c r="M368" s="355"/>
      <c r="N368" s="355"/>
      <c r="O368" s="355"/>
      <c r="P368" s="377"/>
      <c r="Q368" s="355"/>
      <c r="R368" s="355"/>
      <c r="S368" s="355"/>
      <c r="T368" s="355"/>
      <c r="U368" s="355"/>
      <c r="V368" s="355"/>
      <c r="W368" s="377"/>
      <c r="X368" s="355"/>
      <c r="Y368" s="355"/>
      <c r="Z368" s="355"/>
      <c r="AA368" s="355"/>
      <c r="AB368" s="357"/>
      <c r="AC368" s="355"/>
      <c r="AD368" s="355"/>
      <c r="AE368" s="355"/>
      <c r="AF368" s="355"/>
      <c r="AG368" s="355"/>
      <c r="AH368" s="355"/>
      <c r="AI368" s="355"/>
      <c r="AJ368" s="355"/>
      <c r="AK368" s="356"/>
      <c r="AL368" s="355"/>
      <c r="AM368" s="355"/>
      <c r="AN368" s="355"/>
      <c r="AO368" s="355"/>
      <c r="AP368" s="355"/>
      <c r="AQ368" s="355"/>
      <c r="AR368" s="355"/>
      <c r="AS368" s="358"/>
      <c r="AT368" s="355"/>
      <c r="AU368" s="355"/>
      <c r="AV368" s="355"/>
      <c r="AW368" s="355"/>
      <c r="AX368" s="355"/>
      <c r="AY368" s="355"/>
      <c r="AZ368" s="355"/>
      <c r="BA368" s="355"/>
    </row>
    <row r="369" spans="1:53" s="353" customFormat="1">
      <c r="A369" s="355"/>
      <c r="B369" s="355"/>
      <c r="C369" s="355"/>
      <c r="D369" s="355"/>
      <c r="E369" s="355"/>
      <c r="F369" s="355"/>
      <c r="G369" s="355"/>
      <c r="H369" s="355"/>
      <c r="I369" s="355"/>
      <c r="J369" s="355"/>
      <c r="K369" s="355"/>
      <c r="L369" s="355"/>
      <c r="M369" s="355"/>
      <c r="N369" s="355"/>
      <c r="O369" s="355"/>
      <c r="P369" s="377"/>
      <c r="Q369" s="355"/>
      <c r="R369" s="355"/>
      <c r="S369" s="355"/>
      <c r="T369" s="355"/>
      <c r="U369" s="355"/>
      <c r="V369" s="355"/>
      <c r="W369" s="377"/>
      <c r="X369" s="355"/>
      <c r="Y369" s="355"/>
      <c r="Z369" s="355"/>
      <c r="AA369" s="355"/>
      <c r="AB369" s="357"/>
      <c r="AC369" s="355"/>
      <c r="AD369" s="355"/>
      <c r="AE369" s="355"/>
      <c r="AF369" s="355"/>
      <c r="AG369" s="355"/>
      <c r="AH369" s="355"/>
      <c r="AI369" s="355"/>
      <c r="AJ369" s="355"/>
      <c r="AK369" s="356"/>
      <c r="AL369" s="355"/>
      <c r="AM369" s="355"/>
      <c r="AN369" s="355"/>
      <c r="AO369" s="355"/>
      <c r="AP369" s="355"/>
      <c r="AQ369" s="355"/>
      <c r="AR369" s="355"/>
      <c r="AS369" s="358"/>
      <c r="AT369" s="355"/>
      <c r="AU369" s="355"/>
      <c r="AV369" s="355"/>
      <c r="AW369" s="355"/>
      <c r="AX369" s="355"/>
      <c r="AY369" s="355"/>
      <c r="AZ369" s="355"/>
      <c r="BA369" s="355"/>
    </row>
    <row r="370" spans="1:53" s="353" customFormat="1">
      <c r="A370" s="355"/>
      <c r="B370" s="355"/>
      <c r="C370" s="355"/>
      <c r="D370" s="355"/>
      <c r="E370" s="355"/>
      <c r="F370" s="355"/>
      <c r="G370" s="355"/>
      <c r="H370" s="355"/>
      <c r="I370" s="355"/>
      <c r="J370" s="355"/>
      <c r="K370" s="355"/>
      <c r="L370" s="355"/>
      <c r="M370" s="355"/>
      <c r="N370" s="355"/>
      <c r="O370" s="355"/>
      <c r="P370" s="377"/>
      <c r="Q370" s="355"/>
      <c r="R370" s="355"/>
      <c r="S370" s="355"/>
      <c r="T370" s="355"/>
      <c r="U370" s="355"/>
      <c r="V370" s="355"/>
      <c r="W370" s="377"/>
      <c r="X370" s="355"/>
      <c r="Y370" s="355"/>
      <c r="Z370" s="355"/>
      <c r="AA370" s="355"/>
      <c r="AB370" s="357"/>
      <c r="AC370" s="355"/>
      <c r="AD370" s="355"/>
      <c r="AE370" s="355"/>
      <c r="AF370" s="355"/>
      <c r="AG370" s="355"/>
      <c r="AH370" s="355"/>
      <c r="AI370" s="355"/>
      <c r="AJ370" s="355"/>
      <c r="AK370" s="356"/>
      <c r="AL370" s="355"/>
      <c r="AM370" s="355"/>
      <c r="AN370" s="355"/>
      <c r="AO370" s="355"/>
      <c r="AP370" s="355"/>
      <c r="AQ370" s="355"/>
      <c r="AR370" s="355"/>
      <c r="AS370" s="358"/>
      <c r="AT370" s="355"/>
      <c r="AU370" s="355"/>
      <c r="AV370" s="355"/>
      <c r="AW370" s="355"/>
      <c r="AX370" s="355"/>
      <c r="AY370" s="355"/>
      <c r="AZ370" s="355"/>
      <c r="BA370" s="355"/>
    </row>
    <row r="371" spans="1:53" s="353" customFormat="1">
      <c r="A371" s="355"/>
      <c r="B371" s="355"/>
      <c r="C371" s="355"/>
      <c r="D371" s="355"/>
      <c r="E371" s="355"/>
      <c r="F371" s="355"/>
      <c r="G371" s="355"/>
      <c r="H371" s="355"/>
      <c r="I371" s="355"/>
      <c r="J371" s="355"/>
      <c r="K371" s="355"/>
      <c r="L371" s="355"/>
      <c r="M371" s="355"/>
      <c r="N371" s="355"/>
      <c r="O371" s="355"/>
      <c r="P371" s="377"/>
      <c r="Q371" s="355"/>
      <c r="R371" s="355"/>
      <c r="S371" s="355"/>
      <c r="T371" s="355"/>
      <c r="U371" s="355"/>
      <c r="V371" s="355"/>
      <c r="W371" s="377"/>
      <c r="X371" s="355"/>
      <c r="Y371" s="355"/>
      <c r="Z371" s="355"/>
      <c r="AA371" s="355"/>
      <c r="AB371" s="357"/>
      <c r="AC371" s="355"/>
      <c r="AD371" s="355"/>
      <c r="AE371" s="355"/>
      <c r="AF371" s="355"/>
      <c r="AG371" s="355"/>
      <c r="AH371" s="355"/>
      <c r="AI371" s="355"/>
      <c r="AJ371" s="355"/>
      <c r="AK371" s="356"/>
      <c r="AL371" s="355"/>
      <c r="AM371" s="355"/>
      <c r="AN371" s="355"/>
      <c r="AO371" s="355"/>
      <c r="AP371" s="355"/>
      <c r="AQ371" s="355"/>
      <c r="AR371" s="355"/>
      <c r="AS371" s="358"/>
      <c r="AT371" s="355"/>
      <c r="AU371" s="355"/>
      <c r="AV371" s="355"/>
      <c r="AW371" s="355"/>
      <c r="AX371" s="355"/>
      <c r="AY371" s="355"/>
      <c r="AZ371" s="355"/>
      <c r="BA371" s="355"/>
    </row>
    <row r="372" spans="1:53" s="353" customFormat="1">
      <c r="A372" s="355"/>
      <c r="B372" s="355"/>
      <c r="C372" s="355"/>
      <c r="D372" s="355"/>
      <c r="E372" s="355"/>
      <c r="F372" s="355"/>
      <c r="G372" s="355"/>
      <c r="H372" s="355"/>
      <c r="I372" s="355"/>
      <c r="J372" s="355"/>
      <c r="K372" s="355"/>
      <c r="L372" s="355"/>
      <c r="M372" s="355"/>
      <c r="N372" s="355"/>
      <c r="O372" s="355"/>
      <c r="P372" s="377"/>
      <c r="Q372" s="355"/>
      <c r="R372" s="355"/>
      <c r="S372" s="355"/>
      <c r="T372" s="355"/>
      <c r="U372" s="355"/>
      <c r="V372" s="355"/>
      <c r="W372" s="377"/>
      <c r="X372" s="355"/>
      <c r="Y372" s="355"/>
      <c r="Z372" s="355"/>
      <c r="AA372" s="355"/>
      <c r="AB372" s="357"/>
      <c r="AC372" s="355"/>
      <c r="AD372" s="355"/>
      <c r="AE372" s="355"/>
      <c r="AF372" s="355"/>
      <c r="AG372" s="355"/>
      <c r="AH372" s="355"/>
      <c r="AI372" s="355"/>
      <c r="AJ372" s="355"/>
      <c r="AK372" s="356"/>
      <c r="AL372" s="355"/>
      <c r="AM372" s="355"/>
      <c r="AN372" s="355"/>
      <c r="AO372" s="355"/>
      <c r="AP372" s="355"/>
      <c r="AQ372" s="355"/>
      <c r="AR372" s="355"/>
      <c r="AS372" s="358"/>
      <c r="AT372" s="355"/>
      <c r="AU372" s="355"/>
      <c r="AV372" s="355"/>
      <c r="AW372" s="355"/>
      <c r="AX372" s="355"/>
      <c r="AY372" s="355"/>
      <c r="AZ372" s="355"/>
      <c r="BA372" s="355"/>
    </row>
    <row r="373" spans="1:53" s="353" customFormat="1">
      <c r="A373" s="355"/>
      <c r="B373" s="355"/>
      <c r="C373" s="355"/>
      <c r="D373" s="355"/>
      <c r="E373" s="355"/>
      <c r="F373" s="355"/>
      <c r="G373" s="355"/>
      <c r="H373" s="355"/>
      <c r="I373" s="355"/>
      <c r="J373" s="355"/>
      <c r="K373" s="355"/>
      <c r="L373" s="355"/>
      <c r="M373" s="355"/>
      <c r="N373" s="355"/>
      <c r="O373" s="355"/>
      <c r="P373" s="377"/>
      <c r="Q373" s="355"/>
      <c r="R373" s="355"/>
      <c r="S373" s="355"/>
      <c r="T373" s="355"/>
      <c r="U373" s="355"/>
      <c r="V373" s="355"/>
      <c r="W373" s="377"/>
      <c r="X373" s="355"/>
      <c r="Y373" s="355"/>
      <c r="Z373" s="355"/>
      <c r="AA373" s="355"/>
      <c r="AB373" s="357"/>
      <c r="AC373" s="355"/>
      <c r="AD373" s="355"/>
      <c r="AE373" s="355"/>
      <c r="AF373" s="355"/>
      <c r="AG373" s="355"/>
      <c r="AH373" s="355"/>
      <c r="AI373" s="355"/>
      <c r="AJ373" s="355"/>
      <c r="AK373" s="356"/>
      <c r="AL373" s="355"/>
      <c r="AM373" s="355"/>
      <c r="AN373" s="355"/>
      <c r="AO373" s="355"/>
      <c r="AP373" s="355"/>
      <c r="AQ373" s="355"/>
      <c r="AR373" s="355"/>
      <c r="AS373" s="358"/>
      <c r="AT373" s="355"/>
      <c r="AU373" s="355"/>
      <c r="AV373" s="355"/>
      <c r="AW373" s="355"/>
      <c r="AX373" s="355"/>
      <c r="AY373" s="355"/>
      <c r="AZ373" s="355"/>
      <c r="BA373" s="355"/>
    </row>
    <row r="374" spans="1:53" s="353" customFormat="1">
      <c r="A374" s="355"/>
      <c r="B374" s="355"/>
      <c r="C374" s="355"/>
      <c r="D374" s="355"/>
      <c r="E374" s="355"/>
      <c r="F374" s="355"/>
      <c r="G374" s="355"/>
      <c r="H374" s="355"/>
      <c r="I374" s="355"/>
      <c r="J374" s="355"/>
      <c r="K374" s="355"/>
      <c r="L374" s="355"/>
      <c r="M374" s="355"/>
      <c r="N374" s="355"/>
      <c r="O374" s="355"/>
      <c r="P374" s="377"/>
      <c r="Q374" s="355"/>
      <c r="R374" s="355"/>
      <c r="S374" s="355"/>
      <c r="T374" s="355"/>
      <c r="U374" s="355"/>
      <c r="V374" s="355"/>
      <c r="W374" s="377"/>
      <c r="X374" s="355"/>
      <c r="Y374" s="355"/>
      <c r="Z374" s="355"/>
      <c r="AA374" s="355"/>
      <c r="AB374" s="357"/>
      <c r="AC374" s="355"/>
      <c r="AD374" s="355"/>
      <c r="AE374" s="355"/>
      <c r="AF374" s="355"/>
      <c r="AG374" s="355"/>
      <c r="AH374" s="355"/>
      <c r="AI374" s="355"/>
      <c r="AJ374" s="355"/>
      <c r="AK374" s="356"/>
      <c r="AL374" s="355"/>
      <c r="AM374" s="355"/>
      <c r="AN374" s="355"/>
      <c r="AO374" s="355"/>
      <c r="AP374" s="355"/>
      <c r="AQ374" s="355"/>
      <c r="AR374" s="355"/>
      <c r="AS374" s="358"/>
      <c r="AT374" s="355"/>
      <c r="AU374" s="355"/>
      <c r="AV374" s="355"/>
      <c r="AW374" s="355"/>
      <c r="AX374" s="355"/>
      <c r="AY374" s="355"/>
      <c r="AZ374" s="355"/>
      <c r="BA374" s="355"/>
    </row>
    <row r="375" spans="1:53" s="353" customFormat="1">
      <c r="A375" s="355"/>
      <c r="B375" s="355"/>
      <c r="C375" s="355"/>
      <c r="D375" s="355"/>
      <c r="E375" s="355"/>
      <c r="F375" s="355"/>
      <c r="G375" s="355"/>
      <c r="H375" s="355"/>
      <c r="I375" s="355"/>
      <c r="J375" s="355"/>
      <c r="K375" s="355"/>
      <c r="L375" s="355"/>
      <c r="M375" s="355"/>
      <c r="N375" s="355"/>
      <c r="O375" s="355"/>
      <c r="P375" s="377"/>
      <c r="Q375" s="355"/>
      <c r="R375" s="355"/>
      <c r="S375" s="355"/>
      <c r="T375" s="355"/>
      <c r="U375" s="355"/>
      <c r="V375" s="355"/>
      <c r="W375" s="377"/>
      <c r="X375" s="355"/>
      <c r="Y375" s="355"/>
      <c r="Z375" s="355"/>
      <c r="AA375" s="355"/>
      <c r="AB375" s="357"/>
      <c r="AC375" s="355"/>
      <c r="AD375" s="355"/>
      <c r="AE375" s="355"/>
      <c r="AF375" s="355"/>
      <c r="AG375" s="355"/>
      <c r="AH375" s="355"/>
      <c r="AI375" s="355"/>
      <c r="AJ375" s="355"/>
      <c r="AK375" s="356"/>
      <c r="AL375" s="355"/>
      <c r="AM375" s="355"/>
      <c r="AN375" s="355"/>
      <c r="AO375" s="355"/>
      <c r="AP375" s="355"/>
      <c r="AQ375" s="355"/>
      <c r="AR375" s="355"/>
      <c r="AS375" s="358"/>
      <c r="AT375" s="355"/>
      <c r="AU375" s="355"/>
      <c r="AV375" s="355"/>
      <c r="AW375" s="355"/>
      <c r="AX375" s="355"/>
      <c r="AY375" s="355"/>
      <c r="AZ375" s="355"/>
      <c r="BA375" s="355"/>
    </row>
    <row r="376" spans="1:53" s="353" customFormat="1">
      <c r="A376" s="355"/>
      <c r="B376" s="355"/>
      <c r="C376" s="355"/>
      <c r="D376" s="355"/>
      <c r="E376" s="355"/>
      <c r="F376" s="355"/>
      <c r="G376" s="355"/>
      <c r="H376" s="355"/>
      <c r="I376" s="355"/>
      <c r="J376" s="355"/>
      <c r="K376" s="355"/>
      <c r="L376" s="355"/>
      <c r="M376" s="355"/>
      <c r="N376" s="355"/>
      <c r="O376" s="355"/>
      <c r="P376" s="377"/>
      <c r="Q376" s="355"/>
      <c r="R376" s="355"/>
      <c r="S376" s="355"/>
      <c r="T376" s="355"/>
      <c r="U376" s="355"/>
      <c r="V376" s="355"/>
      <c r="W376" s="377"/>
      <c r="X376" s="355"/>
      <c r="Y376" s="355"/>
      <c r="Z376" s="355"/>
      <c r="AA376" s="355"/>
      <c r="AB376" s="357"/>
      <c r="AC376" s="355"/>
      <c r="AD376" s="355"/>
      <c r="AE376" s="355"/>
      <c r="AF376" s="355"/>
      <c r="AG376" s="355"/>
      <c r="AH376" s="355"/>
      <c r="AI376" s="355"/>
      <c r="AJ376" s="355"/>
      <c r="AK376" s="356"/>
      <c r="AL376" s="355"/>
      <c r="AM376" s="355"/>
      <c r="AN376" s="355"/>
      <c r="AO376" s="355"/>
      <c r="AP376" s="355"/>
      <c r="AQ376" s="355"/>
      <c r="AR376" s="355"/>
      <c r="AS376" s="358"/>
      <c r="AT376" s="355"/>
      <c r="AU376" s="355"/>
      <c r="AV376" s="355"/>
      <c r="AW376" s="355"/>
      <c r="AX376" s="355"/>
      <c r="AY376" s="355"/>
      <c r="AZ376" s="355"/>
      <c r="BA376" s="355"/>
    </row>
    <row r="377" spans="1:53" s="353" customFormat="1">
      <c r="A377" s="355"/>
      <c r="B377" s="355"/>
      <c r="C377" s="355"/>
      <c r="D377" s="355"/>
      <c r="E377" s="355"/>
      <c r="F377" s="355"/>
      <c r="G377" s="355"/>
      <c r="H377" s="355"/>
      <c r="I377" s="355"/>
      <c r="J377" s="355"/>
      <c r="K377" s="355"/>
      <c r="L377" s="355"/>
      <c r="M377" s="355"/>
      <c r="N377" s="355"/>
      <c r="O377" s="355"/>
      <c r="P377" s="377"/>
      <c r="Q377" s="355"/>
      <c r="R377" s="355"/>
      <c r="S377" s="355"/>
      <c r="T377" s="355"/>
      <c r="U377" s="355"/>
      <c r="V377" s="355"/>
      <c r="W377" s="377"/>
      <c r="X377" s="355"/>
      <c r="Y377" s="355"/>
      <c r="Z377" s="355"/>
      <c r="AA377" s="355"/>
      <c r="AB377" s="357"/>
      <c r="AC377" s="355"/>
      <c r="AD377" s="355"/>
      <c r="AE377" s="355"/>
      <c r="AF377" s="355"/>
      <c r="AG377" s="355"/>
      <c r="AH377" s="355"/>
      <c r="AI377" s="355"/>
      <c r="AJ377" s="355"/>
      <c r="AK377" s="356"/>
      <c r="AL377" s="355"/>
      <c r="AM377" s="355"/>
      <c r="AN377" s="355"/>
      <c r="AO377" s="355"/>
      <c r="AP377" s="355"/>
      <c r="AQ377" s="355"/>
      <c r="AR377" s="355"/>
      <c r="AS377" s="358"/>
      <c r="AT377" s="355"/>
      <c r="AU377" s="355"/>
      <c r="AV377" s="355"/>
      <c r="AW377" s="355"/>
      <c r="AX377" s="355"/>
      <c r="AY377" s="355"/>
      <c r="AZ377" s="355"/>
      <c r="BA377" s="355"/>
    </row>
    <row r="378" spans="1:53" s="353" customFormat="1">
      <c r="A378" s="355"/>
      <c r="B378" s="355"/>
      <c r="C378" s="355"/>
      <c r="D378" s="355"/>
      <c r="E378" s="355"/>
      <c r="F378" s="355"/>
      <c r="G378" s="355"/>
      <c r="H378" s="355"/>
      <c r="I378" s="355"/>
      <c r="J378" s="355"/>
      <c r="K378" s="355"/>
      <c r="L378" s="355"/>
      <c r="M378" s="355"/>
      <c r="N378" s="355"/>
      <c r="O378" s="355"/>
      <c r="P378" s="377"/>
      <c r="Q378" s="355"/>
      <c r="R378" s="355"/>
      <c r="S378" s="355"/>
      <c r="T378" s="355"/>
      <c r="U378" s="355"/>
      <c r="V378" s="355"/>
      <c r="W378" s="377"/>
      <c r="X378" s="355"/>
      <c r="Y378" s="355"/>
      <c r="Z378" s="355"/>
      <c r="AA378" s="355"/>
      <c r="AB378" s="357"/>
      <c r="AC378" s="355"/>
      <c r="AD378" s="355"/>
      <c r="AE378" s="355"/>
      <c r="AF378" s="355"/>
      <c r="AG378" s="355"/>
      <c r="AH378" s="355"/>
      <c r="AI378" s="355"/>
      <c r="AJ378" s="355"/>
      <c r="AK378" s="356"/>
      <c r="AL378" s="355"/>
      <c r="AM378" s="355"/>
      <c r="AN378" s="355"/>
      <c r="AO378" s="355"/>
      <c r="AP378" s="355"/>
      <c r="AQ378" s="355"/>
      <c r="AR378" s="355"/>
      <c r="AS378" s="358"/>
      <c r="AT378" s="355"/>
      <c r="AU378" s="355"/>
      <c r="AV378" s="355"/>
      <c r="AW378" s="355"/>
      <c r="AX378" s="355"/>
      <c r="AY378" s="355"/>
      <c r="AZ378" s="355"/>
      <c r="BA378" s="355"/>
    </row>
    <row r="379" spans="1:53" s="353" customFormat="1">
      <c r="A379" s="355"/>
      <c r="B379" s="355"/>
      <c r="C379" s="355"/>
      <c r="D379" s="355"/>
      <c r="E379" s="355"/>
      <c r="F379" s="355"/>
      <c r="G379" s="355"/>
      <c r="H379" s="355"/>
      <c r="I379" s="355"/>
      <c r="J379" s="355"/>
      <c r="K379" s="355"/>
      <c r="L379" s="355"/>
      <c r="M379" s="355"/>
      <c r="N379" s="355"/>
      <c r="O379" s="355"/>
      <c r="P379" s="377"/>
      <c r="Q379" s="355"/>
      <c r="R379" s="355"/>
      <c r="S379" s="355"/>
      <c r="T379" s="355"/>
      <c r="U379" s="355"/>
      <c r="V379" s="355"/>
      <c r="W379" s="377"/>
      <c r="X379" s="355"/>
      <c r="Y379" s="355"/>
      <c r="Z379" s="355"/>
      <c r="AA379" s="355"/>
      <c r="AB379" s="357"/>
      <c r="AC379" s="355"/>
      <c r="AD379" s="355"/>
      <c r="AE379" s="355"/>
      <c r="AF379" s="355"/>
      <c r="AG379" s="355"/>
      <c r="AH379" s="355"/>
      <c r="AI379" s="355"/>
      <c r="AJ379" s="355"/>
      <c r="AK379" s="356"/>
      <c r="AL379" s="355"/>
      <c r="AM379" s="355"/>
      <c r="AN379" s="355"/>
      <c r="AO379" s="355"/>
      <c r="AP379" s="355"/>
      <c r="AQ379" s="355"/>
      <c r="AR379" s="355"/>
      <c r="AS379" s="358"/>
      <c r="AT379" s="355"/>
      <c r="AU379" s="355"/>
      <c r="AV379" s="355"/>
      <c r="AW379" s="355"/>
      <c r="AX379" s="355"/>
      <c r="AY379" s="355"/>
      <c r="AZ379" s="355"/>
      <c r="BA379" s="355"/>
    </row>
    <row r="380" spans="1:53" s="353" customFormat="1">
      <c r="A380" s="355"/>
      <c r="B380" s="355"/>
      <c r="C380" s="355"/>
      <c r="D380" s="355"/>
      <c r="E380" s="355"/>
      <c r="F380" s="355"/>
      <c r="G380" s="355"/>
      <c r="H380" s="355"/>
      <c r="I380" s="355"/>
      <c r="J380" s="355"/>
      <c r="K380" s="355"/>
      <c r="L380" s="355"/>
      <c r="M380" s="355"/>
      <c r="N380" s="355"/>
      <c r="O380" s="355"/>
      <c r="P380" s="377"/>
      <c r="Q380" s="355"/>
      <c r="R380" s="355"/>
      <c r="S380" s="355"/>
      <c r="T380" s="355"/>
      <c r="U380" s="355"/>
      <c r="V380" s="355"/>
      <c r="W380" s="377"/>
      <c r="X380" s="355"/>
      <c r="Y380" s="355"/>
      <c r="Z380" s="355"/>
      <c r="AA380" s="355"/>
      <c r="AB380" s="357"/>
      <c r="AC380" s="355"/>
      <c r="AD380" s="355"/>
      <c r="AE380" s="355"/>
      <c r="AF380" s="355"/>
      <c r="AG380" s="355"/>
      <c r="AH380" s="355"/>
      <c r="AI380" s="355"/>
      <c r="AJ380" s="355"/>
      <c r="AK380" s="356"/>
      <c r="AL380" s="355"/>
      <c r="AM380" s="355"/>
      <c r="AN380" s="355"/>
      <c r="AO380" s="355"/>
      <c r="AP380" s="355"/>
      <c r="AQ380" s="355"/>
      <c r="AR380" s="355"/>
      <c r="AS380" s="358"/>
      <c r="AT380" s="355"/>
      <c r="AU380" s="355"/>
      <c r="AV380" s="355"/>
      <c r="AW380" s="355"/>
      <c r="AX380" s="355"/>
      <c r="AY380" s="355"/>
      <c r="AZ380" s="355"/>
      <c r="BA380" s="355"/>
    </row>
    <row r="381" spans="1:53" s="353" customFormat="1">
      <c r="A381" s="355"/>
      <c r="B381" s="355"/>
      <c r="C381" s="355"/>
      <c r="D381" s="355"/>
      <c r="E381" s="355"/>
      <c r="F381" s="355"/>
      <c r="G381" s="355"/>
      <c r="H381" s="355"/>
      <c r="I381" s="355"/>
      <c r="J381" s="355"/>
      <c r="K381" s="355"/>
      <c r="L381" s="355"/>
      <c r="M381" s="355"/>
      <c r="N381" s="355"/>
      <c r="O381" s="355"/>
      <c r="P381" s="377"/>
      <c r="Q381" s="355"/>
      <c r="R381" s="355"/>
      <c r="S381" s="355"/>
      <c r="T381" s="355"/>
      <c r="U381" s="355"/>
      <c r="V381" s="355"/>
      <c r="W381" s="377"/>
      <c r="X381" s="355"/>
      <c r="Y381" s="355"/>
      <c r="Z381" s="355"/>
      <c r="AA381" s="355"/>
      <c r="AB381" s="357"/>
      <c r="AC381" s="355"/>
      <c r="AD381" s="355"/>
      <c r="AE381" s="355"/>
      <c r="AF381" s="355"/>
      <c r="AG381" s="355"/>
      <c r="AH381" s="355"/>
      <c r="AI381" s="355"/>
      <c r="AJ381" s="355"/>
      <c r="AK381" s="356"/>
      <c r="AL381" s="355"/>
      <c r="AM381" s="355"/>
      <c r="AN381" s="355"/>
      <c r="AO381" s="355"/>
      <c r="AP381" s="355"/>
      <c r="AQ381" s="355"/>
      <c r="AR381" s="355"/>
      <c r="AS381" s="358"/>
      <c r="AT381" s="355"/>
      <c r="AU381" s="355"/>
      <c r="AV381" s="355"/>
      <c r="AW381" s="355"/>
      <c r="AX381" s="355"/>
      <c r="AY381" s="355"/>
      <c r="AZ381" s="355"/>
      <c r="BA381" s="355"/>
    </row>
    <row r="382" spans="1:53" s="353" customFormat="1">
      <c r="A382" s="355"/>
      <c r="B382" s="355"/>
      <c r="C382" s="355"/>
      <c r="D382" s="355"/>
      <c r="E382" s="355"/>
      <c r="F382" s="355"/>
      <c r="G382" s="355"/>
      <c r="H382" s="355"/>
      <c r="I382" s="355"/>
      <c r="J382" s="355"/>
      <c r="K382" s="355"/>
      <c r="L382" s="355"/>
      <c r="M382" s="355"/>
      <c r="N382" s="355"/>
      <c r="O382" s="355"/>
      <c r="P382" s="377"/>
      <c r="Q382" s="355"/>
      <c r="R382" s="355"/>
      <c r="S382" s="355"/>
      <c r="T382" s="355"/>
      <c r="U382" s="355"/>
      <c r="V382" s="355"/>
      <c r="W382" s="377"/>
      <c r="X382" s="355"/>
      <c r="Y382" s="355"/>
      <c r="Z382" s="355"/>
      <c r="AA382" s="355"/>
      <c r="AB382" s="357"/>
      <c r="AC382" s="355"/>
      <c r="AD382" s="355"/>
      <c r="AE382" s="355"/>
      <c r="AF382" s="355"/>
      <c r="AG382" s="355"/>
      <c r="AH382" s="355"/>
      <c r="AI382" s="355"/>
      <c r="AJ382" s="355"/>
      <c r="AK382" s="356"/>
      <c r="AL382" s="355"/>
      <c r="AM382" s="355"/>
      <c r="AN382" s="355"/>
      <c r="AO382" s="355"/>
      <c r="AP382" s="355"/>
      <c r="AQ382" s="355"/>
      <c r="AR382" s="355"/>
      <c r="AS382" s="358"/>
      <c r="AT382" s="355"/>
      <c r="AU382" s="355"/>
      <c r="AV382" s="355"/>
      <c r="AW382" s="355"/>
      <c r="AX382" s="355"/>
      <c r="AY382" s="355"/>
      <c r="AZ382" s="355"/>
      <c r="BA382" s="355"/>
    </row>
    <row r="383" spans="1:53" s="353" customFormat="1">
      <c r="A383" s="355"/>
      <c r="B383" s="355"/>
      <c r="C383" s="355"/>
      <c r="D383" s="355"/>
      <c r="E383" s="355"/>
      <c r="F383" s="355"/>
      <c r="G383" s="355"/>
      <c r="H383" s="355"/>
      <c r="I383" s="355"/>
      <c r="J383" s="355"/>
      <c r="K383" s="355"/>
      <c r="L383" s="355"/>
      <c r="M383" s="355"/>
      <c r="N383" s="355"/>
      <c r="O383" s="355"/>
      <c r="P383" s="377"/>
      <c r="Q383" s="355"/>
      <c r="R383" s="355"/>
      <c r="S383" s="355"/>
      <c r="T383" s="355"/>
      <c r="U383" s="355"/>
      <c r="V383" s="355"/>
      <c r="W383" s="377"/>
      <c r="X383" s="355"/>
      <c r="Y383" s="355"/>
      <c r="Z383" s="355"/>
      <c r="AA383" s="355"/>
      <c r="AB383" s="357"/>
      <c r="AC383" s="355"/>
      <c r="AD383" s="355"/>
      <c r="AE383" s="355"/>
      <c r="AF383" s="355"/>
      <c r="AG383" s="355"/>
      <c r="AH383" s="355"/>
      <c r="AI383" s="355"/>
      <c r="AJ383" s="355"/>
      <c r="AK383" s="356"/>
      <c r="AL383" s="355"/>
      <c r="AM383" s="355"/>
      <c r="AN383" s="355"/>
      <c r="AO383" s="355"/>
      <c r="AP383" s="355"/>
      <c r="AQ383" s="355"/>
      <c r="AR383" s="355"/>
      <c r="AS383" s="358"/>
      <c r="AT383" s="355"/>
      <c r="AU383" s="355"/>
      <c r="AV383" s="355"/>
      <c r="AW383" s="355"/>
      <c r="AX383" s="355"/>
      <c r="AY383" s="355"/>
      <c r="AZ383" s="355"/>
      <c r="BA383" s="355"/>
    </row>
    <row r="384" spans="1:53" s="353" customFormat="1">
      <c r="A384" s="355"/>
      <c r="B384" s="355"/>
      <c r="C384" s="355"/>
      <c r="D384" s="355"/>
      <c r="E384" s="355"/>
      <c r="F384" s="355"/>
      <c r="G384" s="355"/>
      <c r="H384" s="355"/>
      <c r="I384" s="355"/>
      <c r="J384" s="355"/>
      <c r="K384" s="355"/>
      <c r="L384" s="355"/>
      <c r="M384" s="355"/>
      <c r="N384" s="355"/>
      <c r="O384" s="355"/>
      <c r="P384" s="377"/>
      <c r="Q384" s="355"/>
      <c r="R384" s="355"/>
      <c r="S384" s="355"/>
      <c r="T384" s="355"/>
      <c r="U384" s="355"/>
      <c r="V384" s="355"/>
      <c r="W384" s="377"/>
      <c r="X384" s="355"/>
      <c r="Y384" s="355"/>
      <c r="Z384" s="355"/>
      <c r="AA384" s="355"/>
      <c r="AB384" s="357"/>
      <c r="AC384" s="355"/>
      <c r="AD384" s="355"/>
      <c r="AE384" s="355"/>
      <c r="AF384" s="355"/>
      <c r="AG384" s="355"/>
      <c r="AH384" s="355"/>
      <c r="AI384" s="355"/>
      <c r="AJ384" s="355"/>
      <c r="AK384" s="356"/>
      <c r="AL384" s="355"/>
      <c r="AM384" s="355"/>
      <c r="AN384" s="355"/>
      <c r="AO384" s="355"/>
      <c r="AP384" s="355"/>
      <c r="AQ384" s="355"/>
      <c r="AR384" s="355"/>
      <c r="AS384" s="358"/>
      <c r="AT384" s="355"/>
      <c r="AU384" s="355"/>
      <c r="AV384" s="355"/>
      <c r="AW384" s="355"/>
      <c r="AX384" s="355"/>
      <c r="AY384" s="355"/>
      <c r="AZ384" s="355"/>
      <c r="BA384" s="355"/>
    </row>
    <row r="385" spans="1:53" s="353" customFormat="1">
      <c r="A385" s="355"/>
      <c r="B385" s="355"/>
      <c r="C385" s="355"/>
      <c r="D385" s="355"/>
      <c r="E385" s="355"/>
      <c r="F385" s="355"/>
      <c r="G385" s="355"/>
      <c r="H385" s="355"/>
      <c r="I385" s="355"/>
      <c r="J385" s="355"/>
      <c r="K385" s="355"/>
      <c r="L385" s="355"/>
      <c r="M385" s="355"/>
      <c r="N385" s="355"/>
      <c r="O385" s="355"/>
      <c r="P385" s="377"/>
      <c r="Q385" s="355"/>
      <c r="R385" s="355"/>
      <c r="S385" s="355"/>
      <c r="T385" s="355"/>
      <c r="U385" s="355"/>
      <c r="V385" s="355"/>
      <c r="W385" s="377"/>
      <c r="X385" s="355"/>
      <c r="Y385" s="355"/>
      <c r="Z385" s="355"/>
      <c r="AA385" s="355"/>
      <c r="AB385" s="357"/>
      <c r="AC385" s="355"/>
      <c r="AD385" s="355"/>
      <c r="AE385" s="355"/>
      <c r="AF385" s="355"/>
      <c r="AG385" s="355"/>
      <c r="AH385" s="355"/>
      <c r="AI385" s="355"/>
      <c r="AJ385" s="355"/>
      <c r="AK385" s="356"/>
      <c r="AL385" s="355"/>
      <c r="AM385" s="355"/>
      <c r="AN385" s="355"/>
      <c r="AO385" s="355"/>
      <c r="AP385" s="355"/>
      <c r="AQ385" s="355"/>
      <c r="AR385" s="355"/>
      <c r="AS385" s="358"/>
      <c r="AT385" s="355"/>
      <c r="AU385" s="355"/>
      <c r="AV385" s="355"/>
      <c r="AW385" s="355"/>
      <c r="AX385" s="355"/>
      <c r="AY385" s="355"/>
      <c r="AZ385" s="355"/>
      <c r="BA385" s="355"/>
    </row>
    <row r="386" spans="1:53" s="353" customFormat="1">
      <c r="A386" s="355"/>
      <c r="B386" s="355"/>
      <c r="C386" s="355"/>
      <c r="D386" s="355"/>
      <c r="E386" s="355"/>
      <c r="F386" s="355"/>
      <c r="G386" s="355"/>
      <c r="H386" s="355"/>
      <c r="I386" s="355"/>
      <c r="J386" s="355"/>
      <c r="K386" s="355"/>
      <c r="L386" s="355"/>
      <c r="M386" s="355"/>
      <c r="N386" s="355"/>
      <c r="O386" s="355"/>
      <c r="P386" s="377"/>
      <c r="Q386" s="355"/>
      <c r="R386" s="355"/>
      <c r="S386" s="355"/>
      <c r="T386" s="355"/>
      <c r="U386" s="355"/>
      <c r="V386" s="355"/>
      <c r="W386" s="377"/>
      <c r="X386" s="355"/>
      <c r="Y386" s="355"/>
      <c r="Z386" s="355"/>
      <c r="AA386" s="355"/>
      <c r="AB386" s="357"/>
      <c r="AC386" s="355"/>
      <c r="AD386" s="355"/>
      <c r="AE386" s="355"/>
      <c r="AF386" s="355"/>
      <c r="AG386" s="355"/>
      <c r="AH386" s="355"/>
      <c r="AI386" s="355"/>
      <c r="AJ386" s="355"/>
      <c r="AK386" s="356"/>
      <c r="AL386" s="355"/>
      <c r="AM386" s="355"/>
      <c r="AN386" s="355"/>
      <c r="AO386" s="355"/>
      <c r="AP386" s="355"/>
      <c r="AQ386" s="355"/>
      <c r="AR386" s="355"/>
      <c r="AS386" s="358"/>
      <c r="AT386" s="355"/>
      <c r="AU386" s="355"/>
      <c r="AV386" s="355"/>
      <c r="AW386" s="355"/>
      <c r="AX386" s="355"/>
      <c r="AY386" s="355"/>
      <c r="AZ386" s="355"/>
      <c r="BA386" s="355"/>
    </row>
    <row r="387" spans="1:53" s="353" customFormat="1">
      <c r="A387" s="355"/>
      <c r="B387" s="355"/>
      <c r="C387" s="355"/>
      <c r="D387" s="355"/>
      <c r="E387" s="355"/>
      <c r="F387" s="355"/>
      <c r="G387" s="355"/>
      <c r="H387" s="355"/>
      <c r="I387" s="355"/>
      <c r="J387" s="355"/>
      <c r="K387" s="355"/>
      <c r="L387" s="355"/>
      <c r="M387" s="355"/>
      <c r="N387" s="355"/>
      <c r="O387" s="355"/>
      <c r="P387" s="377"/>
      <c r="Q387" s="355"/>
      <c r="R387" s="355"/>
      <c r="S387" s="355"/>
      <c r="T387" s="355"/>
      <c r="U387" s="355"/>
      <c r="V387" s="355"/>
      <c r="W387" s="377"/>
      <c r="X387" s="355"/>
      <c r="Y387" s="355"/>
      <c r="Z387" s="355"/>
      <c r="AA387" s="355"/>
      <c r="AB387" s="357"/>
      <c r="AC387" s="355"/>
      <c r="AD387" s="355"/>
      <c r="AE387" s="355"/>
      <c r="AF387" s="355"/>
      <c r="AG387" s="355"/>
      <c r="AH387" s="355"/>
      <c r="AI387" s="355"/>
      <c r="AJ387" s="355"/>
      <c r="AK387" s="356"/>
      <c r="AL387" s="355"/>
      <c r="AM387" s="355"/>
      <c r="AN387" s="355"/>
      <c r="AO387" s="355"/>
      <c r="AP387" s="355"/>
      <c r="AQ387" s="355"/>
      <c r="AR387" s="355"/>
      <c r="AS387" s="358"/>
      <c r="AT387" s="355"/>
      <c r="AU387" s="355"/>
      <c r="AV387" s="355"/>
      <c r="AW387" s="355"/>
      <c r="AX387" s="355"/>
      <c r="AY387" s="355"/>
      <c r="AZ387" s="355"/>
      <c r="BA387" s="355"/>
    </row>
    <row r="388" spans="1:53" s="353" customFormat="1">
      <c r="A388" s="355"/>
      <c r="B388" s="355"/>
      <c r="C388" s="355"/>
      <c r="D388" s="355"/>
      <c r="E388" s="355"/>
      <c r="F388" s="355"/>
      <c r="G388" s="355"/>
      <c r="H388" s="355"/>
      <c r="I388" s="355"/>
      <c r="J388" s="355"/>
      <c r="K388" s="355"/>
      <c r="L388" s="355"/>
      <c r="M388" s="355"/>
      <c r="N388" s="355"/>
      <c r="O388" s="355"/>
      <c r="P388" s="377"/>
      <c r="Q388" s="355"/>
      <c r="R388" s="355"/>
      <c r="S388" s="355"/>
      <c r="T388" s="355"/>
      <c r="U388" s="355"/>
      <c r="V388" s="355"/>
      <c r="W388" s="377"/>
      <c r="X388" s="355"/>
      <c r="Y388" s="355"/>
      <c r="Z388" s="355"/>
      <c r="AA388" s="355"/>
      <c r="AB388" s="357"/>
      <c r="AC388" s="355"/>
      <c r="AD388" s="355"/>
      <c r="AE388" s="355"/>
      <c r="AF388" s="355"/>
      <c r="AG388" s="355"/>
      <c r="AH388" s="355"/>
      <c r="AI388" s="355"/>
      <c r="AJ388" s="355"/>
      <c r="AK388" s="356"/>
      <c r="AL388" s="355"/>
      <c r="AM388" s="355"/>
      <c r="AN388" s="355"/>
      <c r="AO388" s="355"/>
      <c r="AP388" s="355"/>
      <c r="AQ388" s="355"/>
      <c r="AR388" s="355"/>
      <c r="AS388" s="358"/>
      <c r="AT388" s="355"/>
      <c r="AU388" s="355"/>
      <c r="AV388" s="355"/>
      <c r="AW388" s="355"/>
      <c r="AX388" s="355"/>
      <c r="AY388" s="355"/>
      <c r="AZ388" s="355"/>
      <c r="BA388" s="355"/>
    </row>
    <row r="389" spans="1:53" s="353" customFormat="1">
      <c r="A389" s="355"/>
      <c r="B389" s="355"/>
      <c r="C389" s="355"/>
      <c r="D389" s="355"/>
      <c r="E389" s="355"/>
      <c r="F389" s="355"/>
      <c r="G389" s="355"/>
      <c r="H389" s="355"/>
      <c r="I389" s="355"/>
      <c r="J389" s="355"/>
      <c r="K389" s="355"/>
      <c r="L389" s="355"/>
      <c r="M389" s="355"/>
      <c r="N389" s="355"/>
      <c r="O389" s="355"/>
      <c r="P389" s="377"/>
      <c r="Q389" s="355"/>
      <c r="R389" s="355"/>
      <c r="S389" s="355"/>
      <c r="T389" s="355"/>
      <c r="U389" s="355"/>
      <c r="V389" s="355"/>
      <c r="W389" s="377"/>
      <c r="X389" s="355"/>
      <c r="Y389" s="355"/>
      <c r="Z389" s="355"/>
      <c r="AA389" s="355"/>
      <c r="AB389" s="357"/>
      <c r="AC389" s="355"/>
      <c r="AD389" s="355"/>
      <c r="AE389" s="355"/>
      <c r="AF389" s="355"/>
      <c r="AG389" s="355"/>
      <c r="AH389" s="355"/>
      <c r="AI389" s="355"/>
      <c r="AJ389" s="355"/>
      <c r="AK389" s="356"/>
      <c r="AL389" s="355"/>
      <c r="AM389" s="355"/>
      <c r="AN389" s="355"/>
      <c r="AO389" s="355"/>
      <c r="AP389" s="355"/>
      <c r="AQ389" s="355"/>
      <c r="AR389" s="355"/>
      <c r="AS389" s="358"/>
      <c r="AT389" s="355"/>
      <c r="AU389" s="355"/>
      <c r="AV389" s="355"/>
      <c r="AW389" s="355"/>
      <c r="AX389" s="355"/>
      <c r="AY389" s="355"/>
      <c r="AZ389" s="355"/>
      <c r="BA389" s="355"/>
    </row>
    <row r="390" spans="1:53" s="353" customFormat="1">
      <c r="A390" s="355"/>
      <c r="B390" s="355"/>
      <c r="C390" s="355"/>
      <c r="D390" s="355"/>
      <c r="E390" s="355"/>
      <c r="F390" s="355"/>
      <c r="G390" s="355"/>
      <c r="H390" s="355"/>
      <c r="I390" s="355"/>
      <c r="J390" s="355"/>
      <c r="K390" s="355"/>
      <c r="L390" s="355"/>
      <c r="M390" s="355"/>
      <c r="N390" s="355"/>
      <c r="O390" s="355"/>
      <c r="P390" s="377"/>
      <c r="Q390" s="355"/>
      <c r="R390" s="355"/>
      <c r="S390" s="355"/>
      <c r="T390" s="355"/>
      <c r="U390" s="355"/>
      <c r="V390" s="355"/>
      <c r="W390" s="377"/>
      <c r="X390" s="355"/>
      <c r="Y390" s="355"/>
      <c r="Z390" s="355"/>
      <c r="AA390" s="355"/>
      <c r="AB390" s="357"/>
      <c r="AC390" s="355"/>
      <c r="AD390" s="355"/>
      <c r="AE390" s="355"/>
      <c r="AF390" s="355"/>
      <c r="AG390" s="355"/>
      <c r="AH390" s="355"/>
      <c r="AI390" s="355"/>
      <c r="AJ390" s="355"/>
      <c r="AK390" s="356"/>
      <c r="AL390" s="355"/>
      <c r="AM390" s="355"/>
      <c r="AN390" s="355"/>
      <c r="AO390" s="355"/>
      <c r="AP390" s="355"/>
      <c r="AQ390" s="355"/>
      <c r="AR390" s="355"/>
      <c r="AS390" s="358"/>
      <c r="AT390" s="355"/>
      <c r="AU390" s="355"/>
      <c r="AV390" s="355"/>
      <c r="AW390" s="355"/>
      <c r="AX390" s="355"/>
      <c r="AY390" s="355"/>
      <c r="AZ390" s="355"/>
      <c r="BA390" s="355"/>
    </row>
    <row r="391" spans="1:53" s="353" customFormat="1">
      <c r="A391" s="355"/>
      <c r="B391" s="355"/>
      <c r="C391" s="355"/>
      <c r="D391" s="355"/>
      <c r="E391" s="355"/>
      <c r="F391" s="355"/>
      <c r="G391" s="355"/>
      <c r="H391" s="355"/>
      <c r="I391" s="355"/>
      <c r="J391" s="355"/>
      <c r="K391" s="355"/>
      <c r="L391" s="355"/>
      <c r="M391" s="355"/>
      <c r="N391" s="355"/>
      <c r="O391" s="355"/>
      <c r="P391" s="377"/>
      <c r="Q391" s="355"/>
      <c r="R391" s="355"/>
      <c r="S391" s="355"/>
      <c r="T391" s="355"/>
      <c r="U391" s="355"/>
      <c r="V391" s="355"/>
      <c r="W391" s="377"/>
      <c r="X391" s="355"/>
      <c r="Y391" s="355"/>
      <c r="Z391" s="355"/>
      <c r="AA391" s="355"/>
      <c r="AB391" s="357"/>
      <c r="AC391" s="355"/>
      <c r="AD391" s="355"/>
      <c r="AE391" s="355"/>
      <c r="AF391" s="355"/>
      <c r="AG391" s="355"/>
      <c r="AH391" s="355"/>
      <c r="AI391" s="355"/>
      <c r="AJ391" s="355"/>
      <c r="AK391" s="356"/>
      <c r="AL391" s="355"/>
      <c r="AM391" s="355"/>
      <c r="AN391" s="355"/>
      <c r="AO391" s="355"/>
      <c r="AP391" s="355"/>
      <c r="AQ391" s="355"/>
      <c r="AR391" s="355"/>
      <c r="AS391" s="358"/>
      <c r="AT391" s="355"/>
      <c r="AU391" s="355"/>
      <c r="AV391" s="355"/>
      <c r="AW391" s="355"/>
      <c r="AX391" s="355"/>
      <c r="AY391" s="355"/>
      <c r="AZ391" s="355"/>
      <c r="BA391" s="355"/>
    </row>
    <row r="392" spans="1:53" s="353" customFormat="1">
      <c r="A392" s="355"/>
      <c r="B392" s="355"/>
      <c r="C392" s="355"/>
      <c r="D392" s="355"/>
      <c r="E392" s="355"/>
      <c r="F392" s="355"/>
      <c r="G392" s="355"/>
      <c r="H392" s="355"/>
      <c r="I392" s="355"/>
      <c r="J392" s="355"/>
      <c r="K392" s="355"/>
      <c r="L392" s="355"/>
      <c r="M392" s="355"/>
      <c r="N392" s="355"/>
      <c r="O392" s="355"/>
      <c r="P392" s="377"/>
      <c r="Q392" s="355"/>
      <c r="R392" s="355"/>
      <c r="S392" s="355"/>
      <c r="T392" s="355"/>
      <c r="U392" s="355"/>
      <c r="V392" s="355"/>
      <c r="W392" s="377"/>
      <c r="X392" s="355"/>
      <c r="Y392" s="355"/>
      <c r="Z392" s="355"/>
      <c r="AA392" s="355"/>
      <c r="AB392" s="357"/>
      <c r="AC392" s="355"/>
      <c r="AD392" s="355"/>
      <c r="AE392" s="355"/>
      <c r="AF392" s="355"/>
      <c r="AG392" s="355"/>
      <c r="AH392" s="355"/>
      <c r="AI392" s="355"/>
      <c r="AJ392" s="355"/>
      <c r="AK392" s="356"/>
      <c r="AL392" s="355"/>
      <c r="AM392" s="355"/>
      <c r="AN392" s="355"/>
      <c r="AO392" s="355"/>
      <c r="AP392" s="355"/>
      <c r="AQ392" s="355"/>
      <c r="AR392" s="355"/>
      <c r="AS392" s="358"/>
      <c r="AT392" s="355"/>
      <c r="AU392" s="355"/>
      <c r="AV392" s="355"/>
      <c r="AW392" s="355"/>
      <c r="AX392" s="355"/>
      <c r="AY392" s="355"/>
      <c r="AZ392" s="355"/>
      <c r="BA392" s="355"/>
    </row>
    <row r="393" spans="1:53" s="353" customFormat="1">
      <c r="A393" s="355"/>
      <c r="B393" s="355"/>
      <c r="C393" s="355"/>
      <c r="D393" s="355"/>
      <c r="E393" s="355"/>
      <c r="F393" s="355"/>
      <c r="G393" s="355"/>
      <c r="H393" s="355"/>
      <c r="I393" s="355"/>
      <c r="J393" s="355"/>
      <c r="K393" s="355"/>
      <c r="L393" s="355"/>
      <c r="M393" s="355"/>
      <c r="N393" s="355"/>
      <c r="O393" s="355"/>
      <c r="P393" s="377"/>
      <c r="Q393" s="355"/>
      <c r="R393" s="355"/>
      <c r="S393" s="355"/>
      <c r="T393" s="355"/>
      <c r="U393" s="355"/>
      <c r="V393" s="355"/>
      <c r="W393" s="377"/>
      <c r="X393" s="355"/>
      <c r="Y393" s="355"/>
      <c r="Z393" s="355"/>
      <c r="AA393" s="355"/>
      <c r="AB393" s="357"/>
      <c r="AC393" s="355"/>
      <c r="AD393" s="355"/>
      <c r="AE393" s="355"/>
      <c r="AF393" s="355"/>
      <c r="AG393" s="355"/>
      <c r="AH393" s="355"/>
      <c r="AI393" s="355"/>
      <c r="AJ393" s="355"/>
      <c r="AK393" s="356"/>
      <c r="AL393" s="355"/>
      <c r="AM393" s="355"/>
      <c r="AN393" s="355"/>
      <c r="AO393" s="355"/>
      <c r="AP393" s="355"/>
      <c r="AQ393" s="355"/>
      <c r="AR393" s="355"/>
      <c r="AS393" s="358"/>
      <c r="AT393" s="355"/>
      <c r="AU393" s="355"/>
      <c r="AV393" s="355"/>
      <c r="AW393" s="355"/>
      <c r="AX393" s="355"/>
      <c r="AY393" s="355"/>
      <c r="AZ393" s="355"/>
      <c r="BA393" s="355"/>
    </row>
    <row r="394" spans="1:53" s="353" customFormat="1">
      <c r="A394" s="355"/>
      <c r="B394" s="355"/>
      <c r="C394" s="355"/>
      <c r="D394" s="355"/>
      <c r="E394" s="355"/>
      <c r="F394" s="355"/>
      <c r="G394" s="355"/>
      <c r="H394" s="355"/>
      <c r="I394" s="355"/>
      <c r="J394" s="355"/>
      <c r="K394" s="355"/>
      <c r="L394" s="355"/>
      <c r="M394" s="355"/>
      <c r="N394" s="355"/>
      <c r="O394" s="355"/>
      <c r="P394" s="377"/>
      <c r="Q394" s="355"/>
      <c r="R394" s="355"/>
      <c r="S394" s="355"/>
      <c r="T394" s="355"/>
      <c r="U394" s="355"/>
      <c r="V394" s="355"/>
      <c r="W394" s="377"/>
      <c r="X394" s="355"/>
      <c r="Y394" s="355"/>
      <c r="Z394" s="355"/>
      <c r="AA394" s="355"/>
      <c r="AB394" s="357"/>
      <c r="AC394" s="355"/>
      <c r="AD394" s="355"/>
      <c r="AE394" s="355"/>
      <c r="AF394" s="355"/>
      <c r="AG394" s="355"/>
      <c r="AH394" s="355"/>
      <c r="AI394" s="355"/>
      <c r="AJ394" s="355"/>
      <c r="AK394" s="356"/>
      <c r="AL394" s="355"/>
      <c r="AM394" s="355"/>
      <c r="AN394" s="355"/>
      <c r="AO394" s="355"/>
      <c r="AP394" s="355"/>
      <c r="AQ394" s="355"/>
      <c r="AR394" s="355"/>
      <c r="AS394" s="358"/>
      <c r="AT394" s="355"/>
      <c r="AU394" s="355"/>
      <c r="AV394" s="355"/>
      <c r="AW394" s="355"/>
      <c r="AX394" s="355"/>
      <c r="AY394" s="355"/>
      <c r="AZ394" s="355"/>
      <c r="BA394" s="355"/>
    </row>
    <row r="395" spans="1:53" s="353" customFormat="1">
      <c r="A395" s="355"/>
      <c r="B395" s="355"/>
      <c r="C395" s="355"/>
      <c r="D395" s="355"/>
      <c r="E395" s="355"/>
      <c r="F395" s="355"/>
      <c r="G395" s="355"/>
      <c r="H395" s="355"/>
      <c r="I395" s="355"/>
      <c r="J395" s="355"/>
      <c r="K395" s="355"/>
      <c r="L395" s="355"/>
      <c r="M395" s="355"/>
      <c r="N395" s="355"/>
      <c r="O395" s="355"/>
      <c r="P395" s="377"/>
      <c r="Q395" s="355"/>
      <c r="R395" s="355"/>
      <c r="S395" s="355"/>
      <c r="T395" s="355"/>
      <c r="U395" s="355"/>
      <c r="V395" s="355"/>
      <c r="W395" s="377"/>
      <c r="X395" s="355"/>
      <c r="Y395" s="355"/>
      <c r="Z395" s="355"/>
      <c r="AA395" s="355"/>
      <c r="AB395" s="357"/>
      <c r="AC395" s="355"/>
      <c r="AD395" s="355"/>
      <c r="AE395" s="355"/>
      <c r="AF395" s="355"/>
      <c r="AG395" s="355"/>
      <c r="AH395" s="355"/>
      <c r="AI395" s="355"/>
      <c r="AJ395" s="355"/>
      <c r="AK395" s="356"/>
      <c r="AL395" s="355"/>
      <c r="AM395" s="355"/>
      <c r="AN395" s="355"/>
      <c r="AO395" s="355"/>
      <c r="AP395" s="355"/>
      <c r="AQ395" s="355"/>
      <c r="AR395" s="355"/>
      <c r="AS395" s="358"/>
      <c r="AT395" s="355"/>
      <c r="AU395" s="355"/>
      <c r="AV395" s="355"/>
      <c r="AW395" s="355"/>
      <c r="AX395" s="355"/>
      <c r="AY395" s="355"/>
      <c r="AZ395" s="355"/>
      <c r="BA395" s="355"/>
    </row>
    <row r="396" spans="1:53" s="353" customFormat="1">
      <c r="A396" s="355"/>
      <c r="B396" s="355"/>
      <c r="C396" s="355"/>
      <c r="D396" s="355"/>
      <c r="E396" s="355"/>
      <c r="F396" s="355"/>
      <c r="G396" s="355"/>
      <c r="H396" s="355"/>
      <c r="I396" s="355"/>
      <c r="J396" s="355"/>
      <c r="K396" s="355"/>
      <c r="L396" s="355"/>
      <c r="M396" s="355"/>
      <c r="N396" s="355"/>
      <c r="O396" s="355"/>
      <c r="P396" s="377"/>
      <c r="Q396" s="355"/>
      <c r="R396" s="355"/>
      <c r="S396" s="355"/>
      <c r="T396" s="355"/>
      <c r="U396" s="355"/>
      <c r="V396" s="355"/>
      <c r="W396" s="377"/>
      <c r="X396" s="355"/>
      <c r="Y396" s="355"/>
      <c r="Z396" s="355"/>
      <c r="AA396" s="355"/>
      <c r="AB396" s="357"/>
      <c r="AC396" s="355"/>
      <c r="AD396" s="355"/>
      <c r="AE396" s="355"/>
      <c r="AF396" s="355"/>
      <c r="AG396" s="355"/>
      <c r="AH396" s="355"/>
      <c r="AI396" s="355"/>
      <c r="AJ396" s="355"/>
      <c r="AK396" s="356"/>
      <c r="AL396" s="355"/>
      <c r="AM396" s="355"/>
      <c r="AN396" s="355"/>
      <c r="AO396" s="355"/>
      <c r="AP396" s="355"/>
      <c r="AQ396" s="355"/>
      <c r="AR396" s="355"/>
      <c r="AS396" s="358"/>
      <c r="AT396" s="355"/>
      <c r="AU396" s="355"/>
      <c r="AV396" s="355"/>
      <c r="AW396" s="355"/>
      <c r="AX396" s="355"/>
      <c r="AY396" s="355"/>
      <c r="AZ396" s="355"/>
      <c r="BA396" s="355"/>
    </row>
    <row r="397" spans="1:53" s="353" customFormat="1">
      <c r="A397" s="355"/>
      <c r="B397" s="355"/>
      <c r="C397" s="355"/>
      <c r="D397" s="355"/>
      <c r="E397" s="355"/>
      <c r="F397" s="355"/>
      <c r="G397" s="355"/>
      <c r="H397" s="355"/>
      <c r="I397" s="355"/>
      <c r="J397" s="355"/>
      <c r="K397" s="355"/>
      <c r="L397" s="355"/>
      <c r="M397" s="355"/>
      <c r="N397" s="355"/>
      <c r="O397" s="355"/>
      <c r="P397" s="377"/>
      <c r="Q397" s="355"/>
      <c r="R397" s="355"/>
      <c r="S397" s="355"/>
      <c r="T397" s="355"/>
      <c r="U397" s="355"/>
      <c r="V397" s="355"/>
      <c r="W397" s="377"/>
      <c r="X397" s="355"/>
      <c r="Y397" s="355"/>
      <c r="Z397" s="355"/>
      <c r="AA397" s="355"/>
      <c r="AB397" s="357"/>
      <c r="AC397" s="355"/>
      <c r="AD397" s="355"/>
      <c r="AE397" s="355"/>
      <c r="AF397" s="355"/>
      <c r="AG397" s="355"/>
      <c r="AH397" s="355"/>
      <c r="AI397" s="355"/>
      <c r="AJ397" s="355"/>
      <c r="AK397" s="356"/>
      <c r="AL397" s="355"/>
      <c r="AM397" s="355"/>
      <c r="AN397" s="355"/>
      <c r="AO397" s="355"/>
      <c r="AP397" s="355"/>
      <c r="AQ397" s="355"/>
      <c r="AR397" s="355"/>
      <c r="AS397" s="358"/>
      <c r="AT397" s="355"/>
      <c r="AU397" s="355"/>
      <c r="AV397" s="355"/>
      <c r="AW397" s="355"/>
      <c r="AX397" s="355"/>
      <c r="AY397" s="355"/>
      <c r="AZ397" s="355"/>
      <c r="BA397" s="355"/>
    </row>
    <row r="398" spans="1:53" s="353" customFormat="1">
      <c r="A398" s="355"/>
      <c r="B398" s="355"/>
      <c r="C398" s="355"/>
      <c r="D398" s="355"/>
      <c r="E398" s="355"/>
      <c r="F398" s="355"/>
      <c r="G398" s="355"/>
      <c r="H398" s="355"/>
      <c r="I398" s="355"/>
      <c r="J398" s="355"/>
      <c r="K398" s="355"/>
      <c r="L398" s="355"/>
      <c r="M398" s="355"/>
      <c r="N398" s="355"/>
      <c r="O398" s="355"/>
      <c r="P398" s="377"/>
      <c r="Q398" s="355"/>
      <c r="R398" s="355"/>
      <c r="S398" s="355"/>
      <c r="T398" s="355"/>
      <c r="U398" s="355"/>
      <c r="V398" s="355"/>
      <c r="W398" s="377"/>
      <c r="X398" s="355"/>
      <c r="Y398" s="355"/>
      <c r="Z398" s="355"/>
      <c r="AA398" s="355"/>
      <c r="AB398" s="357"/>
      <c r="AC398" s="355"/>
      <c r="AD398" s="355"/>
      <c r="AE398" s="355"/>
      <c r="AF398" s="355"/>
      <c r="AG398" s="355"/>
      <c r="AH398" s="355"/>
      <c r="AI398" s="355"/>
      <c r="AJ398" s="355"/>
      <c r="AK398" s="356"/>
      <c r="AL398" s="355"/>
      <c r="AM398" s="355"/>
      <c r="AN398" s="355"/>
      <c r="AO398" s="355"/>
      <c r="AP398" s="355"/>
      <c r="AQ398" s="355"/>
      <c r="AR398" s="355"/>
      <c r="AS398" s="358"/>
      <c r="AT398" s="355"/>
      <c r="AU398" s="355"/>
      <c r="AV398" s="355"/>
      <c r="AW398" s="355"/>
      <c r="AX398" s="355"/>
      <c r="AY398" s="355"/>
      <c r="AZ398" s="355"/>
      <c r="BA398" s="355"/>
    </row>
    <row r="399" spans="1:53" s="353" customFormat="1">
      <c r="A399" s="355"/>
      <c r="B399" s="355"/>
      <c r="C399" s="355"/>
      <c r="D399" s="355"/>
      <c r="E399" s="355"/>
      <c r="F399" s="355"/>
      <c r="G399" s="355"/>
      <c r="H399" s="355"/>
      <c r="I399" s="355"/>
      <c r="J399" s="355"/>
      <c r="K399" s="355"/>
      <c r="L399" s="355"/>
      <c r="M399" s="355"/>
      <c r="N399" s="355"/>
      <c r="O399" s="355"/>
      <c r="P399" s="377"/>
      <c r="Q399" s="355"/>
      <c r="R399" s="355"/>
      <c r="S399" s="355"/>
      <c r="T399" s="355"/>
      <c r="U399" s="355"/>
      <c r="V399" s="355"/>
      <c r="W399" s="377"/>
      <c r="X399" s="355"/>
      <c r="Y399" s="355"/>
      <c r="Z399" s="355"/>
      <c r="AA399" s="355"/>
      <c r="AB399" s="357"/>
      <c r="AC399" s="355"/>
      <c r="AD399" s="355"/>
      <c r="AE399" s="355"/>
      <c r="AF399" s="355"/>
      <c r="AG399" s="355"/>
      <c r="AH399" s="355"/>
      <c r="AI399" s="355"/>
      <c r="AJ399" s="355"/>
      <c r="AK399" s="356"/>
      <c r="AL399" s="355"/>
      <c r="AM399" s="355"/>
      <c r="AN399" s="355"/>
      <c r="AO399" s="355"/>
      <c r="AP399" s="355"/>
      <c r="AQ399" s="355"/>
      <c r="AR399" s="355"/>
      <c r="AS399" s="358"/>
      <c r="AT399" s="355"/>
      <c r="AU399" s="355"/>
      <c r="AV399" s="355"/>
      <c r="AW399" s="355"/>
      <c r="AX399" s="355"/>
      <c r="AY399" s="355"/>
      <c r="AZ399" s="355"/>
      <c r="BA399" s="355"/>
    </row>
    <row r="400" spans="1:53" s="353" customFormat="1">
      <c r="A400" s="355"/>
      <c r="B400" s="355"/>
      <c r="C400" s="355"/>
      <c r="D400" s="355"/>
      <c r="E400" s="355"/>
      <c r="F400" s="355"/>
      <c r="G400" s="355"/>
      <c r="H400" s="355"/>
      <c r="I400" s="355"/>
      <c r="J400" s="355"/>
      <c r="K400" s="355"/>
      <c r="L400" s="355"/>
      <c r="M400" s="355"/>
      <c r="N400" s="355"/>
      <c r="O400" s="355"/>
      <c r="P400" s="377"/>
      <c r="Q400" s="355"/>
      <c r="R400" s="355"/>
      <c r="S400" s="355"/>
      <c r="T400" s="355"/>
      <c r="U400" s="355"/>
      <c r="V400" s="355"/>
      <c r="W400" s="377"/>
      <c r="X400" s="355"/>
      <c r="Y400" s="355"/>
      <c r="Z400" s="355"/>
      <c r="AA400" s="355"/>
      <c r="AB400" s="357"/>
      <c r="AC400" s="355"/>
      <c r="AD400" s="355"/>
      <c r="AE400" s="355"/>
      <c r="AF400" s="355"/>
      <c r="AG400" s="355"/>
      <c r="AH400" s="355"/>
      <c r="AI400" s="355"/>
      <c r="AJ400" s="355"/>
      <c r="AK400" s="356"/>
      <c r="AL400" s="355"/>
      <c r="AM400" s="355"/>
      <c r="AN400" s="355"/>
      <c r="AO400" s="355"/>
      <c r="AP400" s="355"/>
      <c r="AQ400" s="355"/>
      <c r="AR400" s="355"/>
      <c r="AS400" s="358"/>
      <c r="AT400" s="355"/>
      <c r="AU400" s="355"/>
      <c r="AV400" s="355"/>
      <c r="AW400" s="355"/>
      <c r="AX400" s="355"/>
      <c r="AY400" s="355"/>
      <c r="AZ400" s="355"/>
      <c r="BA400" s="355"/>
    </row>
    <row r="401" spans="1:53" s="353" customFormat="1">
      <c r="A401" s="355"/>
      <c r="B401" s="355"/>
      <c r="C401" s="355"/>
      <c r="D401" s="355"/>
      <c r="E401" s="355"/>
      <c r="F401" s="355"/>
      <c r="G401" s="355"/>
      <c r="H401" s="355"/>
      <c r="I401" s="355"/>
      <c r="J401" s="355"/>
      <c r="K401" s="355"/>
      <c r="L401" s="355"/>
      <c r="M401" s="355"/>
      <c r="N401" s="355"/>
      <c r="O401" s="355"/>
      <c r="P401" s="377"/>
      <c r="Q401" s="355"/>
      <c r="R401" s="355"/>
      <c r="S401" s="355"/>
      <c r="T401" s="355"/>
      <c r="U401" s="355"/>
      <c r="V401" s="355"/>
      <c r="W401" s="377"/>
      <c r="X401" s="355"/>
      <c r="Y401" s="355"/>
      <c r="Z401" s="355"/>
      <c r="AA401" s="355"/>
      <c r="AB401" s="357"/>
      <c r="AC401" s="355"/>
      <c r="AD401" s="355"/>
      <c r="AE401" s="355"/>
      <c r="AF401" s="355"/>
      <c r="AG401" s="355"/>
      <c r="AH401" s="355"/>
      <c r="AI401" s="355"/>
      <c r="AJ401" s="355"/>
      <c r="AK401" s="356"/>
      <c r="AL401" s="355"/>
      <c r="AM401" s="355"/>
      <c r="AN401" s="355"/>
      <c r="AO401" s="355"/>
      <c r="AP401" s="355"/>
      <c r="AQ401" s="355"/>
      <c r="AR401" s="355"/>
      <c r="AS401" s="358"/>
      <c r="AT401" s="355"/>
      <c r="AU401" s="355"/>
      <c r="AV401" s="355"/>
      <c r="AW401" s="355"/>
      <c r="AX401" s="355"/>
      <c r="AY401" s="355"/>
      <c r="AZ401" s="355"/>
      <c r="BA401" s="355"/>
    </row>
    <row r="402" spans="1:53" s="353" customFormat="1">
      <c r="A402" s="355"/>
      <c r="B402" s="355"/>
      <c r="C402" s="355"/>
      <c r="D402" s="355"/>
      <c r="E402" s="355"/>
      <c r="F402" s="355"/>
      <c r="G402" s="355"/>
      <c r="H402" s="355"/>
      <c r="I402" s="355"/>
      <c r="J402" s="355"/>
      <c r="K402" s="355"/>
      <c r="L402" s="355"/>
      <c r="M402" s="355"/>
      <c r="N402" s="355"/>
      <c r="O402" s="355"/>
      <c r="P402" s="377"/>
      <c r="Q402" s="355"/>
      <c r="R402" s="355"/>
      <c r="S402" s="355"/>
      <c r="T402" s="355"/>
      <c r="U402" s="355"/>
      <c r="V402" s="355"/>
      <c r="W402" s="377"/>
      <c r="X402" s="355"/>
      <c r="Y402" s="355"/>
      <c r="Z402" s="355"/>
      <c r="AA402" s="355"/>
      <c r="AB402" s="357"/>
      <c r="AC402" s="355"/>
      <c r="AD402" s="355"/>
      <c r="AE402" s="355"/>
      <c r="AF402" s="355"/>
      <c r="AG402" s="355"/>
      <c r="AH402" s="355"/>
      <c r="AI402" s="355"/>
      <c r="AJ402" s="355"/>
      <c r="AK402" s="356"/>
      <c r="AL402" s="355"/>
      <c r="AM402" s="355"/>
      <c r="AN402" s="355"/>
      <c r="AO402" s="355"/>
      <c r="AP402" s="355"/>
      <c r="AQ402" s="355"/>
      <c r="AR402" s="355"/>
      <c r="AS402" s="358"/>
      <c r="AT402" s="355"/>
      <c r="AU402" s="355"/>
      <c r="AV402" s="355"/>
      <c r="AW402" s="355"/>
      <c r="AX402" s="355"/>
      <c r="AY402" s="355"/>
      <c r="AZ402" s="355"/>
      <c r="BA402" s="355"/>
    </row>
    <row r="403" spans="1:53" s="353" customFormat="1">
      <c r="A403" s="355"/>
      <c r="B403" s="355"/>
      <c r="C403" s="355"/>
      <c r="D403" s="355"/>
      <c r="E403" s="355"/>
      <c r="F403" s="355"/>
      <c r="G403" s="355"/>
      <c r="H403" s="355"/>
      <c r="I403" s="355"/>
      <c r="J403" s="355"/>
      <c r="K403" s="355"/>
      <c r="L403" s="355"/>
      <c r="M403" s="355"/>
      <c r="N403" s="355"/>
      <c r="O403" s="355"/>
      <c r="P403" s="377"/>
      <c r="Q403" s="355"/>
      <c r="R403" s="355"/>
      <c r="S403" s="355"/>
      <c r="T403" s="355"/>
      <c r="U403" s="355"/>
      <c r="V403" s="355"/>
      <c r="W403" s="377"/>
      <c r="X403" s="355"/>
      <c r="Y403" s="355"/>
      <c r="Z403" s="355"/>
      <c r="AA403" s="355"/>
      <c r="AB403" s="357"/>
      <c r="AC403" s="355"/>
      <c r="AD403" s="355"/>
      <c r="AE403" s="355"/>
      <c r="AF403" s="355"/>
      <c r="AG403" s="355"/>
      <c r="AH403" s="355"/>
      <c r="AI403" s="355"/>
      <c r="AJ403" s="355"/>
      <c r="AK403" s="356"/>
      <c r="AL403" s="355"/>
      <c r="AM403" s="355"/>
      <c r="AN403" s="355"/>
      <c r="AO403" s="355"/>
      <c r="AP403" s="355"/>
      <c r="AQ403" s="355"/>
      <c r="AR403" s="355"/>
      <c r="AS403" s="358"/>
      <c r="AT403" s="355"/>
      <c r="AU403" s="355"/>
      <c r="AV403" s="355"/>
      <c r="AW403" s="355"/>
      <c r="AX403" s="355"/>
      <c r="AY403" s="355"/>
      <c r="AZ403" s="355"/>
      <c r="BA403" s="355"/>
    </row>
    <row r="404" spans="1:53" s="353" customFormat="1">
      <c r="A404" s="355"/>
      <c r="B404" s="355"/>
      <c r="C404" s="355"/>
      <c r="D404" s="355"/>
      <c r="E404" s="355"/>
      <c r="F404" s="355"/>
      <c r="G404" s="355"/>
      <c r="H404" s="355"/>
      <c r="I404" s="355"/>
      <c r="J404" s="355"/>
      <c r="K404" s="355"/>
      <c r="L404" s="355"/>
      <c r="M404" s="355"/>
      <c r="N404" s="355"/>
      <c r="O404" s="355"/>
      <c r="P404" s="377"/>
      <c r="Q404" s="355"/>
      <c r="R404" s="355"/>
      <c r="S404" s="355"/>
      <c r="T404" s="355"/>
      <c r="U404" s="355"/>
      <c r="V404" s="355"/>
      <c r="W404" s="377"/>
      <c r="X404" s="355"/>
      <c r="Y404" s="355"/>
      <c r="Z404" s="355"/>
      <c r="AA404" s="355"/>
      <c r="AB404" s="357"/>
      <c r="AC404" s="355"/>
      <c r="AD404" s="355"/>
      <c r="AE404" s="355"/>
      <c r="AF404" s="355"/>
      <c r="AG404" s="355"/>
      <c r="AH404" s="355"/>
      <c r="AI404" s="355"/>
      <c r="AJ404" s="355"/>
      <c r="AK404" s="356"/>
      <c r="AL404" s="355"/>
      <c r="AM404" s="355"/>
      <c r="AN404" s="355"/>
      <c r="AO404" s="355"/>
      <c r="AP404" s="355"/>
      <c r="AQ404" s="355"/>
      <c r="AR404" s="355"/>
      <c r="AS404" s="358"/>
      <c r="AT404" s="355"/>
      <c r="AU404" s="355"/>
      <c r="AV404" s="355"/>
      <c r="AW404" s="355"/>
      <c r="AX404" s="355"/>
      <c r="AY404" s="355"/>
      <c r="AZ404" s="355"/>
      <c r="BA404" s="355"/>
    </row>
    <row r="405" spans="1:53" s="353" customFormat="1">
      <c r="A405" s="355"/>
      <c r="B405" s="355"/>
      <c r="C405" s="355"/>
      <c r="D405" s="355"/>
      <c r="E405" s="355"/>
      <c r="F405" s="355"/>
      <c r="G405" s="355"/>
      <c r="H405" s="355"/>
      <c r="I405" s="355"/>
      <c r="J405" s="355"/>
      <c r="K405" s="355"/>
      <c r="L405" s="355"/>
      <c r="M405" s="355"/>
      <c r="N405" s="355"/>
      <c r="O405" s="355"/>
      <c r="P405" s="377"/>
      <c r="Q405" s="355"/>
      <c r="R405" s="355"/>
      <c r="S405" s="355"/>
      <c r="T405" s="355"/>
      <c r="U405" s="355"/>
      <c r="V405" s="355"/>
      <c r="W405" s="377"/>
      <c r="X405" s="355"/>
      <c r="Y405" s="355"/>
      <c r="Z405" s="355"/>
      <c r="AA405" s="355"/>
      <c r="AB405" s="357"/>
      <c r="AC405" s="355"/>
      <c r="AD405" s="355"/>
      <c r="AE405" s="355"/>
      <c r="AF405" s="355"/>
      <c r="AG405" s="355"/>
      <c r="AH405" s="355"/>
      <c r="AI405" s="355"/>
      <c r="AJ405" s="355"/>
      <c r="AK405" s="356"/>
      <c r="AL405" s="355"/>
      <c r="AM405" s="355"/>
      <c r="AN405" s="355"/>
      <c r="AO405" s="355"/>
      <c r="AP405" s="355"/>
      <c r="AQ405" s="355"/>
      <c r="AR405" s="355"/>
      <c r="AS405" s="358"/>
      <c r="AT405" s="355"/>
      <c r="AU405" s="355"/>
      <c r="AV405" s="355"/>
      <c r="AW405" s="355"/>
      <c r="AX405" s="355"/>
      <c r="AY405" s="355"/>
      <c r="AZ405" s="355"/>
      <c r="BA405" s="355"/>
    </row>
    <row r="406" spans="1:53" s="353" customFormat="1">
      <c r="A406" s="355"/>
      <c r="B406" s="355"/>
      <c r="C406" s="355"/>
      <c r="D406" s="355"/>
      <c r="E406" s="355"/>
      <c r="F406" s="355"/>
      <c r="G406" s="355"/>
      <c r="H406" s="355"/>
      <c r="I406" s="355"/>
      <c r="J406" s="355"/>
      <c r="K406" s="355"/>
      <c r="L406" s="355"/>
      <c r="M406" s="355"/>
      <c r="N406" s="355"/>
      <c r="O406" s="355"/>
      <c r="P406" s="377"/>
      <c r="Q406" s="355"/>
      <c r="R406" s="355"/>
      <c r="S406" s="355"/>
      <c r="T406" s="355"/>
      <c r="U406" s="355"/>
      <c r="V406" s="355"/>
      <c r="W406" s="377"/>
      <c r="X406" s="355"/>
      <c r="Y406" s="355"/>
      <c r="Z406" s="355"/>
      <c r="AA406" s="355"/>
      <c r="AB406" s="357"/>
      <c r="AC406" s="355"/>
      <c r="AD406" s="355"/>
      <c r="AE406" s="355"/>
      <c r="AF406" s="355"/>
      <c r="AG406" s="355"/>
      <c r="AH406" s="355"/>
      <c r="AI406" s="355"/>
      <c r="AJ406" s="355"/>
      <c r="AK406" s="356"/>
      <c r="AL406" s="355"/>
      <c r="AM406" s="355"/>
      <c r="AN406" s="355"/>
      <c r="AO406" s="355"/>
      <c r="AP406" s="355"/>
      <c r="AQ406" s="355"/>
      <c r="AR406" s="355"/>
      <c r="AS406" s="358"/>
      <c r="AT406" s="355"/>
      <c r="AU406" s="355"/>
      <c r="AV406" s="355"/>
      <c r="AW406" s="355"/>
      <c r="AX406" s="355"/>
      <c r="AY406" s="355"/>
      <c r="AZ406" s="355"/>
      <c r="BA406" s="355"/>
    </row>
    <row r="407" spans="1:53" s="353" customFormat="1">
      <c r="A407" s="355"/>
      <c r="B407" s="355"/>
      <c r="C407" s="355"/>
      <c r="D407" s="355"/>
      <c r="E407" s="355"/>
      <c r="F407" s="355"/>
      <c r="G407" s="355"/>
      <c r="H407" s="355"/>
      <c r="I407" s="355"/>
      <c r="J407" s="355"/>
      <c r="K407" s="355"/>
      <c r="L407" s="355"/>
      <c r="M407" s="355"/>
      <c r="N407" s="355"/>
      <c r="O407" s="355"/>
      <c r="P407" s="377"/>
      <c r="Q407" s="355"/>
      <c r="R407" s="355"/>
      <c r="S407" s="355"/>
      <c r="T407" s="355"/>
      <c r="U407" s="355"/>
      <c r="V407" s="355"/>
      <c r="W407" s="377"/>
      <c r="X407" s="355"/>
      <c r="Y407" s="355"/>
      <c r="Z407" s="355"/>
      <c r="AA407" s="355"/>
      <c r="AB407" s="357"/>
      <c r="AC407" s="355"/>
      <c r="AD407" s="355"/>
      <c r="AE407" s="355"/>
      <c r="AF407" s="355"/>
      <c r="AG407" s="355"/>
      <c r="AH407" s="355"/>
      <c r="AI407" s="355"/>
      <c r="AJ407" s="355"/>
      <c r="AK407" s="356"/>
      <c r="AL407" s="355"/>
      <c r="AM407" s="355"/>
      <c r="AN407" s="355"/>
      <c r="AO407" s="355"/>
      <c r="AP407" s="355"/>
      <c r="AQ407" s="355"/>
      <c r="AR407" s="355"/>
      <c r="AS407" s="358"/>
      <c r="AT407" s="355"/>
      <c r="AU407" s="355"/>
      <c r="AV407" s="355"/>
      <c r="AW407" s="355"/>
      <c r="AX407" s="355"/>
      <c r="AY407" s="355"/>
      <c r="AZ407" s="355"/>
      <c r="BA407" s="355"/>
    </row>
    <row r="408" spans="1:53" s="353" customFormat="1">
      <c r="A408" s="355"/>
      <c r="B408" s="355"/>
      <c r="C408" s="355"/>
      <c r="D408" s="355"/>
      <c r="E408" s="355"/>
      <c r="F408" s="355"/>
      <c r="G408" s="355"/>
      <c r="H408" s="355"/>
      <c r="I408" s="355"/>
      <c r="J408" s="355"/>
      <c r="K408" s="355"/>
      <c r="L408" s="355"/>
      <c r="M408" s="355"/>
      <c r="N408" s="355"/>
      <c r="O408" s="355"/>
      <c r="P408" s="377"/>
      <c r="Q408" s="355"/>
      <c r="R408" s="355"/>
      <c r="S408" s="355"/>
      <c r="T408" s="355"/>
      <c r="U408" s="355"/>
      <c r="V408" s="355"/>
      <c r="W408" s="377"/>
      <c r="X408" s="355"/>
      <c r="Y408" s="355"/>
      <c r="Z408" s="355"/>
      <c r="AA408" s="355"/>
      <c r="AB408" s="357"/>
      <c r="AC408" s="355"/>
      <c r="AD408" s="355"/>
      <c r="AE408" s="355"/>
      <c r="AF408" s="355"/>
      <c r="AG408" s="355"/>
      <c r="AH408" s="355"/>
      <c r="AI408" s="355"/>
      <c r="AJ408" s="355"/>
      <c r="AK408" s="356"/>
      <c r="AL408" s="355"/>
      <c r="AM408" s="355"/>
      <c r="AN408" s="355"/>
      <c r="AO408" s="355"/>
      <c r="AP408" s="355"/>
      <c r="AQ408" s="355"/>
      <c r="AR408" s="355"/>
      <c r="AS408" s="358"/>
      <c r="AT408" s="355"/>
      <c r="AU408" s="355"/>
      <c r="AV408" s="355"/>
      <c r="AW408" s="355"/>
      <c r="AX408" s="355"/>
      <c r="AY408" s="355"/>
      <c r="AZ408" s="355"/>
      <c r="BA408" s="355"/>
    </row>
    <row r="409" spans="1:53" s="353" customFormat="1">
      <c r="A409" s="355"/>
      <c r="B409" s="355"/>
      <c r="C409" s="355"/>
      <c r="D409" s="355"/>
      <c r="E409" s="355"/>
      <c r="F409" s="355"/>
      <c r="G409" s="355"/>
      <c r="H409" s="355"/>
      <c r="I409" s="355"/>
      <c r="J409" s="355"/>
      <c r="K409" s="355"/>
      <c r="L409" s="355"/>
      <c r="M409" s="355"/>
      <c r="N409" s="355"/>
      <c r="O409" s="355"/>
      <c r="P409" s="377"/>
      <c r="Q409" s="355"/>
      <c r="R409" s="355"/>
      <c r="S409" s="355"/>
      <c r="T409" s="355"/>
      <c r="U409" s="355"/>
      <c r="V409" s="355"/>
      <c r="W409" s="377"/>
      <c r="X409" s="355"/>
      <c r="Y409" s="355"/>
      <c r="Z409" s="355"/>
      <c r="AA409" s="355"/>
      <c r="AB409" s="357"/>
      <c r="AC409" s="355"/>
      <c r="AD409" s="355"/>
      <c r="AE409" s="355"/>
      <c r="AF409" s="355"/>
      <c r="AG409" s="355"/>
      <c r="AH409" s="355"/>
      <c r="AI409" s="355"/>
      <c r="AJ409" s="355"/>
      <c r="AK409" s="356"/>
      <c r="AL409" s="355"/>
      <c r="AM409" s="355"/>
      <c r="AN409" s="355"/>
      <c r="AO409" s="355"/>
      <c r="AP409" s="355"/>
      <c r="AQ409" s="355"/>
      <c r="AR409" s="355"/>
      <c r="AS409" s="358"/>
      <c r="AT409" s="355"/>
      <c r="AU409" s="355"/>
      <c r="AV409" s="355"/>
      <c r="AW409" s="355"/>
      <c r="AX409" s="355"/>
      <c r="AY409" s="355"/>
      <c r="AZ409" s="355"/>
      <c r="BA409" s="355"/>
    </row>
    <row r="410" spans="1:53" s="353" customFormat="1">
      <c r="A410" s="355"/>
      <c r="B410" s="355"/>
      <c r="C410" s="355"/>
      <c r="D410" s="355"/>
      <c r="E410" s="355"/>
      <c r="F410" s="355"/>
      <c r="G410" s="355"/>
      <c r="H410" s="355"/>
      <c r="I410" s="355"/>
      <c r="J410" s="355"/>
      <c r="K410" s="355"/>
      <c r="L410" s="355"/>
      <c r="M410" s="355"/>
      <c r="N410" s="355"/>
      <c r="O410" s="355"/>
      <c r="P410" s="377"/>
      <c r="Q410" s="355"/>
      <c r="R410" s="355"/>
      <c r="S410" s="355"/>
      <c r="T410" s="355"/>
      <c r="U410" s="355"/>
      <c r="V410" s="355"/>
      <c r="W410" s="377"/>
      <c r="X410" s="355"/>
      <c r="Y410" s="355"/>
      <c r="Z410" s="355"/>
      <c r="AA410" s="355"/>
      <c r="AB410" s="357"/>
      <c r="AC410" s="355"/>
      <c r="AD410" s="355"/>
      <c r="AE410" s="355"/>
      <c r="AF410" s="355"/>
      <c r="AG410" s="355"/>
      <c r="AH410" s="355"/>
      <c r="AI410" s="355"/>
      <c r="AJ410" s="355"/>
      <c r="AK410" s="356"/>
      <c r="AL410" s="355"/>
      <c r="AM410" s="355"/>
      <c r="AN410" s="355"/>
      <c r="AO410" s="355"/>
      <c r="AP410" s="355"/>
      <c r="AQ410" s="355"/>
      <c r="AR410" s="355"/>
      <c r="AS410" s="358"/>
      <c r="AT410" s="355"/>
      <c r="AU410" s="355"/>
      <c r="AV410" s="355"/>
      <c r="AW410" s="355"/>
      <c r="AX410" s="355"/>
      <c r="AY410" s="355"/>
      <c r="AZ410" s="355"/>
      <c r="BA410" s="355"/>
    </row>
    <row r="411" spans="1:53" s="353" customFormat="1">
      <c r="A411" s="355"/>
      <c r="B411" s="355"/>
      <c r="C411" s="355"/>
      <c r="D411" s="355"/>
      <c r="E411" s="355"/>
      <c r="F411" s="355"/>
      <c r="G411" s="355"/>
      <c r="H411" s="355"/>
      <c r="I411" s="355"/>
      <c r="J411" s="355"/>
      <c r="K411" s="355"/>
      <c r="L411" s="355"/>
      <c r="M411" s="355"/>
      <c r="N411" s="355"/>
      <c r="O411" s="355"/>
      <c r="P411" s="377"/>
      <c r="Q411" s="355"/>
      <c r="R411" s="355"/>
      <c r="S411" s="355"/>
      <c r="T411" s="355"/>
      <c r="U411" s="355"/>
      <c r="V411" s="355"/>
      <c r="W411" s="377"/>
      <c r="X411" s="355"/>
      <c r="Y411" s="355"/>
      <c r="Z411" s="355"/>
      <c r="AA411" s="355"/>
      <c r="AB411" s="357"/>
      <c r="AC411" s="355"/>
      <c r="AD411" s="355"/>
      <c r="AE411" s="355"/>
      <c r="AF411" s="355"/>
      <c r="AG411" s="355"/>
      <c r="AH411" s="355"/>
      <c r="AI411" s="355"/>
      <c r="AJ411" s="355"/>
      <c r="AK411" s="356"/>
      <c r="AL411" s="355"/>
      <c r="AM411" s="355"/>
      <c r="AN411" s="355"/>
      <c r="AO411" s="355"/>
      <c r="AP411" s="355"/>
      <c r="AQ411" s="355"/>
      <c r="AR411" s="355"/>
      <c r="AS411" s="358"/>
      <c r="AT411" s="355"/>
      <c r="AU411" s="355"/>
      <c r="AV411" s="355"/>
      <c r="AW411" s="355"/>
      <c r="AX411" s="355"/>
      <c r="AY411" s="355"/>
      <c r="AZ411" s="355"/>
      <c r="BA411" s="355"/>
    </row>
    <row r="412" spans="1:53" s="353" customFormat="1">
      <c r="A412" s="355"/>
      <c r="B412" s="355"/>
      <c r="C412" s="355"/>
      <c r="D412" s="355"/>
      <c r="E412" s="355"/>
      <c r="F412" s="355"/>
      <c r="G412" s="355"/>
      <c r="H412" s="355"/>
      <c r="I412" s="355"/>
      <c r="J412" s="355"/>
      <c r="K412" s="355"/>
      <c r="L412" s="355"/>
      <c r="M412" s="355"/>
      <c r="N412" s="355"/>
      <c r="O412" s="355"/>
      <c r="P412" s="377"/>
      <c r="Q412" s="355"/>
      <c r="R412" s="355"/>
      <c r="S412" s="355"/>
      <c r="T412" s="355"/>
      <c r="U412" s="355"/>
      <c r="V412" s="355"/>
      <c r="W412" s="377"/>
      <c r="X412" s="355"/>
      <c r="Y412" s="355"/>
      <c r="Z412" s="355"/>
      <c r="AA412" s="355"/>
      <c r="AB412" s="357"/>
      <c r="AC412" s="355"/>
      <c r="AD412" s="355"/>
      <c r="AE412" s="355"/>
      <c r="AF412" s="355"/>
      <c r="AG412" s="355"/>
      <c r="AH412" s="355"/>
      <c r="AI412" s="355"/>
      <c r="AJ412" s="355"/>
      <c r="AK412" s="356"/>
      <c r="AL412" s="355"/>
      <c r="AM412" s="355"/>
      <c r="AN412" s="355"/>
      <c r="AO412" s="355"/>
      <c r="AP412" s="355"/>
      <c r="AQ412" s="355"/>
      <c r="AR412" s="355"/>
      <c r="AS412" s="358"/>
      <c r="AT412" s="355"/>
      <c r="AU412" s="355"/>
      <c r="AV412" s="355"/>
      <c r="AW412" s="355"/>
      <c r="AX412" s="355"/>
      <c r="AY412" s="355"/>
      <c r="AZ412" s="355"/>
      <c r="BA412" s="355"/>
    </row>
    <row r="413" spans="1:53" s="353" customFormat="1">
      <c r="A413" s="355"/>
      <c r="B413" s="355"/>
      <c r="C413" s="355"/>
      <c r="D413" s="355"/>
      <c r="E413" s="355"/>
      <c r="F413" s="355"/>
      <c r="G413" s="355"/>
      <c r="H413" s="355"/>
      <c r="I413" s="355"/>
      <c r="J413" s="355"/>
      <c r="K413" s="355"/>
      <c r="L413" s="355"/>
      <c r="M413" s="355"/>
      <c r="N413" s="355"/>
      <c r="O413" s="355"/>
      <c r="P413" s="377"/>
      <c r="Q413" s="355"/>
      <c r="R413" s="355"/>
      <c r="S413" s="355"/>
      <c r="T413" s="355"/>
      <c r="U413" s="355"/>
      <c r="V413" s="355"/>
      <c r="W413" s="377"/>
      <c r="X413" s="355"/>
      <c r="Y413" s="355"/>
      <c r="Z413" s="355"/>
      <c r="AA413" s="355"/>
      <c r="AB413" s="357"/>
      <c r="AC413" s="355"/>
      <c r="AD413" s="355"/>
      <c r="AE413" s="355"/>
      <c r="AF413" s="355"/>
      <c r="AG413" s="355"/>
      <c r="AH413" s="355"/>
      <c r="AI413" s="355"/>
      <c r="AJ413" s="355"/>
      <c r="AK413" s="356"/>
      <c r="AL413" s="355"/>
      <c r="AM413" s="355"/>
      <c r="AN413" s="355"/>
      <c r="AO413" s="355"/>
      <c r="AP413" s="355"/>
      <c r="AQ413" s="355"/>
      <c r="AR413" s="355"/>
      <c r="AS413" s="358"/>
      <c r="AT413" s="355"/>
      <c r="AU413" s="355"/>
      <c r="AV413" s="355"/>
      <c r="AW413" s="355"/>
      <c r="AX413" s="355"/>
      <c r="AY413" s="355"/>
      <c r="AZ413" s="355"/>
      <c r="BA413" s="355"/>
    </row>
    <row r="414" spans="1:53" s="353" customFormat="1">
      <c r="A414" s="355"/>
      <c r="B414" s="355"/>
      <c r="C414" s="355"/>
      <c r="D414" s="355"/>
      <c r="E414" s="355"/>
      <c r="F414" s="355"/>
      <c r="G414" s="355"/>
      <c r="H414" s="355"/>
      <c r="I414" s="355"/>
      <c r="J414" s="355"/>
      <c r="K414" s="355"/>
      <c r="L414" s="355"/>
      <c r="M414" s="355"/>
      <c r="N414" s="355"/>
      <c r="O414" s="355"/>
      <c r="P414" s="377"/>
      <c r="Q414" s="355"/>
      <c r="R414" s="355"/>
      <c r="S414" s="355"/>
      <c r="T414" s="355"/>
      <c r="U414" s="355"/>
      <c r="V414" s="355"/>
      <c r="W414" s="377"/>
      <c r="X414" s="355"/>
      <c r="Y414" s="355"/>
      <c r="Z414" s="355"/>
      <c r="AA414" s="355"/>
      <c r="AB414" s="357"/>
      <c r="AC414" s="355"/>
      <c r="AD414" s="355"/>
      <c r="AE414" s="355"/>
      <c r="AF414" s="355"/>
      <c r="AG414" s="355"/>
      <c r="AH414" s="355"/>
      <c r="AI414" s="355"/>
      <c r="AJ414" s="355"/>
      <c r="AK414" s="356"/>
      <c r="AL414" s="355"/>
      <c r="AM414" s="355"/>
      <c r="AN414" s="355"/>
      <c r="AO414" s="355"/>
      <c r="AP414" s="355"/>
      <c r="AQ414" s="355"/>
      <c r="AR414" s="355"/>
      <c r="AS414" s="358"/>
      <c r="AT414" s="355"/>
      <c r="AU414" s="355"/>
      <c r="AV414" s="355"/>
      <c r="AW414" s="355"/>
      <c r="AX414" s="355"/>
      <c r="AY414" s="355"/>
      <c r="AZ414" s="355"/>
      <c r="BA414" s="355"/>
    </row>
    <row r="415" spans="1:53" s="353" customFormat="1">
      <c r="A415" s="355"/>
      <c r="B415" s="355"/>
      <c r="C415" s="355"/>
      <c r="D415" s="355"/>
      <c r="E415" s="355"/>
      <c r="F415" s="355"/>
      <c r="G415" s="355"/>
      <c r="H415" s="355"/>
      <c r="I415" s="355"/>
      <c r="J415" s="355"/>
      <c r="K415" s="355"/>
      <c r="L415" s="355"/>
      <c r="M415" s="355"/>
      <c r="N415" s="355"/>
      <c r="O415" s="355"/>
      <c r="P415" s="377"/>
      <c r="Q415" s="355"/>
      <c r="R415" s="355"/>
      <c r="S415" s="355"/>
      <c r="T415" s="355"/>
      <c r="U415" s="355"/>
      <c r="V415" s="355"/>
      <c r="W415" s="377"/>
      <c r="X415" s="355"/>
      <c r="Y415" s="355"/>
      <c r="Z415" s="355"/>
      <c r="AA415" s="355"/>
      <c r="AB415" s="357"/>
      <c r="AC415" s="355"/>
      <c r="AD415" s="355"/>
      <c r="AE415" s="355"/>
      <c r="AF415" s="355"/>
      <c r="AG415" s="355"/>
      <c r="AH415" s="355"/>
      <c r="AI415" s="355"/>
      <c r="AJ415" s="355"/>
      <c r="AK415" s="356"/>
      <c r="AL415" s="355"/>
      <c r="AM415" s="355"/>
      <c r="AN415" s="355"/>
      <c r="AO415" s="355"/>
      <c r="AP415" s="355"/>
      <c r="AQ415" s="355"/>
      <c r="AR415" s="355"/>
      <c r="AS415" s="358"/>
      <c r="AT415" s="355"/>
      <c r="AU415" s="355"/>
      <c r="AV415" s="355"/>
      <c r="AW415" s="355"/>
      <c r="AX415" s="355"/>
      <c r="AY415" s="355"/>
      <c r="AZ415" s="355"/>
      <c r="BA415" s="355"/>
    </row>
    <row r="416" spans="1:53" s="353" customFormat="1">
      <c r="A416" s="355"/>
      <c r="B416" s="355"/>
      <c r="C416" s="355"/>
      <c r="D416" s="355"/>
      <c r="E416" s="355"/>
      <c r="F416" s="355"/>
      <c r="G416" s="355"/>
      <c r="H416" s="355"/>
      <c r="I416" s="355"/>
      <c r="J416" s="355"/>
      <c r="K416" s="355"/>
      <c r="L416" s="355"/>
      <c r="M416" s="355"/>
      <c r="N416" s="355"/>
      <c r="O416" s="355"/>
      <c r="P416" s="377"/>
      <c r="Q416" s="355"/>
      <c r="R416" s="355"/>
      <c r="S416" s="355"/>
      <c r="T416" s="355"/>
      <c r="U416" s="355"/>
      <c r="V416" s="355"/>
      <c r="W416" s="377"/>
      <c r="X416" s="355"/>
      <c r="Y416" s="355"/>
      <c r="Z416" s="355"/>
      <c r="AA416" s="355"/>
      <c r="AB416" s="357"/>
      <c r="AC416" s="355"/>
      <c r="AD416" s="355"/>
      <c r="AE416" s="355"/>
      <c r="AF416" s="355"/>
      <c r="AG416" s="355"/>
      <c r="AH416" s="355"/>
      <c r="AI416" s="355"/>
      <c r="AJ416" s="355"/>
      <c r="AK416" s="356"/>
      <c r="AL416" s="355"/>
      <c r="AM416" s="355"/>
      <c r="AN416" s="355"/>
      <c r="AO416" s="355"/>
      <c r="AP416" s="355"/>
      <c r="AQ416" s="355"/>
      <c r="AR416" s="355"/>
      <c r="AS416" s="358"/>
      <c r="AT416" s="355"/>
      <c r="AU416" s="355"/>
      <c r="AV416" s="355"/>
      <c r="AW416" s="355"/>
      <c r="AX416" s="355"/>
      <c r="AY416" s="355"/>
      <c r="AZ416" s="355"/>
      <c r="BA416" s="355"/>
    </row>
    <row r="417" spans="1:53" s="353" customFormat="1">
      <c r="A417" s="355"/>
      <c r="B417" s="355"/>
      <c r="C417" s="355"/>
      <c r="D417" s="355"/>
      <c r="E417" s="355"/>
      <c r="F417" s="355"/>
      <c r="G417" s="355"/>
      <c r="H417" s="355"/>
      <c r="I417" s="355"/>
      <c r="J417" s="355"/>
      <c r="K417" s="355"/>
      <c r="L417" s="355"/>
      <c r="M417" s="355"/>
      <c r="N417" s="355"/>
      <c r="O417" s="355"/>
      <c r="P417" s="377"/>
      <c r="Q417" s="355"/>
      <c r="R417" s="355"/>
      <c r="S417" s="355"/>
      <c r="T417" s="355"/>
      <c r="U417" s="355"/>
      <c r="V417" s="355"/>
      <c r="W417" s="377"/>
      <c r="X417" s="355"/>
      <c r="Y417" s="355"/>
      <c r="Z417" s="355"/>
      <c r="AA417" s="355"/>
      <c r="AB417" s="357"/>
      <c r="AC417" s="355"/>
      <c r="AD417" s="355"/>
      <c r="AE417" s="355"/>
      <c r="AF417" s="355"/>
      <c r="AG417" s="355"/>
      <c r="AH417" s="355"/>
      <c r="AI417" s="355"/>
      <c r="AJ417" s="355"/>
      <c r="AK417" s="356"/>
      <c r="AL417" s="355"/>
      <c r="AM417" s="355"/>
      <c r="AN417" s="355"/>
      <c r="AO417" s="355"/>
      <c r="AP417" s="355"/>
      <c r="AQ417" s="355"/>
      <c r="AR417" s="355"/>
      <c r="AS417" s="358"/>
      <c r="AT417" s="355"/>
      <c r="AU417" s="355"/>
      <c r="AV417" s="355"/>
      <c r="AW417" s="355"/>
      <c r="AX417" s="355"/>
      <c r="AY417" s="355"/>
      <c r="AZ417" s="355"/>
      <c r="BA417" s="355"/>
    </row>
    <row r="418" spans="1:53" s="353" customFormat="1">
      <c r="A418" s="355"/>
      <c r="B418" s="355"/>
      <c r="C418" s="355"/>
      <c r="D418" s="355"/>
      <c r="E418" s="355"/>
      <c r="F418" s="355"/>
      <c r="G418" s="355"/>
      <c r="H418" s="355"/>
      <c r="I418" s="355"/>
      <c r="J418" s="355"/>
      <c r="K418" s="355"/>
      <c r="L418" s="355"/>
      <c r="M418" s="355"/>
      <c r="N418" s="355"/>
      <c r="O418" s="355"/>
      <c r="P418" s="377"/>
      <c r="Q418" s="355"/>
      <c r="R418" s="355"/>
      <c r="S418" s="355"/>
      <c r="T418" s="355"/>
      <c r="U418" s="355"/>
      <c r="V418" s="355"/>
      <c r="W418" s="377"/>
      <c r="X418" s="355"/>
      <c r="Y418" s="355"/>
      <c r="Z418" s="355"/>
      <c r="AA418" s="355"/>
      <c r="AB418" s="357"/>
      <c r="AC418" s="355"/>
      <c r="AD418" s="355"/>
      <c r="AE418" s="355"/>
      <c r="AF418" s="355"/>
      <c r="AG418" s="355"/>
      <c r="AH418" s="355"/>
      <c r="AI418" s="355"/>
      <c r="AJ418" s="355"/>
      <c r="AK418" s="356"/>
      <c r="AL418" s="355"/>
      <c r="AM418" s="355"/>
      <c r="AN418" s="355"/>
      <c r="AO418" s="355"/>
      <c r="AP418" s="355"/>
      <c r="AQ418" s="355"/>
      <c r="AR418" s="355"/>
      <c r="AS418" s="358"/>
      <c r="AT418" s="355"/>
      <c r="AU418" s="355"/>
      <c r="AV418" s="355"/>
      <c r="AW418" s="355"/>
      <c r="AX418" s="355"/>
      <c r="AY418" s="355"/>
      <c r="AZ418" s="355"/>
      <c r="BA418" s="355"/>
    </row>
    <row r="419" spans="1:53" s="353" customFormat="1">
      <c r="A419" s="355"/>
      <c r="B419" s="355"/>
      <c r="C419" s="355"/>
      <c r="D419" s="355"/>
      <c r="E419" s="355"/>
      <c r="F419" s="355"/>
      <c r="G419" s="355"/>
      <c r="H419" s="355"/>
      <c r="I419" s="355"/>
      <c r="J419" s="355"/>
      <c r="K419" s="355"/>
      <c r="L419" s="355"/>
      <c r="M419" s="355"/>
      <c r="N419" s="355"/>
      <c r="O419" s="355"/>
      <c r="P419" s="377"/>
      <c r="Q419" s="355"/>
      <c r="R419" s="355"/>
      <c r="S419" s="355"/>
      <c r="T419" s="355"/>
      <c r="U419" s="355"/>
      <c r="V419" s="355"/>
      <c r="W419" s="377"/>
      <c r="X419" s="355"/>
      <c r="Y419" s="355"/>
      <c r="Z419" s="355"/>
      <c r="AA419" s="355"/>
      <c r="AB419" s="357"/>
      <c r="AC419" s="355"/>
      <c r="AD419" s="355"/>
      <c r="AE419" s="355"/>
      <c r="AF419" s="355"/>
      <c r="AG419" s="355"/>
      <c r="AH419" s="355"/>
      <c r="AI419" s="355"/>
      <c r="AJ419" s="355"/>
      <c r="AK419" s="356"/>
      <c r="AL419" s="355"/>
      <c r="AM419" s="355"/>
      <c r="AN419" s="355"/>
      <c r="AO419" s="355"/>
      <c r="AP419" s="355"/>
      <c r="AQ419" s="355"/>
      <c r="AR419" s="355"/>
      <c r="AS419" s="358"/>
      <c r="AT419" s="355"/>
      <c r="AU419" s="355"/>
      <c r="AV419" s="355"/>
      <c r="AW419" s="355"/>
      <c r="AX419" s="355"/>
      <c r="AY419" s="355"/>
      <c r="AZ419" s="355"/>
      <c r="BA419" s="355"/>
    </row>
    <row r="420" spans="1:53" s="353" customFormat="1">
      <c r="A420" s="355"/>
      <c r="B420" s="355"/>
      <c r="C420" s="355"/>
      <c r="D420" s="355"/>
      <c r="E420" s="355"/>
      <c r="F420" s="355"/>
      <c r="G420" s="355"/>
      <c r="H420" s="355"/>
      <c r="I420" s="355"/>
      <c r="J420" s="355"/>
      <c r="K420" s="355"/>
      <c r="L420" s="355"/>
      <c r="M420" s="355"/>
      <c r="N420" s="355"/>
      <c r="O420" s="355"/>
      <c r="P420" s="377"/>
      <c r="Q420" s="355"/>
      <c r="R420" s="355"/>
      <c r="S420" s="355"/>
      <c r="T420" s="355"/>
      <c r="U420" s="355"/>
      <c r="V420" s="355"/>
      <c r="W420" s="377"/>
      <c r="X420" s="355"/>
      <c r="Y420" s="355"/>
      <c r="Z420" s="355"/>
      <c r="AA420" s="355"/>
      <c r="AB420" s="357"/>
      <c r="AC420" s="355"/>
      <c r="AD420" s="355"/>
      <c r="AE420" s="355"/>
      <c r="AF420" s="355"/>
      <c r="AG420" s="355"/>
      <c r="AH420" s="355"/>
      <c r="AI420" s="355"/>
      <c r="AJ420" s="355"/>
      <c r="AK420" s="356"/>
      <c r="AL420" s="355"/>
      <c r="AM420" s="355"/>
      <c r="AN420" s="355"/>
      <c r="AO420" s="355"/>
      <c r="AP420" s="355"/>
      <c r="AQ420" s="355"/>
      <c r="AR420" s="355"/>
      <c r="AS420" s="358"/>
      <c r="AT420" s="355"/>
      <c r="AU420" s="355"/>
      <c r="AV420" s="355"/>
      <c r="AW420" s="355"/>
      <c r="AX420" s="355"/>
      <c r="AY420" s="355"/>
      <c r="AZ420" s="355"/>
      <c r="BA420" s="355"/>
    </row>
    <row r="421" spans="1:53" s="353" customFormat="1">
      <c r="A421" s="355"/>
      <c r="B421" s="355"/>
      <c r="C421" s="355"/>
      <c r="D421" s="355"/>
      <c r="E421" s="355"/>
      <c r="F421" s="355"/>
      <c r="G421" s="355"/>
      <c r="H421" s="355"/>
      <c r="I421" s="355"/>
      <c r="J421" s="355"/>
      <c r="K421" s="355"/>
      <c r="L421" s="355"/>
      <c r="M421" s="355"/>
      <c r="N421" s="355"/>
      <c r="O421" s="355"/>
      <c r="P421" s="377"/>
      <c r="Q421" s="355"/>
      <c r="R421" s="355"/>
      <c r="S421" s="355"/>
      <c r="T421" s="355"/>
      <c r="U421" s="355"/>
      <c r="V421" s="355"/>
      <c r="W421" s="377"/>
      <c r="X421" s="355"/>
      <c r="Y421" s="355"/>
      <c r="Z421" s="355"/>
      <c r="AA421" s="355"/>
      <c r="AB421" s="357"/>
      <c r="AC421" s="355"/>
      <c r="AD421" s="355"/>
      <c r="AE421" s="355"/>
      <c r="AF421" s="355"/>
      <c r="AG421" s="355"/>
      <c r="AH421" s="355"/>
      <c r="AI421" s="355"/>
      <c r="AJ421" s="355"/>
      <c r="AK421" s="356"/>
      <c r="AL421" s="355"/>
      <c r="AM421" s="355"/>
      <c r="AN421" s="355"/>
      <c r="AO421" s="355"/>
      <c r="AP421" s="355"/>
      <c r="AQ421" s="355"/>
      <c r="AR421" s="355"/>
      <c r="AS421" s="358"/>
      <c r="AT421" s="355"/>
      <c r="AU421" s="355"/>
      <c r="AV421" s="355"/>
      <c r="AW421" s="355"/>
      <c r="AX421" s="355"/>
      <c r="AY421" s="355"/>
      <c r="AZ421" s="355"/>
      <c r="BA421" s="355"/>
    </row>
    <row r="422" spans="1:53" s="353" customFormat="1">
      <c r="A422" s="355"/>
      <c r="B422" s="355"/>
      <c r="C422" s="355"/>
      <c r="D422" s="355"/>
      <c r="E422" s="355"/>
      <c r="F422" s="355"/>
      <c r="G422" s="355"/>
      <c r="H422" s="355"/>
      <c r="I422" s="355"/>
      <c r="J422" s="355"/>
      <c r="K422" s="355"/>
      <c r="L422" s="355"/>
      <c r="M422" s="355"/>
      <c r="N422" s="355"/>
      <c r="O422" s="355"/>
      <c r="P422" s="377"/>
      <c r="Q422" s="355"/>
      <c r="R422" s="355"/>
      <c r="S422" s="355"/>
      <c r="T422" s="355"/>
      <c r="U422" s="355"/>
      <c r="V422" s="355"/>
      <c r="W422" s="377"/>
      <c r="X422" s="355"/>
      <c r="Y422" s="355"/>
      <c r="Z422" s="355"/>
      <c r="AA422" s="355"/>
      <c r="AB422" s="357"/>
      <c r="AC422" s="355"/>
      <c r="AD422" s="355"/>
      <c r="AE422" s="355"/>
      <c r="AF422" s="355"/>
      <c r="AG422" s="355"/>
      <c r="AH422" s="355"/>
      <c r="AI422" s="355"/>
      <c r="AJ422" s="355"/>
      <c r="AK422" s="356"/>
      <c r="AL422" s="355"/>
      <c r="AM422" s="355"/>
      <c r="AN422" s="355"/>
      <c r="AO422" s="355"/>
      <c r="AP422" s="355"/>
      <c r="AQ422" s="355"/>
      <c r="AR422" s="355"/>
      <c r="AS422" s="358"/>
      <c r="AT422" s="355"/>
      <c r="AU422" s="355"/>
      <c r="AV422" s="355"/>
      <c r="AW422" s="355"/>
      <c r="AX422" s="355"/>
      <c r="AY422" s="355"/>
      <c r="AZ422" s="355"/>
      <c r="BA422" s="355"/>
    </row>
    <row r="423" spans="1:53" s="353" customFormat="1">
      <c r="A423" s="355"/>
      <c r="B423" s="355"/>
      <c r="C423" s="355"/>
      <c r="D423" s="355"/>
      <c r="E423" s="355"/>
      <c r="F423" s="355"/>
      <c r="G423" s="355"/>
      <c r="H423" s="355"/>
      <c r="I423" s="355"/>
      <c r="J423" s="355"/>
      <c r="K423" s="355"/>
      <c r="L423" s="355"/>
      <c r="M423" s="355"/>
      <c r="N423" s="355"/>
      <c r="O423" s="355"/>
      <c r="P423" s="377"/>
      <c r="Q423" s="355"/>
      <c r="R423" s="355"/>
      <c r="S423" s="355"/>
      <c r="T423" s="355"/>
      <c r="U423" s="355"/>
      <c r="V423" s="355"/>
      <c r="W423" s="377"/>
      <c r="X423" s="355"/>
      <c r="Y423" s="355"/>
      <c r="Z423" s="355"/>
      <c r="AA423" s="355"/>
      <c r="AB423" s="357"/>
      <c r="AC423" s="355"/>
      <c r="AD423" s="355"/>
      <c r="AE423" s="355"/>
      <c r="AF423" s="355"/>
      <c r="AG423" s="355"/>
      <c r="AH423" s="355"/>
      <c r="AI423" s="355"/>
      <c r="AJ423" s="355"/>
      <c r="AK423" s="356"/>
      <c r="AL423" s="355"/>
      <c r="AM423" s="355"/>
      <c r="AN423" s="355"/>
      <c r="AO423" s="355"/>
      <c r="AP423" s="355"/>
      <c r="AQ423" s="355"/>
      <c r="AR423" s="355"/>
      <c r="AS423" s="358"/>
      <c r="AT423" s="355"/>
      <c r="AU423" s="355"/>
      <c r="AV423" s="355"/>
      <c r="AW423" s="355"/>
      <c r="AX423" s="355"/>
      <c r="AY423" s="355"/>
      <c r="AZ423" s="355"/>
      <c r="BA423" s="355"/>
    </row>
    <row r="424" spans="1:53" s="353" customFormat="1">
      <c r="A424" s="355"/>
      <c r="B424" s="355"/>
      <c r="C424" s="355"/>
      <c r="D424" s="355"/>
      <c r="E424" s="355"/>
      <c r="F424" s="355"/>
      <c r="G424" s="355"/>
      <c r="H424" s="355"/>
      <c r="I424" s="355"/>
      <c r="J424" s="355"/>
      <c r="K424" s="355"/>
      <c r="L424" s="355"/>
      <c r="M424" s="355"/>
      <c r="N424" s="355"/>
      <c r="O424" s="355"/>
      <c r="P424" s="377"/>
      <c r="Q424" s="355"/>
      <c r="R424" s="355"/>
      <c r="S424" s="355"/>
      <c r="T424" s="355"/>
      <c r="U424" s="355"/>
      <c r="V424" s="355"/>
      <c r="W424" s="377"/>
      <c r="X424" s="355"/>
      <c r="Y424" s="355"/>
      <c r="Z424" s="355"/>
      <c r="AA424" s="355"/>
      <c r="AB424" s="357"/>
      <c r="AC424" s="355"/>
      <c r="AD424" s="355"/>
      <c r="AE424" s="355"/>
      <c r="AF424" s="355"/>
      <c r="AG424" s="355"/>
      <c r="AH424" s="355"/>
      <c r="AI424" s="355"/>
      <c r="AJ424" s="355"/>
      <c r="AK424" s="356"/>
      <c r="AL424" s="355"/>
      <c r="AM424" s="355"/>
      <c r="AN424" s="355"/>
      <c r="AO424" s="355"/>
      <c r="AP424" s="355"/>
      <c r="AQ424" s="355"/>
      <c r="AR424" s="355"/>
      <c r="AS424" s="358"/>
      <c r="AT424" s="355"/>
      <c r="AU424" s="355"/>
      <c r="AV424" s="355"/>
      <c r="AW424" s="355"/>
      <c r="AX424" s="355"/>
      <c r="AY424" s="355"/>
      <c r="AZ424" s="355"/>
      <c r="BA424" s="355"/>
    </row>
    <row r="425" spans="1:53" s="353" customFormat="1">
      <c r="A425" s="355"/>
      <c r="B425" s="355"/>
      <c r="C425" s="355"/>
      <c r="D425" s="355"/>
      <c r="E425" s="355"/>
      <c r="F425" s="355"/>
      <c r="G425" s="355"/>
      <c r="H425" s="355"/>
      <c r="I425" s="355"/>
      <c r="J425" s="355"/>
      <c r="K425" s="355"/>
      <c r="L425" s="355"/>
      <c r="M425" s="355"/>
      <c r="N425" s="355"/>
      <c r="O425" s="355"/>
      <c r="P425" s="377"/>
      <c r="Q425" s="355"/>
      <c r="R425" s="355"/>
      <c r="S425" s="355"/>
      <c r="T425" s="355"/>
      <c r="U425" s="355"/>
      <c r="V425" s="355"/>
      <c r="W425" s="377"/>
      <c r="X425" s="355"/>
      <c r="Y425" s="355"/>
      <c r="Z425" s="355"/>
      <c r="AA425" s="355"/>
      <c r="AB425" s="357"/>
      <c r="AC425" s="355"/>
      <c r="AD425" s="355"/>
      <c r="AE425" s="355"/>
      <c r="AF425" s="355"/>
      <c r="AG425" s="355"/>
      <c r="AH425" s="355"/>
      <c r="AI425" s="355"/>
      <c r="AJ425" s="355"/>
      <c r="AK425" s="356"/>
      <c r="AL425" s="355"/>
      <c r="AM425" s="355"/>
      <c r="AN425" s="355"/>
      <c r="AO425" s="355"/>
      <c r="AP425" s="355"/>
      <c r="AQ425" s="355"/>
      <c r="AR425" s="355"/>
      <c r="AS425" s="358"/>
      <c r="AT425" s="355"/>
      <c r="AU425" s="355"/>
      <c r="AV425" s="355"/>
      <c r="AW425" s="355"/>
      <c r="AX425" s="355"/>
      <c r="AY425" s="355"/>
      <c r="AZ425" s="355"/>
      <c r="BA425" s="355"/>
    </row>
    <row r="426" spans="1:53" s="353" customFormat="1">
      <c r="A426" s="355"/>
      <c r="B426" s="355"/>
      <c r="C426" s="355"/>
      <c r="D426" s="355"/>
      <c r="E426" s="355"/>
      <c r="F426" s="355"/>
      <c r="G426" s="355"/>
      <c r="H426" s="355"/>
      <c r="I426" s="355"/>
      <c r="J426" s="355"/>
      <c r="K426" s="355"/>
      <c r="L426" s="355"/>
      <c r="M426" s="355"/>
      <c r="N426" s="355"/>
      <c r="O426" s="355"/>
      <c r="P426" s="377"/>
      <c r="Q426" s="355"/>
      <c r="R426" s="355"/>
      <c r="S426" s="355"/>
      <c r="T426" s="355"/>
      <c r="U426" s="355"/>
      <c r="V426" s="355"/>
      <c r="W426" s="377"/>
      <c r="X426" s="355"/>
      <c r="Y426" s="355"/>
      <c r="Z426" s="355"/>
      <c r="AA426" s="355"/>
      <c r="AB426" s="357"/>
      <c r="AC426" s="355"/>
      <c r="AD426" s="355"/>
      <c r="AE426" s="355"/>
      <c r="AF426" s="355"/>
      <c r="AG426" s="355"/>
      <c r="AH426" s="355"/>
      <c r="AI426" s="355"/>
      <c r="AJ426" s="355"/>
      <c r="AK426" s="356"/>
      <c r="AL426" s="355"/>
      <c r="AM426" s="355"/>
      <c r="AN426" s="355"/>
      <c r="AO426" s="355"/>
      <c r="AP426" s="355"/>
      <c r="AQ426" s="355"/>
      <c r="AR426" s="355"/>
      <c r="AS426" s="358"/>
      <c r="AT426" s="355"/>
      <c r="AU426" s="355"/>
      <c r="AV426" s="355"/>
      <c r="AW426" s="355"/>
      <c r="AX426" s="355"/>
      <c r="AY426" s="355"/>
      <c r="AZ426" s="355"/>
      <c r="BA426" s="355"/>
    </row>
    <row r="427" spans="1:53" s="353" customFormat="1">
      <c r="A427" s="355"/>
      <c r="B427" s="355"/>
      <c r="C427" s="355"/>
      <c r="D427" s="355"/>
      <c r="E427" s="355"/>
      <c r="F427" s="355"/>
      <c r="G427" s="355"/>
      <c r="H427" s="355"/>
      <c r="I427" s="355"/>
      <c r="J427" s="355"/>
      <c r="K427" s="355"/>
      <c r="L427" s="355"/>
      <c r="M427" s="355"/>
      <c r="N427" s="355"/>
      <c r="O427" s="355"/>
      <c r="P427" s="377"/>
      <c r="Q427" s="355"/>
      <c r="R427" s="355"/>
      <c r="S427" s="355"/>
      <c r="T427" s="355"/>
      <c r="U427" s="355"/>
      <c r="V427" s="355"/>
      <c r="W427" s="377"/>
      <c r="X427" s="355"/>
      <c r="Y427" s="355"/>
      <c r="Z427" s="355"/>
      <c r="AA427" s="355"/>
      <c r="AB427" s="357"/>
      <c r="AC427" s="355"/>
      <c r="AD427" s="355"/>
      <c r="AE427" s="355"/>
      <c r="AF427" s="355"/>
      <c r="AG427" s="355"/>
      <c r="AH427" s="355"/>
      <c r="AI427" s="355"/>
      <c r="AJ427" s="355"/>
      <c r="AK427" s="356"/>
      <c r="AL427" s="355"/>
      <c r="AM427" s="355"/>
      <c r="AN427" s="355"/>
      <c r="AO427" s="355"/>
      <c r="AP427" s="355"/>
      <c r="AQ427" s="355"/>
      <c r="AR427" s="355"/>
      <c r="AS427" s="358"/>
      <c r="AT427" s="355"/>
      <c r="AU427" s="355"/>
      <c r="AV427" s="355"/>
      <c r="AW427" s="355"/>
      <c r="AX427" s="355"/>
      <c r="AY427" s="355"/>
      <c r="AZ427" s="355"/>
      <c r="BA427" s="355"/>
    </row>
    <row r="428" spans="1:53" s="353" customFormat="1">
      <c r="A428" s="355"/>
      <c r="B428" s="355"/>
      <c r="C428" s="355"/>
      <c r="D428" s="355"/>
      <c r="E428" s="355"/>
      <c r="F428" s="355"/>
      <c r="G428" s="355"/>
      <c r="H428" s="355"/>
      <c r="I428" s="355"/>
      <c r="J428" s="355"/>
      <c r="K428" s="355"/>
      <c r="L428" s="355"/>
      <c r="M428" s="355"/>
      <c r="N428" s="355"/>
      <c r="O428" s="355"/>
      <c r="P428" s="377"/>
      <c r="Q428" s="355"/>
      <c r="R428" s="355"/>
      <c r="S428" s="355"/>
      <c r="T428" s="355"/>
      <c r="U428" s="355"/>
      <c r="V428" s="355"/>
      <c r="W428" s="377"/>
      <c r="X428" s="355"/>
      <c r="Y428" s="355"/>
      <c r="Z428" s="355"/>
      <c r="AA428" s="355"/>
      <c r="AB428" s="357"/>
      <c r="AC428" s="355"/>
      <c r="AD428" s="355"/>
      <c r="AE428" s="355"/>
      <c r="AF428" s="355"/>
      <c r="AG428" s="355"/>
      <c r="AH428" s="355"/>
      <c r="AI428" s="355"/>
      <c r="AJ428" s="355"/>
      <c r="AK428" s="356"/>
      <c r="AL428" s="355"/>
      <c r="AM428" s="355"/>
      <c r="AN428" s="355"/>
      <c r="AO428" s="355"/>
      <c r="AP428" s="355"/>
      <c r="AQ428" s="355"/>
      <c r="AR428" s="355"/>
      <c r="AS428" s="358"/>
      <c r="AT428" s="355"/>
      <c r="AU428" s="355"/>
      <c r="AV428" s="355"/>
      <c r="AW428" s="355"/>
      <c r="AX428" s="355"/>
      <c r="AY428" s="355"/>
      <c r="AZ428" s="355"/>
      <c r="BA428" s="355"/>
    </row>
    <row r="429" spans="1:53" s="353" customFormat="1">
      <c r="A429" s="355"/>
      <c r="B429" s="355"/>
      <c r="C429" s="355"/>
      <c r="D429" s="355"/>
      <c r="E429" s="355"/>
      <c r="F429" s="355"/>
      <c r="G429" s="355"/>
      <c r="H429" s="355"/>
      <c r="I429" s="355"/>
      <c r="J429" s="355"/>
      <c r="K429" s="355"/>
      <c r="L429" s="355"/>
      <c r="M429" s="355"/>
      <c r="N429" s="355"/>
      <c r="O429" s="355"/>
      <c r="P429" s="377"/>
      <c r="Q429" s="355"/>
      <c r="R429" s="355"/>
      <c r="S429" s="355"/>
      <c r="T429" s="355"/>
      <c r="U429" s="355"/>
      <c r="V429" s="355"/>
      <c r="W429" s="377"/>
      <c r="X429" s="355"/>
      <c r="Y429" s="355"/>
      <c r="Z429" s="355"/>
      <c r="AA429" s="355"/>
      <c r="AB429" s="357"/>
      <c r="AC429" s="355"/>
      <c r="AD429" s="355"/>
      <c r="AE429" s="355"/>
      <c r="AF429" s="355"/>
      <c r="AG429" s="355"/>
      <c r="AH429" s="355"/>
      <c r="AI429" s="355"/>
      <c r="AJ429" s="355"/>
      <c r="AK429" s="356"/>
      <c r="AL429" s="355"/>
      <c r="AM429" s="355"/>
      <c r="AN429" s="355"/>
      <c r="AO429" s="355"/>
      <c r="AP429" s="355"/>
      <c r="AQ429" s="355"/>
      <c r="AR429" s="355"/>
      <c r="AS429" s="358"/>
      <c r="AT429" s="355"/>
      <c r="AU429" s="355"/>
      <c r="AV429" s="355"/>
      <c r="AW429" s="355"/>
      <c r="AX429" s="355"/>
      <c r="AY429" s="355"/>
      <c r="AZ429" s="355"/>
      <c r="BA429" s="355"/>
    </row>
    <row r="430" spans="1:53" s="353" customFormat="1">
      <c r="A430" s="355"/>
      <c r="B430" s="355"/>
      <c r="C430" s="355"/>
      <c r="D430" s="355"/>
      <c r="E430" s="355"/>
      <c r="F430" s="355"/>
      <c r="G430" s="355"/>
      <c r="H430" s="355"/>
      <c r="I430" s="355"/>
      <c r="J430" s="355"/>
      <c r="K430" s="355"/>
      <c r="L430" s="355"/>
      <c r="M430" s="355"/>
      <c r="N430" s="355"/>
      <c r="O430" s="355"/>
      <c r="P430" s="377"/>
      <c r="Q430" s="355"/>
      <c r="R430" s="355"/>
      <c r="S430" s="355"/>
      <c r="T430" s="355"/>
      <c r="U430" s="355"/>
      <c r="V430" s="355"/>
      <c r="W430" s="377"/>
      <c r="X430" s="355"/>
      <c r="Y430" s="355"/>
      <c r="Z430" s="355"/>
      <c r="AA430" s="355"/>
      <c r="AB430" s="357"/>
      <c r="AC430" s="355"/>
      <c r="AD430" s="355"/>
      <c r="AE430" s="355"/>
      <c r="AF430" s="355"/>
      <c r="AG430" s="355"/>
      <c r="AH430" s="355"/>
      <c r="AI430" s="355"/>
      <c r="AJ430" s="355"/>
      <c r="AK430" s="356"/>
      <c r="AL430" s="355"/>
      <c r="AM430" s="355"/>
      <c r="AN430" s="355"/>
      <c r="AO430" s="355"/>
      <c r="AP430" s="355"/>
      <c r="AQ430" s="355"/>
      <c r="AR430" s="355"/>
      <c r="AS430" s="358"/>
      <c r="AT430" s="355"/>
      <c r="AU430" s="355"/>
      <c r="AV430" s="355"/>
      <c r="AW430" s="355"/>
      <c r="AX430" s="355"/>
      <c r="AY430" s="355"/>
      <c r="AZ430" s="355"/>
      <c r="BA430" s="355"/>
    </row>
    <row r="431" spans="1:53" s="353" customFormat="1">
      <c r="A431" s="355"/>
      <c r="B431" s="355"/>
      <c r="C431" s="355"/>
      <c r="D431" s="355"/>
      <c r="E431" s="355"/>
      <c r="F431" s="355"/>
      <c r="G431" s="355"/>
      <c r="H431" s="355"/>
      <c r="I431" s="355"/>
      <c r="J431" s="355"/>
      <c r="K431" s="355"/>
      <c r="L431" s="355"/>
      <c r="M431" s="355"/>
      <c r="N431" s="355"/>
      <c r="O431" s="355"/>
      <c r="P431" s="377"/>
      <c r="Q431" s="355"/>
      <c r="R431" s="355"/>
      <c r="S431" s="355"/>
      <c r="T431" s="355"/>
      <c r="U431" s="355"/>
      <c r="V431" s="355"/>
      <c r="W431" s="377"/>
      <c r="X431" s="355"/>
      <c r="Y431" s="355"/>
      <c r="Z431" s="355"/>
      <c r="AA431" s="355"/>
      <c r="AB431" s="357"/>
      <c r="AC431" s="355"/>
      <c r="AD431" s="355"/>
      <c r="AE431" s="355"/>
      <c r="AF431" s="355"/>
      <c r="AG431" s="355"/>
      <c r="AH431" s="355"/>
      <c r="AI431" s="355"/>
      <c r="AJ431" s="355"/>
      <c r="AK431" s="356"/>
      <c r="AL431" s="355"/>
      <c r="AM431" s="355"/>
      <c r="AN431" s="355"/>
      <c r="AO431" s="355"/>
      <c r="AP431" s="355"/>
      <c r="AQ431" s="355"/>
      <c r="AR431" s="355"/>
      <c r="AS431" s="358"/>
      <c r="AT431" s="355"/>
      <c r="AU431" s="355"/>
      <c r="AV431" s="355"/>
      <c r="AW431" s="355"/>
      <c r="AX431" s="355"/>
      <c r="AY431" s="355"/>
      <c r="AZ431" s="355"/>
      <c r="BA431" s="355"/>
    </row>
    <row r="432" spans="1:53" s="353" customFormat="1">
      <c r="A432" s="355"/>
      <c r="B432" s="355"/>
      <c r="C432" s="355"/>
      <c r="D432" s="355"/>
      <c r="E432" s="355"/>
      <c r="F432" s="355"/>
      <c r="G432" s="355"/>
      <c r="H432" s="355"/>
      <c r="I432" s="355"/>
      <c r="J432" s="355"/>
      <c r="K432" s="355"/>
      <c r="L432" s="355"/>
      <c r="M432" s="355"/>
      <c r="N432" s="355"/>
      <c r="O432" s="355"/>
      <c r="P432" s="377"/>
      <c r="Q432" s="355"/>
      <c r="R432" s="355"/>
      <c r="S432" s="355"/>
      <c r="T432" s="355"/>
      <c r="U432" s="355"/>
      <c r="V432" s="355"/>
      <c r="W432" s="377"/>
      <c r="X432" s="355"/>
      <c r="Y432" s="355"/>
      <c r="Z432" s="355"/>
      <c r="AA432" s="355"/>
      <c r="AB432" s="357"/>
      <c r="AC432" s="355"/>
      <c r="AD432" s="355"/>
      <c r="AE432" s="355"/>
      <c r="AF432" s="355"/>
      <c r="AG432" s="355"/>
      <c r="AH432" s="355"/>
      <c r="AI432" s="355"/>
      <c r="AJ432" s="355"/>
      <c r="AK432" s="356"/>
      <c r="AL432" s="355"/>
      <c r="AM432" s="355"/>
      <c r="AN432" s="355"/>
      <c r="AO432" s="355"/>
      <c r="AP432" s="355"/>
      <c r="AQ432" s="355"/>
      <c r="AR432" s="355"/>
      <c r="AS432" s="358"/>
      <c r="AT432" s="355"/>
      <c r="AU432" s="355"/>
      <c r="AV432" s="355"/>
      <c r="AW432" s="355"/>
      <c r="AX432" s="355"/>
      <c r="AY432" s="355"/>
      <c r="AZ432" s="355"/>
      <c r="BA432" s="355"/>
    </row>
    <row r="433" spans="1:53" s="353" customFormat="1">
      <c r="A433" s="355"/>
      <c r="B433" s="355"/>
      <c r="C433" s="355"/>
      <c r="D433" s="355"/>
      <c r="E433" s="355"/>
      <c r="F433" s="355"/>
      <c r="G433" s="355"/>
      <c r="H433" s="355"/>
      <c r="I433" s="355"/>
      <c r="J433" s="355"/>
      <c r="K433" s="355"/>
      <c r="L433" s="355"/>
      <c r="M433" s="355"/>
      <c r="N433" s="355"/>
      <c r="O433" s="355"/>
      <c r="P433" s="377"/>
      <c r="Q433" s="355"/>
      <c r="R433" s="355"/>
      <c r="S433" s="355"/>
      <c r="T433" s="355"/>
      <c r="U433" s="355"/>
      <c r="V433" s="355"/>
      <c r="W433" s="377"/>
      <c r="X433" s="355"/>
      <c r="Y433" s="355"/>
      <c r="Z433" s="355"/>
      <c r="AA433" s="355"/>
      <c r="AB433" s="357"/>
      <c r="AC433" s="355"/>
      <c r="AD433" s="355"/>
      <c r="AE433" s="355"/>
      <c r="AF433" s="355"/>
      <c r="AG433" s="355"/>
      <c r="AH433" s="355"/>
      <c r="AI433" s="355"/>
      <c r="AJ433" s="355"/>
      <c r="AK433" s="356"/>
      <c r="AL433" s="355"/>
      <c r="AM433" s="355"/>
      <c r="AN433" s="355"/>
      <c r="AO433" s="355"/>
      <c r="AP433" s="355"/>
      <c r="AQ433" s="355"/>
      <c r="AR433" s="355"/>
      <c r="AS433" s="358"/>
      <c r="AT433" s="355"/>
      <c r="AU433" s="355"/>
      <c r="AV433" s="355"/>
      <c r="AW433" s="355"/>
      <c r="AX433" s="355"/>
      <c r="AY433" s="355"/>
      <c r="AZ433" s="355"/>
      <c r="BA433" s="355"/>
    </row>
    <row r="434" spans="1:53" s="353" customFormat="1">
      <c r="A434" s="355"/>
      <c r="B434" s="355"/>
      <c r="C434" s="355"/>
      <c r="D434" s="355"/>
      <c r="E434" s="355"/>
      <c r="F434" s="355"/>
      <c r="G434" s="355"/>
      <c r="H434" s="355"/>
      <c r="I434" s="355"/>
      <c r="J434" s="355"/>
      <c r="K434" s="355"/>
      <c r="L434" s="355"/>
      <c r="M434" s="355"/>
      <c r="N434" s="355"/>
      <c r="O434" s="355"/>
      <c r="P434" s="377"/>
      <c r="Q434" s="355"/>
      <c r="R434" s="355"/>
      <c r="S434" s="355"/>
      <c r="T434" s="355"/>
      <c r="U434" s="355"/>
      <c r="V434" s="355"/>
      <c r="W434" s="377"/>
      <c r="X434" s="355"/>
      <c r="Y434" s="355"/>
      <c r="Z434" s="355"/>
      <c r="AA434" s="355"/>
      <c r="AB434" s="357"/>
      <c r="AC434" s="355"/>
      <c r="AD434" s="355"/>
      <c r="AE434" s="355"/>
      <c r="AF434" s="355"/>
      <c r="AG434" s="355"/>
      <c r="AH434" s="355"/>
      <c r="AI434" s="355"/>
      <c r="AJ434" s="355"/>
      <c r="AK434" s="356"/>
      <c r="AL434" s="355"/>
      <c r="AM434" s="355"/>
      <c r="AN434" s="355"/>
      <c r="AO434" s="355"/>
      <c r="AP434" s="355"/>
      <c r="AQ434" s="355"/>
      <c r="AR434" s="355"/>
      <c r="AS434" s="358"/>
      <c r="AT434" s="355"/>
      <c r="AU434" s="355"/>
      <c r="AV434" s="355"/>
      <c r="AW434" s="355"/>
      <c r="AX434" s="355"/>
      <c r="AY434" s="355"/>
      <c r="AZ434" s="355"/>
      <c r="BA434" s="355"/>
    </row>
    <row r="435" spans="1:53" s="353" customFormat="1">
      <c r="A435" s="355"/>
      <c r="B435" s="355"/>
      <c r="C435" s="355"/>
      <c r="D435" s="355"/>
      <c r="E435" s="355"/>
      <c r="F435" s="355"/>
      <c r="G435" s="355"/>
      <c r="H435" s="355"/>
      <c r="I435" s="355"/>
      <c r="J435" s="355"/>
      <c r="K435" s="355"/>
      <c r="L435" s="355"/>
      <c r="M435" s="355"/>
      <c r="N435" s="355"/>
      <c r="O435" s="355"/>
      <c r="P435" s="377"/>
      <c r="Q435" s="355"/>
      <c r="R435" s="355"/>
      <c r="S435" s="355"/>
      <c r="T435" s="355"/>
      <c r="U435" s="355"/>
      <c r="V435" s="355"/>
      <c r="W435" s="377"/>
      <c r="X435" s="355"/>
      <c r="Y435" s="355"/>
      <c r="Z435" s="355"/>
      <c r="AA435" s="355"/>
      <c r="AB435" s="357"/>
      <c r="AC435" s="355"/>
      <c r="AD435" s="355"/>
      <c r="AE435" s="355"/>
      <c r="AF435" s="355"/>
      <c r="AG435" s="355"/>
      <c r="AH435" s="355"/>
      <c r="AI435" s="355"/>
      <c r="AJ435" s="355"/>
      <c r="AK435" s="356"/>
      <c r="AL435" s="355"/>
      <c r="AM435" s="355"/>
      <c r="AN435" s="355"/>
      <c r="AO435" s="355"/>
      <c r="AP435" s="355"/>
      <c r="AQ435" s="355"/>
      <c r="AR435" s="355"/>
      <c r="AS435" s="358"/>
      <c r="AT435" s="355"/>
      <c r="AU435" s="355"/>
      <c r="AV435" s="355"/>
      <c r="AW435" s="355"/>
      <c r="AX435" s="355"/>
      <c r="AY435" s="355"/>
      <c r="AZ435" s="355"/>
      <c r="BA435" s="355"/>
    </row>
    <row r="436" spans="1:53" s="353" customFormat="1">
      <c r="A436" s="355"/>
      <c r="B436" s="355"/>
      <c r="C436" s="355"/>
      <c r="D436" s="355"/>
      <c r="E436" s="355"/>
      <c r="F436" s="355"/>
      <c r="G436" s="355"/>
      <c r="H436" s="355"/>
      <c r="I436" s="355"/>
      <c r="J436" s="355"/>
      <c r="K436" s="355"/>
      <c r="L436" s="355"/>
      <c r="M436" s="355"/>
      <c r="N436" s="355"/>
      <c r="O436" s="355"/>
      <c r="P436" s="377"/>
      <c r="Q436" s="355"/>
      <c r="R436" s="355"/>
      <c r="S436" s="355"/>
      <c r="T436" s="355"/>
      <c r="U436" s="355"/>
      <c r="V436" s="355"/>
      <c r="W436" s="377"/>
      <c r="X436" s="355"/>
      <c r="Y436" s="355"/>
      <c r="Z436" s="355"/>
      <c r="AA436" s="355"/>
      <c r="AB436" s="357"/>
      <c r="AC436" s="355"/>
      <c r="AD436" s="355"/>
      <c r="AE436" s="355"/>
      <c r="AF436" s="355"/>
      <c r="AG436" s="355"/>
      <c r="AH436" s="355"/>
      <c r="AI436" s="355"/>
      <c r="AJ436" s="355"/>
      <c r="AK436" s="356"/>
      <c r="AL436" s="355"/>
      <c r="AM436" s="355"/>
      <c r="AN436" s="355"/>
      <c r="AO436" s="355"/>
      <c r="AP436" s="355"/>
      <c r="AQ436" s="355"/>
      <c r="AR436" s="355"/>
      <c r="AS436" s="358"/>
      <c r="AT436" s="355"/>
      <c r="AU436" s="355"/>
      <c r="AV436" s="355"/>
      <c r="AW436" s="355"/>
      <c r="AX436" s="355"/>
      <c r="AY436" s="355"/>
      <c r="AZ436" s="355"/>
      <c r="BA436" s="355"/>
    </row>
    <row r="437" spans="1:53" s="353" customFormat="1">
      <c r="A437" s="355"/>
      <c r="B437" s="355"/>
      <c r="C437" s="355"/>
      <c r="D437" s="355"/>
      <c r="E437" s="355"/>
      <c r="F437" s="355"/>
      <c r="G437" s="355"/>
      <c r="H437" s="355"/>
      <c r="I437" s="355"/>
      <c r="J437" s="355"/>
      <c r="K437" s="355"/>
      <c r="L437" s="355"/>
      <c r="M437" s="355"/>
      <c r="N437" s="355"/>
      <c r="O437" s="355"/>
      <c r="P437" s="377"/>
      <c r="Q437" s="355"/>
      <c r="R437" s="355"/>
      <c r="S437" s="355"/>
      <c r="T437" s="355"/>
      <c r="U437" s="355"/>
      <c r="V437" s="355"/>
      <c r="W437" s="377"/>
      <c r="X437" s="355"/>
      <c r="Y437" s="355"/>
      <c r="Z437" s="355"/>
      <c r="AA437" s="355"/>
      <c r="AB437" s="357"/>
      <c r="AC437" s="355"/>
      <c r="AD437" s="355"/>
      <c r="AE437" s="355"/>
      <c r="AF437" s="355"/>
      <c r="AG437" s="355"/>
      <c r="AH437" s="355"/>
      <c r="AI437" s="355"/>
      <c r="AJ437" s="355"/>
      <c r="AK437" s="356"/>
      <c r="AL437" s="355"/>
      <c r="AM437" s="355"/>
      <c r="AN437" s="355"/>
      <c r="AO437" s="355"/>
      <c r="AP437" s="355"/>
      <c r="AQ437" s="355"/>
      <c r="AR437" s="355"/>
      <c r="AS437" s="358"/>
      <c r="AT437" s="355"/>
      <c r="AU437" s="355"/>
      <c r="AV437" s="355"/>
      <c r="AW437" s="355"/>
      <c r="AX437" s="355"/>
      <c r="AY437" s="355"/>
      <c r="AZ437" s="355"/>
      <c r="BA437" s="355"/>
    </row>
    <row r="438" spans="1:53" s="353" customFormat="1">
      <c r="A438" s="355"/>
      <c r="B438" s="355"/>
      <c r="C438" s="355"/>
      <c r="D438" s="355"/>
      <c r="E438" s="355"/>
      <c r="F438" s="355"/>
      <c r="G438" s="355"/>
      <c r="H438" s="355"/>
      <c r="I438" s="355"/>
      <c r="J438" s="355"/>
      <c r="K438" s="355"/>
      <c r="L438" s="355"/>
      <c r="M438" s="355"/>
      <c r="N438" s="355"/>
      <c r="O438" s="355"/>
      <c r="P438" s="377"/>
      <c r="Q438" s="355"/>
      <c r="R438" s="355"/>
      <c r="S438" s="355"/>
      <c r="T438" s="355"/>
      <c r="U438" s="355"/>
      <c r="V438" s="355"/>
      <c r="W438" s="377"/>
      <c r="X438" s="355"/>
      <c r="Y438" s="355"/>
      <c r="Z438" s="355"/>
      <c r="AA438" s="355"/>
      <c r="AB438" s="357"/>
      <c r="AC438" s="355"/>
      <c r="AD438" s="355"/>
      <c r="AE438" s="355"/>
      <c r="AF438" s="355"/>
      <c r="AG438" s="355"/>
      <c r="AH438" s="355"/>
      <c r="AI438" s="355"/>
      <c r="AJ438" s="355"/>
      <c r="AK438" s="356"/>
      <c r="AL438" s="355"/>
      <c r="AM438" s="355"/>
      <c r="AN438" s="355"/>
      <c r="AO438" s="355"/>
      <c r="AP438" s="355"/>
      <c r="AQ438" s="355"/>
      <c r="AR438" s="355"/>
      <c r="AS438" s="358"/>
      <c r="AT438" s="355"/>
      <c r="AU438" s="355"/>
      <c r="AV438" s="355"/>
      <c r="AW438" s="355"/>
      <c r="AX438" s="355"/>
      <c r="AY438" s="355"/>
      <c r="AZ438" s="355"/>
      <c r="BA438" s="355"/>
    </row>
    <row r="439" spans="1:53" s="353" customFormat="1">
      <c r="A439" s="355"/>
      <c r="B439" s="355"/>
      <c r="C439" s="355"/>
      <c r="D439" s="355"/>
      <c r="E439" s="355"/>
      <c r="F439" s="355"/>
      <c r="G439" s="355"/>
      <c r="H439" s="355"/>
      <c r="I439" s="355"/>
      <c r="J439" s="355"/>
      <c r="K439" s="355"/>
      <c r="L439" s="355"/>
      <c r="M439" s="355"/>
      <c r="N439" s="355"/>
      <c r="O439" s="355"/>
      <c r="P439" s="377"/>
      <c r="Q439" s="355"/>
      <c r="R439" s="355"/>
      <c r="S439" s="355"/>
      <c r="T439" s="355"/>
      <c r="U439" s="355"/>
      <c r="V439" s="355"/>
      <c r="W439" s="377"/>
      <c r="X439" s="355"/>
      <c r="Y439" s="355"/>
      <c r="Z439" s="355"/>
      <c r="AA439" s="355"/>
      <c r="AB439" s="357"/>
      <c r="AC439" s="355"/>
      <c r="AD439" s="355"/>
      <c r="AE439" s="355"/>
      <c r="AF439" s="355"/>
      <c r="AG439" s="355"/>
      <c r="AH439" s="355"/>
      <c r="AI439" s="355"/>
      <c r="AJ439" s="355"/>
      <c r="AK439" s="356"/>
      <c r="AL439" s="355"/>
      <c r="AM439" s="355"/>
      <c r="AN439" s="355"/>
      <c r="AO439" s="355"/>
      <c r="AP439" s="355"/>
      <c r="AQ439" s="355"/>
      <c r="AR439" s="355"/>
      <c r="AS439" s="358"/>
      <c r="AT439" s="355"/>
      <c r="AU439" s="355"/>
      <c r="AV439" s="355"/>
      <c r="AW439" s="355"/>
      <c r="AX439" s="355"/>
      <c r="AY439" s="355"/>
      <c r="AZ439" s="355"/>
      <c r="BA439" s="355"/>
    </row>
    <row r="440" spans="1:53" s="353" customFormat="1">
      <c r="A440" s="355"/>
      <c r="B440" s="355"/>
      <c r="C440" s="355"/>
      <c r="D440" s="355"/>
      <c r="E440" s="355"/>
      <c r="F440" s="355"/>
      <c r="G440" s="355"/>
      <c r="H440" s="355"/>
      <c r="I440" s="355"/>
      <c r="J440" s="355"/>
      <c r="K440" s="355"/>
      <c r="L440" s="355"/>
      <c r="M440" s="355"/>
      <c r="N440" s="355"/>
      <c r="O440" s="355"/>
      <c r="P440" s="377"/>
      <c r="Q440" s="355"/>
      <c r="R440" s="355"/>
      <c r="S440" s="355"/>
      <c r="T440" s="355"/>
      <c r="U440" s="355"/>
      <c r="V440" s="355"/>
      <c r="W440" s="377"/>
      <c r="X440" s="355"/>
      <c r="Y440" s="355"/>
      <c r="Z440" s="355"/>
      <c r="AA440" s="355"/>
      <c r="AB440" s="357"/>
      <c r="AC440" s="355"/>
      <c r="AD440" s="355"/>
      <c r="AE440" s="355"/>
      <c r="AF440" s="355"/>
      <c r="AG440" s="355"/>
      <c r="AH440" s="355"/>
      <c r="AI440" s="355"/>
      <c r="AJ440" s="355"/>
      <c r="AK440" s="356"/>
      <c r="AL440" s="355"/>
      <c r="AM440" s="355"/>
      <c r="AN440" s="355"/>
      <c r="AO440" s="355"/>
      <c r="AP440" s="355"/>
      <c r="AQ440" s="355"/>
      <c r="AR440" s="355"/>
      <c r="AS440" s="358"/>
      <c r="AT440" s="355"/>
      <c r="AU440" s="355"/>
      <c r="AV440" s="355"/>
      <c r="AW440" s="355"/>
      <c r="AX440" s="355"/>
      <c r="AY440" s="355"/>
      <c r="AZ440" s="355"/>
      <c r="BA440" s="355"/>
    </row>
    <row r="441" spans="1:53" s="353" customFormat="1">
      <c r="A441" s="355"/>
      <c r="B441" s="355"/>
      <c r="C441" s="355"/>
      <c r="D441" s="355"/>
      <c r="E441" s="355"/>
      <c r="F441" s="355"/>
      <c r="G441" s="355"/>
      <c r="H441" s="355"/>
      <c r="I441" s="355"/>
      <c r="J441" s="355"/>
      <c r="K441" s="355"/>
      <c r="L441" s="355"/>
      <c r="M441" s="355"/>
      <c r="N441" s="355"/>
      <c r="O441" s="355"/>
      <c r="P441" s="377"/>
      <c r="Q441" s="355"/>
      <c r="R441" s="355"/>
      <c r="S441" s="355"/>
      <c r="T441" s="355"/>
      <c r="U441" s="355"/>
      <c r="V441" s="355"/>
      <c r="W441" s="377"/>
      <c r="X441" s="355"/>
      <c r="Y441" s="355"/>
      <c r="Z441" s="355"/>
      <c r="AA441" s="355"/>
      <c r="AB441" s="357"/>
      <c r="AC441" s="355"/>
      <c r="AD441" s="355"/>
      <c r="AE441" s="355"/>
      <c r="AF441" s="355"/>
      <c r="AG441" s="355"/>
      <c r="AH441" s="355"/>
      <c r="AI441" s="355"/>
      <c r="AJ441" s="355"/>
      <c r="AK441" s="356"/>
      <c r="AL441" s="355"/>
      <c r="AM441" s="355"/>
      <c r="AN441" s="355"/>
      <c r="AO441" s="355"/>
      <c r="AP441" s="355"/>
      <c r="AQ441" s="355"/>
      <c r="AR441" s="355"/>
      <c r="AS441" s="358"/>
      <c r="AT441" s="355"/>
      <c r="AU441" s="355"/>
      <c r="AV441" s="355"/>
      <c r="AW441" s="355"/>
      <c r="AX441" s="355"/>
      <c r="AY441" s="355"/>
      <c r="AZ441" s="355"/>
      <c r="BA441" s="355"/>
    </row>
    <row r="442" spans="1:53" s="353" customFormat="1">
      <c r="A442" s="355"/>
      <c r="B442" s="355"/>
      <c r="C442" s="355"/>
      <c r="D442" s="355"/>
      <c r="E442" s="355"/>
      <c r="F442" s="355"/>
      <c r="G442" s="355"/>
      <c r="H442" s="355"/>
      <c r="I442" s="355"/>
      <c r="J442" s="355"/>
      <c r="K442" s="355"/>
      <c r="L442" s="355"/>
      <c r="M442" s="355"/>
      <c r="N442" s="355"/>
      <c r="O442" s="355"/>
      <c r="P442" s="377"/>
      <c r="Q442" s="355"/>
      <c r="R442" s="355"/>
      <c r="S442" s="355"/>
      <c r="T442" s="355"/>
      <c r="U442" s="355"/>
      <c r="V442" s="355"/>
      <c r="W442" s="377"/>
      <c r="X442" s="355"/>
      <c r="Y442" s="355"/>
      <c r="Z442" s="355"/>
      <c r="AA442" s="355"/>
      <c r="AB442" s="357"/>
      <c r="AC442" s="355"/>
      <c r="AD442" s="355"/>
      <c r="AE442" s="355"/>
      <c r="AF442" s="355"/>
      <c r="AG442" s="355"/>
      <c r="AH442" s="355"/>
      <c r="AI442" s="355"/>
      <c r="AJ442" s="355"/>
      <c r="AK442" s="356"/>
      <c r="AL442" s="355"/>
      <c r="AM442" s="355"/>
      <c r="AN442" s="355"/>
      <c r="AO442" s="355"/>
      <c r="AP442" s="355"/>
      <c r="AQ442" s="355"/>
      <c r="AR442" s="355"/>
      <c r="AS442" s="358"/>
      <c r="AT442" s="355"/>
      <c r="AU442" s="355"/>
      <c r="AV442" s="355"/>
      <c r="AW442" s="355"/>
      <c r="AX442" s="355"/>
      <c r="AY442" s="355"/>
      <c r="AZ442" s="355"/>
      <c r="BA442" s="355"/>
    </row>
    <row r="443" spans="1:53" s="353" customFormat="1">
      <c r="A443" s="355"/>
      <c r="B443" s="355"/>
      <c r="C443" s="355"/>
      <c r="D443" s="355"/>
      <c r="E443" s="355"/>
      <c r="F443" s="355"/>
      <c r="G443" s="355"/>
      <c r="H443" s="355"/>
      <c r="I443" s="355"/>
      <c r="J443" s="355"/>
      <c r="K443" s="355"/>
      <c r="L443" s="355"/>
      <c r="M443" s="355"/>
      <c r="N443" s="355"/>
      <c r="O443" s="355"/>
      <c r="P443" s="377"/>
      <c r="Q443" s="355"/>
      <c r="R443" s="355"/>
      <c r="S443" s="355"/>
      <c r="T443" s="355"/>
      <c r="U443" s="355"/>
      <c r="V443" s="355"/>
      <c r="W443" s="377"/>
      <c r="X443" s="355"/>
      <c r="Y443" s="355"/>
      <c r="Z443" s="355"/>
      <c r="AA443" s="355"/>
      <c r="AB443" s="357"/>
      <c r="AC443" s="355"/>
      <c r="AD443" s="355"/>
      <c r="AE443" s="355"/>
      <c r="AF443" s="355"/>
      <c r="AG443" s="355"/>
      <c r="AH443" s="355"/>
      <c r="AI443" s="355"/>
      <c r="AJ443" s="355"/>
      <c r="AK443" s="356"/>
      <c r="AL443" s="355"/>
      <c r="AM443" s="355"/>
      <c r="AN443" s="355"/>
      <c r="AO443" s="355"/>
      <c r="AP443" s="355"/>
      <c r="AQ443" s="355"/>
      <c r="AR443" s="355"/>
      <c r="AS443" s="358"/>
      <c r="AT443" s="355"/>
      <c r="AU443" s="355"/>
      <c r="AV443" s="355"/>
      <c r="AW443" s="355"/>
      <c r="AX443" s="355"/>
      <c r="AY443" s="355"/>
      <c r="AZ443" s="355"/>
      <c r="BA443" s="355"/>
    </row>
    <row r="444" spans="1:53" s="353" customFormat="1">
      <c r="A444" s="355"/>
      <c r="B444" s="355"/>
      <c r="C444" s="355"/>
      <c r="D444" s="355"/>
      <c r="E444" s="355"/>
      <c r="F444" s="355"/>
      <c r="G444" s="355"/>
      <c r="H444" s="355"/>
      <c r="I444" s="355"/>
      <c r="J444" s="355"/>
      <c r="K444" s="355"/>
      <c r="L444" s="355"/>
      <c r="M444" s="355"/>
      <c r="N444" s="355"/>
      <c r="O444" s="355"/>
      <c r="P444" s="377"/>
      <c r="Q444" s="355"/>
      <c r="R444" s="355"/>
      <c r="S444" s="355"/>
      <c r="T444" s="355"/>
      <c r="U444" s="355"/>
      <c r="V444" s="355"/>
      <c r="W444" s="377"/>
      <c r="X444" s="355"/>
      <c r="Y444" s="355"/>
      <c r="Z444" s="355"/>
      <c r="AA444" s="355"/>
      <c r="AB444" s="357"/>
      <c r="AC444" s="355"/>
      <c r="AD444" s="355"/>
      <c r="AE444" s="355"/>
      <c r="AF444" s="355"/>
      <c r="AG444" s="355"/>
      <c r="AH444" s="355"/>
      <c r="AI444" s="355"/>
      <c r="AJ444" s="355"/>
      <c r="AK444" s="356"/>
      <c r="AL444" s="355"/>
      <c r="AM444" s="355"/>
      <c r="AN444" s="355"/>
      <c r="AO444" s="355"/>
      <c r="AP444" s="355"/>
      <c r="AQ444" s="355"/>
      <c r="AR444" s="355"/>
      <c r="AS444" s="358"/>
      <c r="AT444" s="355"/>
      <c r="AU444" s="355"/>
      <c r="AV444" s="355"/>
      <c r="AW444" s="355"/>
      <c r="AX444" s="355"/>
      <c r="AY444" s="355"/>
      <c r="AZ444" s="355"/>
      <c r="BA444" s="355"/>
    </row>
    <row r="445" spans="1:53" s="353" customFormat="1">
      <c r="A445" s="355"/>
      <c r="B445" s="355"/>
      <c r="C445" s="355"/>
      <c r="D445" s="355"/>
      <c r="E445" s="355"/>
      <c r="F445" s="355"/>
      <c r="G445" s="355"/>
      <c r="H445" s="355"/>
      <c r="I445" s="355"/>
      <c r="J445" s="355"/>
      <c r="K445" s="355"/>
      <c r="L445" s="355"/>
      <c r="M445" s="355"/>
      <c r="N445" s="355"/>
      <c r="O445" s="355"/>
      <c r="P445" s="377"/>
      <c r="Q445" s="355"/>
      <c r="R445" s="355"/>
      <c r="S445" s="355"/>
      <c r="T445" s="355"/>
      <c r="U445" s="355"/>
      <c r="V445" s="355"/>
      <c r="W445" s="377"/>
      <c r="X445" s="355"/>
      <c r="Y445" s="355"/>
      <c r="Z445" s="355"/>
      <c r="AA445" s="355"/>
      <c r="AB445" s="357"/>
      <c r="AC445" s="355"/>
      <c r="AD445" s="355"/>
      <c r="AE445" s="355"/>
      <c r="AF445" s="355"/>
      <c r="AG445" s="355"/>
      <c r="AH445" s="355"/>
      <c r="AI445" s="355"/>
      <c r="AJ445" s="355"/>
      <c r="AK445" s="356"/>
      <c r="AL445" s="355"/>
      <c r="AM445" s="355"/>
      <c r="AN445" s="355"/>
      <c r="AO445" s="355"/>
      <c r="AP445" s="355"/>
      <c r="AQ445" s="355"/>
      <c r="AR445" s="355"/>
      <c r="AS445" s="358"/>
      <c r="AT445" s="355"/>
      <c r="AU445" s="355"/>
      <c r="AV445" s="355"/>
      <c r="AW445" s="355"/>
      <c r="AX445" s="355"/>
      <c r="AY445" s="355"/>
      <c r="AZ445" s="355"/>
      <c r="BA445" s="355"/>
    </row>
    <row r="446" spans="1:53" s="353" customFormat="1">
      <c r="A446" s="355"/>
      <c r="B446" s="355"/>
      <c r="C446" s="355"/>
      <c r="D446" s="355"/>
      <c r="E446" s="355"/>
      <c r="F446" s="355"/>
      <c r="G446" s="355"/>
      <c r="H446" s="355"/>
      <c r="I446" s="355"/>
      <c r="J446" s="355"/>
      <c r="K446" s="355"/>
      <c r="L446" s="355"/>
      <c r="M446" s="355"/>
      <c r="N446" s="355"/>
      <c r="O446" s="355"/>
      <c r="P446" s="377"/>
      <c r="Q446" s="355"/>
      <c r="R446" s="355"/>
      <c r="S446" s="355"/>
      <c r="T446" s="355"/>
      <c r="U446" s="355"/>
      <c r="V446" s="355"/>
      <c r="W446" s="377"/>
      <c r="X446" s="355"/>
      <c r="Y446" s="355"/>
      <c r="Z446" s="355"/>
      <c r="AA446" s="355"/>
      <c r="AB446" s="357"/>
      <c r="AC446" s="355"/>
      <c r="AD446" s="355"/>
      <c r="AE446" s="355"/>
      <c r="AF446" s="355"/>
      <c r="AG446" s="355"/>
      <c r="AH446" s="355"/>
      <c r="AI446" s="355"/>
      <c r="AJ446" s="355"/>
      <c r="AK446" s="356"/>
      <c r="AL446" s="355"/>
      <c r="AM446" s="355"/>
      <c r="AN446" s="355"/>
      <c r="AO446" s="355"/>
      <c r="AP446" s="355"/>
      <c r="AQ446" s="355"/>
      <c r="AR446" s="355"/>
      <c r="AS446" s="358"/>
      <c r="AT446" s="355"/>
      <c r="AU446" s="355"/>
      <c r="AV446" s="355"/>
      <c r="AW446" s="355"/>
      <c r="AX446" s="355"/>
      <c r="AY446" s="355"/>
      <c r="AZ446" s="355"/>
      <c r="BA446" s="355"/>
    </row>
    <row r="447" spans="1:53" s="353" customFormat="1">
      <c r="A447" s="355"/>
      <c r="B447" s="355"/>
      <c r="C447" s="355"/>
      <c r="D447" s="355"/>
      <c r="E447" s="355"/>
      <c r="F447" s="355"/>
      <c r="G447" s="355"/>
      <c r="H447" s="355"/>
      <c r="I447" s="355"/>
      <c r="J447" s="355"/>
      <c r="K447" s="355"/>
      <c r="L447" s="355"/>
      <c r="M447" s="355"/>
      <c r="N447" s="355"/>
      <c r="O447" s="355"/>
      <c r="P447" s="377"/>
      <c r="Q447" s="355"/>
      <c r="R447" s="355"/>
      <c r="S447" s="355"/>
      <c r="T447" s="355"/>
      <c r="U447" s="355"/>
      <c r="V447" s="355"/>
      <c r="W447" s="377"/>
      <c r="X447" s="355"/>
      <c r="Y447" s="355"/>
      <c r="Z447" s="355"/>
      <c r="AA447" s="355"/>
      <c r="AB447" s="357"/>
      <c r="AC447" s="355"/>
      <c r="AD447" s="355"/>
      <c r="AE447" s="355"/>
      <c r="AF447" s="355"/>
      <c r="AG447" s="355"/>
      <c r="AH447" s="355"/>
      <c r="AI447" s="355"/>
      <c r="AJ447" s="355"/>
      <c r="AK447" s="356"/>
      <c r="AL447" s="355"/>
      <c r="AM447" s="355"/>
      <c r="AN447" s="355"/>
      <c r="AO447" s="355"/>
      <c r="AP447" s="355"/>
      <c r="AQ447" s="355"/>
      <c r="AR447" s="355"/>
      <c r="AS447" s="358"/>
      <c r="AT447" s="355"/>
      <c r="AU447" s="355"/>
      <c r="AV447" s="355"/>
      <c r="AW447" s="355"/>
      <c r="AX447" s="355"/>
      <c r="AY447" s="355"/>
      <c r="AZ447" s="355"/>
      <c r="BA447" s="355"/>
    </row>
    <row r="448" spans="1:53" s="353" customFormat="1">
      <c r="A448" s="355"/>
      <c r="B448" s="355"/>
      <c r="C448" s="355"/>
      <c r="D448" s="355"/>
      <c r="E448" s="355"/>
      <c r="F448" s="355"/>
      <c r="G448" s="355"/>
      <c r="H448" s="355"/>
      <c r="I448" s="355"/>
      <c r="J448" s="355"/>
      <c r="K448" s="355"/>
      <c r="L448" s="355"/>
      <c r="M448" s="355"/>
      <c r="N448" s="355"/>
      <c r="O448" s="355"/>
      <c r="P448" s="377"/>
      <c r="Q448" s="355"/>
      <c r="R448" s="355"/>
      <c r="S448" s="355"/>
      <c r="T448" s="355"/>
      <c r="U448" s="355"/>
      <c r="V448" s="355"/>
      <c r="W448" s="377"/>
      <c r="X448" s="355"/>
      <c r="Y448" s="355"/>
      <c r="Z448" s="355"/>
      <c r="AA448" s="355"/>
      <c r="AB448" s="357"/>
      <c r="AC448" s="355"/>
      <c r="AD448" s="355"/>
      <c r="AE448" s="355"/>
      <c r="AF448" s="355"/>
      <c r="AG448" s="355"/>
      <c r="AH448" s="355"/>
      <c r="AI448" s="355"/>
      <c r="AJ448" s="355"/>
      <c r="AK448" s="356"/>
      <c r="AL448" s="355"/>
      <c r="AM448" s="355"/>
      <c r="AN448" s="355"/>
      <c r="AO448" s="355"/>
      <c r="AP448" s="355"/>
      <c r="AQ448" s="355"/>
      <c r="AR448" s="355"/>
      <c r="AS448" s="358"/>
      <c r="AT448" s="355"/>
      <c r="AU448" s="355"/>
      <c r="AV448" s="355"/>
      <c r="AW448" s="355"/>
      <c r="AX448" s="355"/>
      <c r="AY448" s="355"/>
      <c r="AZ448" s="355"/>
      <c r="BA448" s="355"/>
    </row>
    <row r="449" spans="1:53" s="353" customFormat="1">
      <c r="A449" s="355"/>
      <c r="B449" s="355"/>
      <c r="C449" s="355"/>
      <c r="D449" s="355"/>
      <c r="E449" s="355"/>
      <c r="F449" s="355"/>
      <c r="G449" s="355"/>
      <c r="H449" s="355"/>
      <c r="I449" s="355"/>
      <c r="J449" s="355"/>
      <c r="K449" s="355"/>
      <c r="L449" s="355"/>
      <c r="M449" s="355"/>
      <c r="N449" s="355"/>
      <c r="O449" s="355"/>
      <c r="P449" s="377"/>
      <c r="Q449" s="355"/>
      <c r="R449" s="355"/>
      <c r="S449" s="355"/>
      <c r="T449" s="355"/>
      <c r="U449" s="355"/>
      <c r="V449" s="355"/>
      <c r="W449" s="377"/>
      <c r="X449" s="355"/>
      <c r="Y449" s="355"/>
      <c r="Z449" s="355"/>
      <c r="AA449" s="355"/>
      <c r="AB449" s="357"/>
      <c r="AC449" s="355"/>
      <c r="AD449" s="355"/>
      <c r="AE449" s="355"/>
      <c r="AF449" s="355"/>
      <c r="AG449" s="355"/>
      <c r="AH449" s="355"/>
      <c r="AI449" s="355"/>
      <c r="AJ449" s="355"/>
      <c r="AK449" s="356"/>
      <c r="AL449" s="355"/>
      <c r="AM449" s="355"/>
      <c r="AN449" s="355"/>
      <c r="AO449" s="355"/>
      <c r="AP449" s="355"/>
      <c r="AQ449" s="355"/>
      <c r="AR449" s="355"/>
      <c r="AS449" s="358"/>
      <c r="AT449" s="355"/>
      <c r="AU449" s="355"/>
      <c r="AV449" s="355"/>
      <c r="AW449" s="355"/>
      <c r="AX449" s="355"/>
      <c r="AY449" s="355"/>
      <c r="AZ449" s="355"/>
      <c r="BA449" s="355"/>
    </row>
    <row r="450" spans="1:53" s="353" customFormat="1">
      <c r="A450" s="355"/>
      <c r="B450" s="355"/>
      <c r="C450" s="355"/>
      <c r="D450" s="355"/>
      <c r="E450" s="355"/>
      <c r="F450" s="355"/>
      <c r="G450" s="355"/>
      <c r="H450" s="355"/>
      <c r="I450" s="355"/>
      <c r="J450" s="355"/>
      <c r="K450" s="355"/>
      <c r="L450" s="355"/>
      <c r="M450" s="355"/>
      <c r="N450" s="355"/>
      <c r="O450" s="355"/>
      <c r="P450" s="377"/>
      <c r="Q450" s="355"/>
      <c r="R450" s="355"/>
      <c r="S450" s="355"/>
      <c r="T450" s="355"/>
      <c r="U450" s="355"/>
      <c r="V450" s="355"/>
      <c r="W450" s="377"/>
      <c r="X450" s="355"/>
      <c r="Y450" s="355"/>
      <c r="Z450" s="355"/>
      <c r="AA450" s="355"/>
      <c r="AB450" s="357"/>
      <c r="AC450" s="355"/>
      <c r="AD450" s="355"/>
      <c r="AE450" s="355"/>
      <c r="AF450" s="355"/>
      <c r="AG450" s="355"/>
      <c r="AH450" s="355"/>
      <c r="AI450" s="355"/>
      <c r="AJ450" s="355"/>
      <c r="AK450" s="356"/>
      <c r="AL450" s="355"/>
      <c r="AM450" s="355"/>
      <c r="AN450" s="355"/>
      <c r="AO450" s="355"/>
      <c r="AP450" s="355"/>
      <c r="AQ450" s="355"/>
      <c r="AR450" s="355"/>
      <c r="AS450" s="358"/>
      <c r="AT450" s="355"/>
      <c r="AU450" s="355"/>
      <c r="AV450" s="355"/>
      <c r="AW450" s="355"/>
      <c r="AX450" s="355"/>
      <c r="AY450" s="355"/>
      <c r="AZ450" s="355"/>
      <c r="BA450" s="355"/>
    </row>
    <row r="451" spans="1:53" s="353" customFormat="1">
      <c r="A451" s="355"/>
      <c r="B451" s="355"/>
      <c r="C451" s="355"/>
      <c r="D451" s="355"/>
      <c r="E451" s="355"/>
      <c r="F451" s="355"/>
      <c r="G451" s="355"/>
      <c r="H451" s="355"/>
      <c r="I451" s="355"/>
      <c r="J451" s="355"/>
      <c r="K451" s="355"/>
      <c r="L451" s="355"/>
      <c r="M451" s="355"/>
      <c r="N451" s="355"/>
      <c r="O451" s="355"/>
      <c r="P451" s="377"/>
      <c r="Q451" s="355"/>
      <c r="R451" s="355"/>
      <c r="S451" s="355"/>
      <c r="T451" s="355"/>
      <c r="U451" s="355"/>
      <c r="V451" s="355"/>
      <c r="W451" s="377"/>
      <c r="X451" s="355"/>
      <c r="Y451" s="355"/>
      <c r="Z451" s="355"/>
      <c r="AA451" s="355"/>
      <c r="AB451" s="357"/>
      <c r="AC451" s="355"/>
      <c r="AD451" s="355"/>
      <c r="AE451" s="355"/>
      <c r="AF451" s="355"/>
      <c r="AG451" s="355"/>
      <c r="AH451" s="355"/>
      <c r="AI451" s="355"/>
      <c r="AJ451" s="355"/>
      <c r="AK451" s="356"/>
      <c r="AL451" s="355"/>
      <c r="AM451" s="355"/>
      <c r="AN451" s="355"/>
      <c r="AO451" s="355"/>
      <c r="AP451" s="355"/>
      <c r="AQ451" s="355"/>
      <c r="AR451" s="355"/>
      <c r="AS451" s="358"/>
      <c r="AT451" s="355"/>
      <c r="AU451" s="355"/>
      <c r="AV451" s="355"/>
      <c r="AW451" s="355"/>
      <c r="AX451" s="355"/>
      <c r="AY451" s="355"/>
      <c r="AZ451" s="355"/>
      <c r="BA451" s="355"/>
    </row>
    <row r="452" spans="1:53" s="353" customFormat="1">
      <c r="A452" s="355"/>
      <c r="B452" s="355"/>
      <c r="C452" s="355"/>
      <c r="D452" s="355"/>
      <c r="E452" s="355"/>
      <c r="F452" s="355"/>
      <c r="G452" s="355"/>
      <c r="H452" s="355"/>
      <c r="I452" s="355"/>
      <c r="J452" s="355"/>
      <c r="K452" s="355"/>
      <c r="L452" s="355"/>
      <c r="M452" s="355"/>
      <c r="N452" s="355"/>
      <c r="O452" s="355"/>
      <c r="P452" s="377"/>
      <c r="Q452" s="355"/>
      <c r="R452" s="355"/>
      <c r="S452" s="355"/>
      <c r="T452" s="355"/>
      <c r="U452" s="355"/>
      <c r="V452" s="355"/>
      <c r="W452" s="377"/>
      <c r="X452" s="355"/>
      <c r="Y452" s="355"/>
      <c r="Z452" s="355"/>
      <c r="AA452" s="355"/>
      <c r="AB452" s="357"/>
      <c r="AC452" s="355"/>
      <c r="AD452" s="355"/>
      <c r="AE452" s="355"/>
      <c r="AF452" s="355"/>
      <c r="AG452" s="355"/>
      <c r="AH452" s="355"/>
      <c r="AI452" s="355"/>
      <c r="AJ452" s="355"/>
      <c r="AK452" s="356"/>
      <c r="AL452" s="355"/>
      <c r="AM452" s="355"/>
      <c r="AN452" s="355"/>
      <c r="AO452" s="355"/>
      <c r="AP452" s="355"/>
      <c r="AQ452" s="355"/>
      <c r="AR452" s="355"/>
      <c r="AS452" s="358"/>
      <c r="AT452" s="355"/>
      <c r="AU452" s="355"/>
      <c r="AV452" s="355"/>
      <c r="AW452" s="355"/>
      <c r="AX452" s="355"/>
      <c r="AY452" s="355"/>
      <c r="AZ452" s="355"/>
      <c r="BA452" s="355"/>
    </row>
    <row r="453" spans="1:53" s="353" customFormat="1">
      <c r="A453" s="355"/>
      <c r="B453" s="355"/>
      <c r="C453" s="355"/>
      <c r="D453" s="355"/>
      <c r="E453" s="355"/>
      <c r="F453" s="355"/>
      <c r="G453" s="355"/>
      <c r="H453" s="355"/>
      <c r="I453" s="355"/>
      <c r="J453" s="355"/>
      <c r="K453" s="355"/>
      <c r="L453" s="355"/>
      <c r="M453" s="355"/>
      <c r="N453" s="355"/>
      <c r="O453" s="355"/>
      <c r="P453" s="377"/>
      <c r="Q453" s="355"/>
      <c r="R453" s="355"/>
      <c r="S453" s="355"/>
      <c r="T453" s="355"/>
      <c r="U453" s="355"/>
      <c r="V453" s="355"/>
      <c r="W453" s="377"/>
      <c r="X453" s="355"/>
      <c r="Y453" s="355"/>
      <c r="Z453" s="355"/>
      <c r="AA453" s="355"/>
      <c r="AB453" s="357"/>
      <c r="AC453" s="355"/>
      <c r="AD453" s="355"/>
      <c r="AE453" s="355"/>
      <c r="AF453" s="355"/>
      <c r="AG453" s="355"/>
      <c r="AH453" s="355"/>
      <c r="AI453" s="355"/>
      <c r="AJ453" s="355"/>
      <c r="AK453" s="356"/>
      <c r="AL453" s="355"/>
      <c r="AM453" s="355"/>
      <c r="AN453" s="355"/>
      <c r="AO453" s="355"/>
      <c r="AP453" s="355"/>
      <c r="AQ453" s="355"/>
      <c r="AR453" s="355"/>
      <c r="AS453" s="358"/>
      <c r="AT453" s="355"/>
      <c r="AU453" s="355"/>
      <c r="AV453" s="355"/>
      <c r="AW453" s="355"/>
      <c r="AX453" s="355"/>
      <c r="AY453" s="355"/>
      <c r="AZ453" s="355"/>
      <c r="BA453" s="355"/>
    </row>
    <row r="454" spans="1:53" s="353" customFormat="1">
      <c r="A454" s="355"/>
      <c r="B454" s="355"/>
      <c r="C454" s="355"/>
      <c r="D454" s="355"/>
      <c r="E454" s="355"/>
      <c r="F454" s="355"/>
      <c r="G454" s="355"/>
      <c r="H454" s="355"/>
      <c r="I454" s="355"/>
      <c r="J454" s="355"/>
      <c r="K454" s="355"/>
      <c r="L454" s="355"/>
      <c r="M454" s="355"/>
      <c r="N454" s="355"/>
      <c r="O454" s="355"/>
      <c r="P454" s="377"/>
      <c r="Q454" s="355"/>
      <c r="R454" s="355"/>
      <c r="S454" s="355"/>
      <c r="T454" s="355"/>
      <c r="U454" s="355"/>
      <c r="V454" s="355"/>
      <c r="W454" s="377"/>
      <c r="X454" s="355"/>
      <c r="Y454" s="355"/>
      <c r="Z454" s="355"/>
      <c r="AA454" s="355"/>
      <c r="AB454" s="357"/>
      <c r="AC454" s="355"/>
      <c r="AD454" s="355"/>
      <c r="AE454" s="355"/>
      <c r="AF454" s="355"/>
      <c r="AG454" s="355"/>
      <c r="AH454" s="355"/>
      <c r="AI454" s="355"/>
      <c r="AJ454" s="355"/>
      <c r="AK454" s="356"/>
      <c r="AL454" s="355"/>
      <c r="AM454" s="355"/>
      <c r="AN454" s="355"/>
      <c r="AO454" s="355"/>
      <c r="AP454" s="355"/>
      <c r="AQ454" s="355"/>
      <c r="AR454" s="355"/>
      <c r="AS454" s="358"/>
      <c r="AT454" s="355"/>
      <c r="AU454" s="355"/>
      <c r="AV454" s="355"/>
      <c r="AW454" s="355"/>
      <c r="AX454" s="355"/>
      <c r="AY454" s="355"/>
      <c r="AZ454" s="355"/>
      <c r="BA454" s="355"/>
    </row>
    <row r="455" spans="1:53" s="353" customFormat="1">
      <c r="A455" s="355"/>
      <c r="B455" s="355"/>
      <c r="C455" s="355"/>
      <c r="D455" s="355"/>
      <c r="E455" s="355"/>
      <c r="F455" s="355"/>
      <c r="G455" s="355"/>
      <c r="H455" s="355"/>
      <c r="I455" s="355"/>
      <c r="J455" s="355"/>
      <c r="K455" s="355"/>
      <c r="L455" s="355"/>
      <c r="M455" s="355"/>
      <c r="N455" s="355"/>
      <c r="O455" s="355"/>
      <c r="P455" s="377"/>
      <c r="Q455" s="355"/>
      <c r="R455" s="355"/>
      <c r="S455" s="355"/>
      <c r="T455" s="355"/>
      <c r="U455" s="355"/>
      <c r="V455" s="355"/>
      <c r="W455" s="377"/>
      <c r="X455" s="355"/>
      <c r="Y455" s="355"/>
      <c r="Z455" s="355"/>
      <c r="AA455" s="355"/>
      <c r="AB455" s="357"/>
      <c r="AC455" s="355"/>
      <c r="AD455" s="355"/>
      <c r="AE455" s="355"/>
      <c r="AF455" s="355"/>
      <c r="AG455" s="355"/>
      <c r="AH455" s="355"/>
      <c r="AI455" s="355"/>
      <c r="AJ455" s="355"/>
      <c r="AK455" s="356"/>
      <c r="AL455" s="355"/>
      <c r="AM455" s="355"/>
      <c r="AN455" s="355"/>
      <c r="AO455" s="355"/>
      <c r="AP455" s="355"/>
      <c r="AQ455" s="355"/>
      <c r="AR455" s="355"/>
      <c r="AS455" s="358"/>
      <c r="AT455" s="355"/>
      <c r="AU455" s="355"/>
      <c r="AV455" s="355"/>
      <c r="AW455" s="355"/>
      <c r="AX455" s="355"/>
      <c r="AY455" s="355"/>
      <c r="AZ455" s="355"/>
      <c r="BA455" s="355"/>
    </row>
    <row r="456" spans="1:53" s="353" customFormat="1">
      <c r="A456" s="355"/>
      <c r="B456" s="355"/>
      <c r="C456" s="355"/>
      <c r="D456" s="355"/>
      <c r="E456" s="355"/>
      <c r="F456" s="355"/>
      <c r="G456" s="355"/>
      <c r="H456" s="355"/>
      <c r="I456" s="355"/>
      <c r="J456" s="355"/>
      <c r="K456" s="355"/>
      <c r="L456" s="355"/>
      <c r="M456" s="355"/>
      <c r="N456" s="355"/>
      <c r="O456" s="355"/>
      <c r="P456" s="377"/>
      <c r="Q456" s="355"/>
      <c r="R456" s="355"/>
      <c r="S456" s="355"/>
      <c r="T456" s="355"/>
      <c r="U456" s="355"/>
      <c r="V456" s="355"/>
      <c r="W456" s="377"/>
      <c r="X456" s="355"/>
      <c r="Y456" s="355"/>
      <c r="Z456" s="355"/>
      <c r="AA456" s="355"/>
      <c r="AB456" s="357"/>
      <c r="AC456" s="355"/>
      <c r="AD456" s="355"/>
      <c r="AE456" s="355"/>
      <c r="AF456" s="355"/>
      <c r="AG456" s="355"/>
      <c r="AH456" s="355"/>
      <c r="AI456" s="355"/>
      <c r="AJ456" s="355"/>
      <c r="AK456" s="356"/>
      <c r="AL456" s="355"/>
      <c r="AM456" s="355"/>
      <c r="AN456" s="355"/>
      <c r="AO456" s="355"/>
      <c r="AP456" s="355"/>
      <c r="AQ456" s="355"/>
      <c r="AR456" s="355"/>
      <c r="AS456" s="358"/>
      <c r="AT456" s="355"/>
      <c r="AU456" s="355"/>
      <c r="AV456" s="355"/>
      <c r="AW456" s="355"/>
      <c r="AX456" s="355"/>
      <c r="AY456" s="355"/>
      <c r="AZ456" s="355"/>
      <c r="BA456" s="355"/>
    </row>
    <row r="457" spans="1:53" s="353" customFormat="1">
      <c r="A457" s="355"/>
      <c r="B457" s="355"/>
      <c r="C457" s="355"/>
      <c r="D457" s="355"/>
      <c r="E457" s="355"/>
      <c r="F457" s="355"/>
      <c r="G457" s="355"/>
      <c r="H457" s="355"/>
      <c r="I457" s="355"/>
      <c r="J457" s="355"/>
      <c r="K457" s="355"/>
      <c r="L457" s="355"/>
      <c r="M457" s="355"/>
      <c r="N457" s="355"/>
      <c r="O457" s="355"/>
      <c r="P457" s="377"/>
      <c r="Q457" s="355"/>
      <c r="R457" s="355"/>
      <c r="S457" s="355"/>
      <c r="T457" s="355"/>
      <c r="U457" s="355"/>
      <c r="V457" s="355"/>
      <c r="W457" s="377"/>
      <c r="X457" s="355"/>
      <c r="Y457" s="355"/>
      <c r="Z457" s="355"/>
      <c r="AA457" s="355"/>
      <c r="AB457" s="357"/>
      <c r="AC457" s="355"/>
      <c r="AD457" s="355"/>
      <c r="AE457" s="355"/>
      <c r="AF457" s="355"/>
      <c r="AG457" s="355"/>
      <c r="AH457" s="355"/>
      <c r="AI457" s="355"/>
      <c r="AJ457" s="355"/>
      <c r="AK457" s="356"/>
      <c r="AL457" s="355"/>
      <c r="AM457" s="355"/>
      <c r="AN457" s="355"/>
      <c r="AO457" s="355"/>
      <c r="AP457" s="355"/>
      <c r="AQ457" s="355"/>
      <c r="AR457" s="355"/>
      <c r="AS457" s="358"/>
      <c r="AT457" s="355"/>
      <c r="AU457" s="355"/>
      <c r="AV457" s="355"/>
      <c r="AW457" s="355"/>
      <c r="AX457" s="355"/>
      <c r="AY457" s="355"/>
      <c r="AZ457" s="355"/>
      <c r="BA457" s="355"/>
    </row>
    <row r="458" spans="1:53" s="353" customFormat="1">
      <c r="A458" s="355"/>
      <c r="B458" s="355"/>
      <c r="C458" s="355"/>
      <c r="D458" s="355"/>
      <c r="E458" s="355"/>
      <c r="F458" s="355"/>
      <c r="G458" s="355"/>
      <c r="H458" s="355"/>
      <c r="I458" s="355"/>
      <c r="J458" s="355"/>
      <c r="K458" s="355"/>
      <c r="L458" s="355"/>
      <c r="M458" s="355"/>
      <c r="N458" s="355"/>
      <c r="O458" s="355"/>
      <c r="P458" s="377"/>
      <c r="Q458" s="355"/>
      <c r="R458" s="355"/>
      <c r="S458" s="355"/>
      <c r="T458" s="355"/>
      <c r="U458" s="355"/>
      <c r="V458" s="355"/>
      <c r="W458" s="377"/>
      <c r="X458" s="355"/>
      <c r="Y458" s="355"/>
      <c r="Z458" s="355"/>
      <c r="AA458" s="355"/>
      <c r="AB458" s="357"/>
      <c r="AC458" s="355"/>
      <c r="AD458" s="355"/>
      <c r="AE458" s="355"/>
      <c r="AF458" s="355"/>
      <c r="AG458" s="355"/>
      <c r="AH458" s="355"/>
      <c r="AI458" s="355"/>
      <c r="AJ458" s="355"/>
      <c r="AK458" s="356"/>
      <c r="AL458" s="355"/>
      <c r="AM458" s="355"/>
      <c r="AN458" s="355"/>
      <c r="AO458" s="355"/>
      <c r="AP458" s="355"/>
      <c r="AQ458" s="355"/>
      <c r="AR458" s="355"/>
      <c r="AS458" s="358"/>
      <c r="AT458" s="355"/>
      <c r="AU458" s="355"/>
      <c r="AV458" s="355"/>
      <c r="AW458" s="355"/>
      <c r="AX458" s="355"/>
      <c r="AY458" s="355"/>
      <c r="AZ458" s="355"/>
      <c r="BA458" s="355"/>
    </row>
    <row r="459" spans="1:53" s="353" customFormat="1">
      <c r="A459" s="355"/>
      <c r="B459" s="355"/>
      <c r="C459" s="355"/>
      <c r="D459" s="355"/>
      <c r="E459" s="355"/>
      <c r="F459" s="355"/>
      <c r="G459" s="355"/>
      <c r="H459" s="355"/>
      <c r="I459" s="355"/>
      <c r="J459" s="355"/>
      <c r="K459" s="355"/>
      <c r="L459" s="355"/>
      <c r="M459" s="355"/>
      <c r="N459" s="355"/>
      <c r="O459" s="355"/>
      <c r="P459" s="377"/>
      <c r="Q459" s="355"/>
      <c r="R459" s="355"/>
      <c r="S459" s="355"/>
      <c r="T459" s="355"/>
      <c r="U459" s="355"/>
      <c r="V459" s="355"/>
      <c r="W459" s="377"/>
      <c r="X459" s="355"/>
      <c r="Y459" s="355"/>
      <c r="Z459" s="355"/>
      <c r="AA459" s="355"/>
      <c r="AB459" s="357"/>
      <c r="AC459" s="355"/>
      <c r="AD459" s="355"/>
      <c r="AE459" s="355"/>
      <c r="AF459" s="355"/>
      <c r="AG459" s="355"/>
      <c r="AH459" s="355"/>
      <c r="AI459" s="355"/>
      <c r="AJ459" s="355"/>
      <c r="AK459" s="356"/>
      <c r="AL459" s="355"/>
      <c r="AM459" s="355"/>
      <c r="AN459" s="355"/>
      <c r="AO459" s="355"/>
      <c r="AP459" s="355"/>
      <c r="AQ459" s="355"/>
      <c r="AR459" s="355"/>
      <c r="AS459" s="358"/>
      <c r="AT459" s="355"/>
      <c r="AU459" s="355"/>
      <c r="AV459" s="355"/>
      <c r="AW459" s="355"/>
      <c r="AX459" s="355"/>
      <c r="AY459" s="355"/>
      <c r="AZ459" s="355"/>
      <c r="BA459" s="355"/>
    </row>
    <row r="460" spans="1:53" s="353" customFormat="1">
      <c r="A460" s="355"/>
      <c r="B460" s="355"/>
      <c r="C460" s="355"/>
      <c r="D460" s="355"/>
      <c r="E460" s="355"/>
      <c r="F460" s="355"/>
      <c r="G460" s="355"/>
      <c r="H460" s="355"/>
      <c r="I460" s="355"/>
      <c r="J460" s="355"/>
      <c r="K460" s="355"/>
      <c r="L460" s="355"/>
      <c r="M460" s="355"/>
      <c r="N460" s="355"/>
      <c r="O460" s="355"/>
      <c r="P460" s="377"/>
      <c r="Q460" s="355"/>
      <c r="R460" s="355"/>
      <c r="S460" s="355"/>
      <c r="T460" s="355"/>
      <c r="U460" s="355"/>
      <c r="V460" s="355"/>
      <c r="W460" s="377"/>
      <c r="X460" s="355"/>
      <c r="Y460" s="355"/>
      <c r="Z460" s="355"/>
      <c r="AA460" s="355"/>
      <c r="AB460" s="357"/>
      <c r="AC460" s="355"/>
      <c r="AD460" s="355"/>
      <c r="AE460" s="355"/>
      <c r="AF460" s="355"/>
      <c r="AG460" s="355"/>
      <c r="AH460" s="355"/>
      <c r="AI460" s="355"/>
      <c r="AJ460" s="355"/>
      <c r="AK460" s="356"/>
      <c r="AL460" s="355"/>
      <c r="AM460" s="355"/>
      <c r="AN460" s="355"/>
      <c r="AO460" s="355"/>
      <c r="AP460" s="355"/>
      <c r="AQ460" s="355"/>
      <c r="AR460" s="355"/>
      <c r="AS460" s="358"/>
      <c r="AT460" s="355"/>
      <c r="AU460" s="355"/>
      <c r="AV460" s="355"/>
      <c r="AW460" s="355"/>
      <c r="AX460" s="355"/>
      <c r="AY460" s="355"/>
      <c r="AZ460" s="355"/>
      <c r="BA460" s="355"/>
    </row>
    <row r="461" spans="1:53" s="353" customFormat="1">
      <c r="A461" s="355"/>
      <c r="B461" s="355"/>
      <c r="C461" s="355"/>
      <c r="D461" s="355"/>
      <c r="E461" s="355"/>
      <c r="F461" s="355"/>
      <c r="G461" s="355"/>
      <c r="H461" s="355"/>
      <c r="I461" s="355"/>
      <c r="J461" s="355"/>
      <c r="K461" s="355"/>
      <c r="L461" s="355"/>
      <c r="M461" s="355"/>
      <c r="N461" s="355"/>
      <c r="O461" s="355"/>
      <c r="P461" s="377"/>
      <c r="Q461" s="355"/>
      <c r="R461" s="355"/>
      <c r="S461" s="355"/>
      <c r="T461" s="355"/>
      <c r="U461" s="355"/>
      <c r="V461" s="355"/>
      <c r="W461" s="377"/>
      <c r="X461" s="355"/>
      <c r="Y461" s="355"/>
      <c r="Z461" s="355"/>
      <c r="AA461" s="355"/>
      <c r="AB461" s="357"/>
      <c r="AC461" s="355"/>
      <c r="AD461" s="355"/>
      <c r="AE461" s="355"/>
      <c r="AF461" s="355"/>
      <c r="AG461" s="355"/>
      <c r="AH461" s="355"/>
      <c r="AI461" s="355"/>
      <c r="AJ461" s="355"/>
      <c r="AK461" s="356"/>
      <c r="AL461" s="355"/>
      <c r="AM461" s="355"/>
      <c r="AN461" s="355"/>
      <c r="AO461" s="355"/>
      <c r="AP461" s="355"/>
      <c r="AQ461" s="355"/>
      <c r="AR461" s="355"/>
      <c r="AS461" s="358"/>
      <c r="AT461" s="355"/>
      <c r="AU461" s="355"/>
      <c r="AV461" s="355"/>
      <c r="AW461" s="355"/>
      <c r="AX461" s="355"/>
      <c r="AY461" s="355"/>
      <c r="AZ461" s="355"/>
      <c r="BA461" s="355"/>
    </row>
    <row r="462" spans="1:53" s="353" customFormat="1">
      <c r="A462" s="355"/>
      <c r="B462" s="355"/>
      <c r="C462" s="355"/>
      <c r="D462" s="355"/>
      <c r="E462" s="355"/>
      <c r="F462" s="355"/>
      <c r="G462" s="355"/>
      <c r="H462" s="355"/>
      <c r="I462" s="355"/>
      <c r="J462" s="355"/>
      <c r="K462" s="355"/>
      <c r="L462" s="355"/>
      <c r="M462" s="355"/>
      <c r="N462" s="355"/>
      <c r="O462" s="355"/>
      <c r="P462" s="377"/>
      <c r="Q462" s="355"/>
      <c r="R462" s="355"/>
      <c r="S462" s="355"/>
      <c r="T462" s="355"/>
      <c r="U462" s="355"/>
      <c r="V462" s="355"/>
      <c r="W462" s="377"/>
      <c r="X462" s="355"/>
      <c r="Y462" s="355"/>
      <c r="Z462" s="355"/>
      <c r="AA462" s="355"/>
      <c r="AB462" s="357"/>
      <c r="AC462" s="355"/>
      <c r="AD462" s="355"/>
      <c r="AE462" s="355"/>
      <c r="AF462" s="355"/>
      <c r="AG462" s="355"/>
      <c r="AH462" s="355"/>
      <c r="AI462" s="355"/>
      <c r="AJ462" s="355"/>
      <c r="AK462" s="356"/>
      <c r="AL462" s="355"/>
      <c r="AM462" s="355"/>
      <c r="AN462" s="355"/>
      <c r="AO462" s="355"/>
      <c r="AP462" s="355"/>
      <c r="AQ462" s="355"/>
      <c r="AR462" s="355"/>
      <c r="AS462" s="358"/>
      <c r="AT462" s="355"/>
      <c r="AU462" s="355"/>
      <c r="AV462" s="355"/>
      <c r="AW462" s="355"/>
      <c r="AX462" s="355"/>
      <c r="AY462" s="355"/>
      <c r="AZ462" s="355"/>
      <c r="BA462" s="355"/>
    </row>
    <row r="463" spans="1:53" s="353" customFormat="1">
      <c r="A463" s="355"/>
      <c r="B463" s="355"/>
      <c r="C463" s="355"/>
      <c r="D463" s="355"/>
      <c r="E463" s="355"/>
      <c r="F463" s="355"/>
      <c r="G463" s="355"/>
      <c r="H463" s="355"/>
      <c r="I463" s="355"/>
      <c r="J463" s="355"/>
      <c r="K463" s="355"/>
      <c r="L463" s="355"/>
      <c r="M463" s="355"/>
      <c r="N463" s="355"/>
      <c r="O463" s="355"/>
      <c r="P463" s="377"/>
      <c r="Q463" s="355"/>
      <c r="R463" s="355"/>
      <c r="S463" s="355"/>
      <c r="T463" s="355"/>
      <c r="U463" s="355"/>
      <c r="V463" s="355"/>
      <c r="W463" s="377"/>
      <c r="X463" s="355"/>
      <c r="Y463" s="355"/>
      <c r="Z463" s="355"/>
      <c r="AA463" s="355"/>
      <c r="AB463" s="357"/>
      <c r="AC463" s="355"/>
      <c r="AD463" s="355"/>
      <c r="AE463" s="355"/>
      <c r="AF463" s="355"/>
      <c r="AG463" s="355"/>
      <c r="AH463" s="355"/>
      <c r="AI463" s="355"/>
      <c r="AJ463" s="355"/>
      <c r="AK463" s="356"/>
      <c r="AL463" s="355"/>
      <c r="AM463" s="355"/>
      <c r="AN463" s="355"/>
      <c r="AO463" s="355"/>
      <c r="AP463" s="355"/>
      <c r="AQ463" s="355"/>
      <c r="AR463" s="355"/>
      <c r="AS463" s="358"/>
      <c r="AT463" s="355"/>
      <c r="AU463" s="355"/>
      <c r="AV463" s="355"/>
      <c r="AW463" s="355"/>
      <c r="AX463" s="355"/>
      <c r="AY463" s="355"/>
      <c r="AZ463" s="355"/>
      <c r="BA463" s="355"/>
    </row>
    <row r="464" spans="1:53" s="353" customFormat="1">
      <c r="A464" s="355"/>
      <c r="B464" s="355"/>
      <c r="C464" s="355"/>
      <c r="D464" s="355"/>
      <c r="E464" s="355"/>
      <c r="F464" s="355"/>
      <c r="G464" s="355"/>
      <c r="H464" s="355"/>
      <c r="I464" s="355"/>
      <c r="J464" s="355"/>
      <c r="K464" s="355"/>
      <c r="L464" s="355"/>
      <c r="M464" s="355"/>
      <c r="N464" s="355"/>
      <c r="O464" s="355"/>
      <c r="P464" s="377"/>
      <c r="Q464" s="355"/>
      <c r="R464" s="355"/>
      <c r="S464" s="355"/>
      <c r="T464" s="355"/>
      <c r="U464" s="355"/>
      <c r="V464" s="355"/>
      <c r="W464" s="377"/>
      <c r="X464" s="355"/>
      <c r="Y464" s="355"/>
      <c r="Z464" s="355"/>
      <c r="AA464" s="355"/>
      <c r="AB464" s="357"/>
      <c r="AC464" s="355"/>
      <c r="AD464" s="355"/>
      <c r="AE464" s="355"/>
      <c r="AF464" s="355"/>
      <c r="AG464" s="355"/>
      <c r="AH464" s="355"/>
      <c r="AI464" s="355"/>
      <c r="AJ464" s="355"/>
      <c r="AK464" s="356"/>
      <c r="AL464" s="355"/>
      <c r="AM464" s="355"/>
      <c r="AN464" s="355"/>
      <c r="AO464" s="355"/>
      <c r="AP464" s="355"/>
      <c r="AQ464" s="355"/>
      <c r="AR464" s="355"/>
      <c r="AS464" s="358"/>
      <c r="AT464" s="355"/>
      <c r="AU464" s="355"/>
      <c r="AV464" s="355"/>
      <c r="AW464" s="355"/>
      <c r="AX464" s="355"/>
      <c r="AY464" s="355"/>
      <c r="AZ464" s="355"/>
      <c r="BA464" s="355"/>
    </row>
    <row r="465" spans="1:53" s="353" customFormat="1">
      <c r="A465" s="355"/>
      <c r="B465" s="355"/>
      <c r="C465" s="355"/>
      <c r="D465" s="355"/>
      <c r="E465" s="355"/>
      <c r="F465" s="355"/>
      <c r="G465" s="355"/>
      <c r="H465" s="355"/>
      <c r="I465" s="355"/>
      <c r="J465" s="355"/>
      <c r="K465" s="355"/>
      <c r="L465" s="355"/>
      <c r="M465" s="355"/>
      <c r="N465" s="355"/>
      <c r="O465" s="355"/>
      <c r="P465" s="377"/>
      <c r="Q465" s="355"/>
      <c r="R465" s="355"/>
      <c r="S465" s="355"/>
      <c r="T465" s="355"/>
      <c r="U465" s="355"/>
      <c r="V465" s="355"/>
      <c r="W465" s="377"/>
      <c r="X465" s="355"/>
      <c r="Y465" s="355"/>
      <c r="Z465" s="355"/>
      <c r="AA465" s="355"/>
      <c r="AB465" s="357"/>
      <c r="AC465" s="355"/>
      <c r="AD465" s="355"/>
      <c r="AE465" s="355"/>
      <c r="AF465" s="355"/>
      <c r="AG465" s="355"/>
      <c r="AH465" s="355"/>
      <c r="AI465" s="355"/>
      <c r="AJ465" s="355"/>
      <c r="AK465" s="356"/>
      <c r="AL465" s="355"/>
      <c r="AM465" s="355"/>
      <c r="AN465" s="355"/>
      <c r="AO465" s="355"/>
      <c r="AP465" s="355"/>
      <c r="AQ465" s="355"/>
      <c r="AR465" s="355"/>
      <c r="AS465" s="358"/>
      <c r="AT465" s="355"/>
      <c r="AU465" s="355"/>
      <c r="AV465" s="355"/>
      <c r="AW465" s="355"/>
      <c r="AX465" s="355"/>
      <c r="AY465" s="355"/>
      <c r="AZ465" s="355"/>
      <c r="BA465" s="355"/>
    </row>
    <row r="466" spans="1:53" s="353" customFormat="1">
      <c r="A466" s="355"/>
      <c r="B466" s="355"/>
      <c r="C466" s="355"/>
      <c r="D466" s="355"/>
      <c r="E466" s="355"/>
      <c r="F466" s="355"/>
      <c r="G466" s="355"/>
      <c r="H466" s="355"/>
      <c r="I466" s="355"/>
      <c r="J466" s="355"/>
      <c r="K466" s="355"/>
      <c r="L466" s="355"/>
      <c r="M466" s="355"/>
      <c r="N466" s="355"/>
      <c r="O466" s="355"/>
      <c r="P466" s="377"/>
      <c r="Q466" s="355"/>
      <c r="R466" s="355"/>
      <c r="S466" s="355"/>
      <c r="T466" s="355"/>
      <c r="U466" s="355"/>
      <c r="V466" s="355"/>
      <c r="W466" s="377"/>
      <c r="X466" s="355"/>
      <c r="Y466" s="355"/>
      <c r="Z466" s="355"/>
      <c r="AA466" s="355"/>
      <c r="AB466" s="357"/>
      <c r="AC466" s="355"/>
      <c r="AD466" s="355"/>
      <c r="AE466" s="355"/>
      <c r="AF466" s="355"/>
      <c r="AG466" s="355"/>
      <c r="AH466" s="355"/>
      <c r="AI466" s="355"/>
      <c r="AJ466" s="355"/>
      <c r="AK466" s="356"/>
      <c r="AL466" s="355"/>
      <c r="AM466" s="355"/>
      <c r="AN466" s="355"/>
      <c r="AO466" s="355"/>
      <c r="AP466" s="355"/>
      <c r="AQ466" s="355"/>
      <c r="AR466" s="355"/>
      <c r="AS466" s="358"/>
      <c r="AT466" s="355"/>
      <c r="AU466" s="355"/>
      <c r="AV466" s="355"/>
      <c r="AW466" s="355"/>
      <c r="AX466" s="355"/>
      <c r="AY466" s="355"/>
      <c r="AZ466" s="355"/>
      <c r="BA466" s="355"/>
    </row>
    <row r="467" spans="1:53" s="353" customFormat="1">
      <c r="A467" s="355"/>
      <c r="B467" s="355"/>
      <c r="C467" s="355"/>
      <c r="D467" s="355"/>
      <c r="E467" s="355"/>
      <c r="F467" s="355"/>
      <c r="G467" s="355"/>
      <c r="H467" s="355"/>
      <c r="I467" s="355"/>
      <c r="J467" s="355"/>
      <c r="K467" s="355"/>
      <c r="L467" s="355"/>
      <c r="M467" s="355"/>
      <c r="N467" s="355"/>
      <c r="O467" s="355"/>
      <c r="P467" s="377"/>
      <c r="Q467" s="355"/>
      <c r="R467" s="355"/>
      <c r="S467" s="355"/>
      <c r="T467" s="355"/>
      <c r="U467" s="355"/>
      <c r="V467" s="355"/>
      <c r="W467" s="377"/>
      <c r="X467" s="355"/>
      <c r="Y467" s="355"/>
      <c r="Z467" s="355"/>
      <c r="AA467" s="355"/>
      <c r="AB467" s="357"/>
      <c r="AC467" s="355"/>
      <c r="AD467" s="355"/>
      <c r="AE467" s="355"/>
      <c r="AF467" s="355"/>
      <c r="AG467" s="355"/>
      <c r="AH467" s="355"/>
      <c r="AI467" s="355"/>
      <c r="AJ467" s="355"/>
      <c r="AK467" s="356"/>
      <c r="AL467" s="355"/>
      <c r="AM467" s="355"/>
      <c r="AN467" s="355"/>
      <c r="AO467" s="355"/>
      <c r="AP467" s="355"/>
      <c r="AQ467" s="355"/>
      <c r="AR467" s="355"/>
      <c r="AS467" s="358"/>
      <c r="AT467" s="355"/>
      <c r="AU467" s="355"/>
      <c r="AV467" s="355"/>
      <c r="AW467" s="355"/>
      <c r="AX467" s="355"/>
      <c r="AY467" s="355"/>
      <c r="AZ467" s="355"/>
      <c r="BA467" s="355"/>
    </row>
    <row r="468" spans="1:53" s="353" customFormat="1">
      <c r="A468" s="355"/>
      <c r="B468" s="355"/>
      <c r="C468" s="355"/>
      <c r="D468" s="355"/>
      <c r="E468" s="355"/>
      <c r="F468" s="355"/>
      <c r="G468" s="355"/>
      <c r="H468" s="355"/>
      <c r="I468" s="355"/>
      <c r="J468" s="355"/>
      <c r="K468" s="355"/>
      <c r="L468" s="355"/>
      <c r="M468" s="355"/>
      <c r="N468" s="355"/>
      <c r="O468" s="355"/>
      <c r="P468" s="377"/>
      <c r="Q468" s="355"/>
      <c r="R468" s="355"/>
      <c r="S468" s="355"/>
      <c r="T468" s="355"/>
      <c r="U468" s="355"/>
      <c r="V468" s="355"/>
      <c r="W468" s="377"/>
      <c r="X468" s="355"/>
      <c r="Y468" s="355"/>
      <c r="Z468" s="355"/>
      <c r="AA468" s="355"/>
      <c r="AB468" s="357"/>
      <c r="AC468" s="355"/>
      <c r="AD468" s="355"/>
      <c r="AE468" s="355"/>
      <c r="AF468" s="355"/>
      <c r="AG468" s="355"/>
      <c r="AH468" s="355"/>
      <c r="AI468" s="355"/>
      <c r="AJ468" s="355"/>
      <c r="AK468" s="356"/>
      <c r="AL468" s="355"/>
      <c r="AM468" s="355"/>
      <c r="AN468" s="355"/>
      <c r="AO468" s="355"/>
      <c r="AP468" s="355"/>
      <c r="AQ468" s="355"/>
      <c r="AR468" s="355"/>
      <c r="AS468" s="358"/>
      <c r="AT468" s="355"/>
      <c r="AU468" s="355"/>
      <c r="AV468" s="355"/>
      <c r="AW468" s="355"/>
      <c r="AX468" s="355"/>
      <c r="AY468" s="355"/>
      <c r="AZ468" s="355"/>
      <c r="BA468" s="355"/>
    </row>
    <row r="469" spans="1:53" s="353" customFormat="1">
      <c r="A469" s="355"/>
      <c r="B469" s="355"/>
      <c r="C469" s="355"/>
      <c r="D469" s="355"/>
      <c r="E469" s="355"/>
      <c r="F469" s="355"/>
      <c r="G469" s="355"/>
      <c r="H469" s="355"/>
      <c r="I469" s="355"/>
      <c r="J469" s="355"/>
      <c r="K469" s="355"/>
      <c r="L469" s="355"/>
      <c r="M469" s="355"/>
      <c r="N469" s="355"/>
      <c r="O469" s="355"/>
      <c r="P469" s="377"/>
      <c r="Q469" s="355"/>
      <c r="R469" s="355"/>
      <c r="S469" s="355"/>
      <c r="T469" s="355"/>
      <c r="U469" s="355"/>
      <c r="V469" s="355"/>
      <c r="W469" s="377"/>
      <c r="X469" s="355"/>
      <c r="Y469" s="355"/>
      <c r="Z469" s="355"/>
      <c r="AA469" s="355"/>
      <c r="AB469" s="357"/>
      <c r="AC469" s="355"/>
      <c r="AD469" s="355"/>
      <c r="AE469" s="355"/>
      <c r="AF469" s="355"/>
      <c r="AG469" s="355"/>
      <c r="AH469" s="355"/>
      <c r="AI469" s="355"/>
      <c r="AJ469" s="355"/>
      <c r="AK469" s="356"/>
      <c r="AL469" s="355"/>
      <c r="AM469" s="355"/>
      <c r="AN469" s="355"/>
      <c r="AO469" s="355"/>
      <c r="AP469" s="355"/>
      <c r="AQ469" s="355"/>
      <c r="AR469" s="355"/>
      <c r="AS469" s="358"/>
      <c r="AT469" s="355"/>
      <c r="AU469" s="355"/>
      <c r="AV469" s="355"/>
      <c r="AW469" s="355"/>
      <c r="AX469" s="355"/>
      <c r="AY469" s="355"/>
      <c r="AZ469" s="355"/>
      <c r="BA469" s="355"/>
    </row>
    <row r="470" spans="1:53" s="353" customFormat="1">
      <c r="A470" s="355"/>
      <c r="B470" s="355"/>
      <c r="C470" s="355"/>
      <c r="D470" s="355"/>
      <c r="E470" s="355"/>
      <c r="F470" s="355"/>
      <c r="G470" s="355"/>
      <c r="H470" s="355"/>
      <c r="I470" s="355"/>
      <c r="J470" s="355"/>
      <c r="K470" s="355"/>
      <c r="L470" s="355"/>
      <c r="M470" s="355"/>
      <c r="N470" s="355"/>
      <c r="O470" s="355"/>
      <c r="P470" s="377"/>
      <c r="Q470" s="355"/>
      <c r="R470" s="355"/>
      <c r="S470" s="355"/>
      <c r="T470" s="355"/>
      <c r="U470" s="355"/>
      <c r="V470" s="355"/>
      <c r="W470" s="377"/>
      <c r="X470" s="355"/>
      <c r="Y470" s="355"/>
      <c r="Z470" s="355"/>
      <c r="AA470" s="355"/>
      <c r="AB470" s="357"/>
      <c r="AC470" s="355"/>
      <c r="AD470" s="355"/>
      <c r="AE470" s="355"/>
      <c r="AF470" s="355"/>
      <c r="AG470" s="355"/>
      <c r="AH470" s="355"/>
      <c r="AI470" s="355"/>
      <c r="AJ470" s="355"/>
      <c r="AK470" s="356"/>
      <c r="AL470" s="355"/>
      <c r="AM470" s="355"/>
      <c r="AN470" s="355"/>
      <c r="AO470" s="355"/>
      <c r="AP470" s="355"/>
      <c r="AQ470" s="355"/>
      <c r="AR470" s="355"/>
      <c r="AS470" s="358"/>
      <c r="AT470" s="355"/>
      <c r="AU470" s="355"/>
      <c r="AV470" s="355"/>
      <c r="AW470" s="355"/>
      <c r="AX470" s="355"/>
      <c r="AY470" s="355"/>
      <c r="AZ470" s="355"/>
      <c r="BA470" s="355"/>
    </row>
    <row r="471" spans="1:53" s="353" customFormat="1">
      <c r="A471" s="355"/>
      <c r="B471" s="355"/>
      <c r="C471" s="355"/>
      <c r="D471" s="355"/>
      <c r="E471" s="355"/>
      <c r="F471" s="355"/>
      <c r="G471" s="355"/>
      <c r="H471" s="355"/>
      <c r="I471" s="355"/>
      <c r="J471" s="355"/>
      <c r="K471" s="355"/>
      <c r="L471" s="355"/>
      <c r="M471" s="355"/>
      <c r="N471" s="355"/>
      <c r="O471" s="355"/>
      <c r="P471" s="377"/>
      <c r="Q471" s="355"/>
      <c r="R471" s="355"/>
      <c r="S471" s="355"/>
      <c r="T471" s="355"/>
      <c r="U471" s="355"/>
      <c r="V471" s="355"/>
      <c r="W471" s="377"/>
      <c r="X471" s="355"/>
      <c r="Y471" s="355"/>
      <c r="Z471" s="355"/>
      <c r="AA471" s="355"/>
      <c r="AB471" s="357"/>
      <c r="AC471" s="355"/>
      <c r="AD471" s="355"/>
      <c r="AE471" s="355"/>
      <c r="AF471" s="355"/>
      <c r="AG471" s="355"/>
      <c r="AH471" s="355"/>
      <c r="AI471" s="355"/>
      <c r="AJ471" s="355"/>
      <c r="AK471" s="356"/>
      <c r="AL471" s="355"/>
      <c r="AM471" s="355"/>
      <c r="AN471" s="355"/>
      <c r="AO471" s="355"/>
      <c r="AP471" s="355"/>
      <c r="AQ471" s="355"/>
      <c r="AR471" s="355"/>
      <c r="AS471" s="358"/>
      <c r="AT471" s="355"/>
      <c r="AU471" s="355"/>
      <c r="AV471" s="355"/>
      <c r="AW471" s="355"/>
      <c r="AX471" s="355"/>
      <c r="AY471" s="355"/>
      <c r="AZ471" s="355"/>
      <c r="BA471" s="355"/>
    </row>
    <row r="472" spans="1:53" s="353" customFormat="1">
      <c r="A472" s="355"/>
      <c r="B472" s="355"/>
      <c r="C472" s="355"/>
      <c r="D472" s="355"/>
      <c r="E472" s="355"/>
      <c r="F472" s="355"/>
      <c r="G472" s="355"/>
      <c r="H472" s="355"/>
      <c r="I472" s="355"/>
      <c r="J472" s="355"/>
      <c r="K472" s="355"/>
      <c r="L472" s="355"/>
      <c r="M472" s="355"/>
      <c r="N472" s="355"/>
      <c r="O472" s="355"/>
      <c r="P472" s="377"/>
      <c r="Q472" s="355"/>
      <c r="R472" s="355"/>
      <c r="S472" s="355"/>
      <c r="T472" s="355"/>
      <c r="U472" s="355"/>
      <c r="V472" s="355"/>
      <c r="W472" s="377"/>
      <c r="X472" s="355"/>
      <c r="Y472" s="355"/>
      <c r="Z472" s="355"/>
      <c r="AA472" s="355"/>
      <c r="AB472" s="357"/>
      <c r="AC472" s="355"/>
      <c r="AD472" s="355"/>
      <c r="AE472" s="355"/>
      <c r="AF472" s="355"/>
      <c r="AG472" s="355"/>
      <c r="AH472" s="355"/>
      <c r="AI472" s="355"/>
      <c r="AJ472" s="355"/>
      <c r="AK472" s="356"/>
      <c r="AL472" s="355"/>
      <c r="AM472" s="355"/>
      <c r="AN472" s="355"/>
      <c r="AO472" s="355"/>
      <c r="AP472" s="355"/>
      <c r="AQ472" s="355"/>
      <c r="AR472" s="355"/>
      <c r="AS472" s="358"/>
      <c r="AT472" s="355"/>
      <c r="AU472" s="355"/>
      <c r="AV472" s="355"/>
      <c r="AW472" s="355"/>
      <c r="AX472" s="355"/>
      <c r="AY472" s="355"/>
      <c r="AZ472" s="355"/>
      <c r="BA472" s="355"/>
    </row>
    <row r="473" spans="1:53" s="353" customFormat="1">
      <c r="A473" s="355"/>
      <c r="B473" s="355"/>
      <c r="C473" s="355"/>
      <c r="D473" s="355"/>
      <c r="E473" s="355"/>
      <c r="F473" s="355"/>
      <c r="G473" s="355"/>
      <c r="H473" s="355"/>
      <c r="I473" s="355"/>
      <c r="J473" s="355"/>
      <c r="K473" s="355"/>
      <c r="L473" s="355"/>
      <c r="M473" s="355"/>
      <c r="N473" s="355"/>
      <c r="O473" s="355"/>
      <c r="P473" s="377"/>
      <c r="Q473" s="355"/>
      <c r="R473" s="355"/>
      <c r="S473" s="355"/>
      <c r="T473" s="355"/>
      <c r="U473" s="355"/>
      <c r="V473" s="355"/>
      <c r="W473" s="377"/>
      <c r="X473" s="355"/>
      <c r="Y473" s="355"/>
      <c r="Z473" s="355"/>
      <c r="AA473" s="355"/>
      <c r="AB473" s="357"/>
      <c r="AC473" s="355"/>
      <c r="AD473" s="355"/>
      <c r="AE473" s="355"/>
      <c r="AF473" s="355"/>
      <c r="AG473" s="355"/>
      <c r="AH473" s="355"/>
      <c r="AI473" s="355"/>
      <c r="AJ473" s="355"/>
      <c r="AK473" s="356"/>
      <c r="AL473" s="355"/>
      <c r="AM473" s="355"/>
      <c r="AN473" s="355"/>
      <c r="AO473" s="355"/>
      <c r="AP473" s="355"/>
      <c r="AQ473" s="355"/>
      <c r="AR473" s="355"/>
      <c r="AS473" s="358"/>
      <c r="AT473" s="355"/>
      <c r="AU473" s="355"/>
      <c r="AV473" s="355"/>
      <c r="AW473" s="355"/>
      <c r="AX473" s="355"/>
      <c r="AY473" s="355"/>
      <c r="AZ473" s="355"/>
      <c r="BA473" s="355"/>
    </row>
    <row r="474" spans="1:53" s="353" customFormat="1">
      <c r="A474" s="355"/>
      <c r="B474" s="355"/>
      <c r="C474" s="355"/>
      <c r="D474" s="355"/>
      <c r="E474" s="355"/>
      <c r="F474" s="355"/>
      <c r="G474" s="355"/>
      <c r="H474" s="355"/>
      <c r="I474" s="355"/>
      <c r="J474" s="355"/>
      <c r="K474" s="355"/>
      <c r="L474" s="355"/>
      <c r="M474" s="355"/>
      <c r="N474" s="355"/>
      <c r="O474" s="355"/>
      <c r="P474" s="377"/>
      <c r="Q474" s="355"/>
      <c r="R474" s="355"/>
      <c r="S474" s="355"/>
      <c r="T474" s="355"/>
      <c r="U474" s="355"/>
      <c r="V474" s="355"/>
      <c r="W474" s="377"/>
      <c r="X474" s="355"/>
      <c r="Y474" s="355"/>
      <c r="Z474" s="355"/>
      <c r="AA474" s="355"/>
      <c r="AB474" s="357"/>
      <c r="AC474" s="355"/>
      <c r="AD474" s="355"/>
      <c r="AE474" s="355"/>
      <c r="AF474" s="355"/>
      <c r="AG474" s="355"/>
      <c r="AH474" s="355"/>
      <c r="AI474" s="355"/>
      <c r="AJ474" s="355"/>
      <c r="AK474" s="356"/>
      <c r="AL474" s="355"/>
      <c r="AM474" s="355"/>
      <c r="AN474" s="355"/>
      <c r="AO474" s="355"/>
      <c r="AP474" s="355"/>
      <c r="AQ474" s="355"/>
      <c r="AR474" s="355"/>
      <c r="AS474" s="358"/>
      <c r="AT474" s="355"/>
      <c r="AU474" s="355"/>
      <c r="AV474" s="355"/>
      <c r="AW474" s="355"/>
      <c r="AX474" s="355"/>
      <c r="AY474" s="355"/>
      <c r="AZ474" s="355"/>
      <c r="BA474" s="355"/>
    </row>
    <row r="475" spans="1:53" s="353" customFormat="1">
      <c r="A475" s="355"/>
      <c r="B475" s="355"/>
      <c r="C475" s="355"/>
      <c r="D475" s="355"/>
      <c r="E475" s="355"/>
      <c r="F475" s="355"/>
      <c r="G475" s="355"/>
      <c r="H475" s="355"/>
      <c r="I475" s="355"/>
      <c r="J475" s="355"/>
      <c r="K475" s="355"/>
      <c r="L475" s="355"/>
      <c r="M475" s="355"/>
      <c r="N475" s="355"/>
      <c r="O475" s="355"/>
      <c r="P475" s="377"/>
      <c r="Q475" s="355"/>
      <c r="R475" s="355"/>
      <c r="S475" s="355"/>
      <c r="T475" s="355"/>
      <c r="U475" s="355"/>
      <c r="V475" s="355"/>
      <c r="W475" s="377"/>
      <c r="X475" s="355"/>
      <c r="Y475" s="355"/>
      <c r="Z475" s="355"/>
      <c r="AA475" s="355"/>
      <c r="AB475" s="357"/>
      <c r="AC475" s="355"/>
      <c r="AD475" s="355"/>
      <c r="AE475" s="355"/>
      <c r="AF475" s="355"/>
      <c r="AG475" s="355"/>
      <c r="AH475" s="355"/>
      <c r="AI475" s="355"/>
      <c r="AJ475" s="355"/>
      <c r="AK475" s="356"/>
      <c r="AL475" s="355"/>
      <c r="AM475" s="355"/>
      <c r="AN475" s="355"/>
      <c r="AO475" s="355"/>
      <c r="AP475" s="355"/>
      <c r="AQ475" s="355"/>
      <c r="AR475" s="355"/>
      <c r="AS475" s="358"/>
      <c r="AT475" s="355"/>
      <c r="AU475" s="355"/>
      <c r="AV475" s="355"/>
      <c r="AW475" s="355"/>
      <c r="AX475" s="355"/>
      <c r="AY475" s="355"/>
      <c r="AZ475" s="355"/>
      <c r="BA475" s="355"/>
    </row>
    <row r="476" spans="1:53" s="353" customFormat="1">
      <c r="A476" s="355"/>
      <c r="B476" s="355"/>
      <c r="C476" s="355"/>
      <c r="D476" s="355"/>
      <c r="E476" s="355"/>
      <c r="F476" s="355"/>
      <c r="G476" s="355"/>
      <c r="H476" s="355"/>
      <c r="I476" s="355"/>
      <c r="J476" s="355"/>
      <c r="K476" s="355"/>
      <c r="L476" s="355"/>
      <c r="M476" s="355"/>
      <c r="N476" s="355"/>
      <c r="O476" s="355"/>
      <c r="P476" s="377"/>
      <c r="Q476" s="355"/>
      <c r="R476" s="355"/>
      <c r="S476" s="355"/>
      <c r="T476" s="355"/>
      <c r="U476" s="355"/>
      <c r="V476" s="355"/>
      <c r="W476" s="377"/>
      <c r="X476" s="355"/>
      <c r="Y476" s="355"/>
      <c r="Z476" s="355"/>
      <c r="AA476" s="355"/>
      <c r="AB476" s="357"/>
      <c r="AC476" s="355"/>
      <c r="AD476" s="355"/>
      <c r="AE476" s="355"/>
      <c r="AF476" s="355"/>
      <c r="AG476" s="355"/>
      <c r="AH476" s="355"/>
      <c r="AI476" s="355"/>
      <c r="AJ476" s="355"/>
      <c r="AK476" s="356"/>
      <c r="AL476" s="355"/>
      <c r="AM476" s="355"/>
      <c r="AN476" s="355"/>
      <c r="AO476" s="355"/>
      <c r="AP476" s="355"/>
      <c r="AQ476" s="355"/>
      <c r="AR476" s="355"/>
      <c r="AS476" s="358"/>
      <c r="AT476" s="355"/>
      <c r="AU476" s="355"/>
      <c r="AV476" s="355"/>
      <c r="AW476" s="355"/>
      <c r="AX476" s="355"/>
      <c r="AY476" s="355"/>
      <c r="AZ476" s="355"/>
      <c r="BA476" s="355"/>
    </row>
    <row r="477" spans="1:53" s="353" customFormat="1">
      <c r="A477" s="355"/>
      <c r="B477" s="355"/>
      <c r="C477" s="355"/>
      <c r="D477" s="355"/>
      <c r="E477" s="355"/>
      <c r="F477" s="355"/>
      <c r="G477" s="355"/>
      <c r="H477" s="355"/>
      <c r="I477" s="355"/>
      <c r="J477" s="355"/>
      <c r="K477" s="355"/>
      <c r="L477" s="355"/>
      <c r="M477" s="355"/>
      <c r="N477" s="355"/>
      <c r="O477" s="355"/>
      <c r="P477" s="377"/>
      <c r="Q477" s="355"/>
      <c r="R477" s="355"/>
      <c r="S477" s="355"/>
      <c r="T477" s="355"/>
      <c r="U477" s="355"/>
      <c r="V477" s="355"/>
      <c r="W477" s="377"/>
      <c r="X477" s="355"/>
      <c r="Y477" s="355"/>
      <c r="Z477" s="355"/>
      <c r="AA477" s="355"/>
      <c r="AB477" s="357"/>
      <c r="AC477" s="355"/>
      <c r="AD477" s="355"/>
      <c r="AE477" s="355"/>
      <c r="AF477" s="355"/>
      <c r="AG477" s="355"/>
      <c r="AH477" s="355"/>
      <c r="AI477" s="355"/>
      <c r="AJ477" s="355"/>
      <c r="AK477" s="356"/>
      <c r="AL477" s="355"/>
      <c r="AM477" s="355"/>
      <c r="AN477" s="355"/>
      <c r="AO477" s="355"/>
      <c r="AP477" s="355"/>
      <c r="AQ477" s="355"/>
      <c r="AR477" s="355"/>
      <c r="AS477" s="358"/>
      <c r="AT477" s="355"/>
      <c r="AU477" s="355"/>
      <c r="AV477" s="355"/>
      <c r="AW477" s="355"/>
      <c r="AX477" s="355"/>
      <c r="AY477" s="355"/>
      <c r="AZ477" s="355"/>
      <c r="BA477" s="355"/>
    </row>
    <row r="478" spans="1:53" s="353" customFormat="1">
      <c r="A478" s="355"/>
      <c r="B478" s="355"/>
      <c r="C478" s="355"/>
      <c r="D478" s="355"/>
      <c r="E478" s="355"/>
      <c r="F478" s="355"/>
      <c r="G478" s="355"/>
      <c r="H478" s="355"/>
      <c r="I478" s="355"/>
      <c r="J478" s="355"/>
      <c r="K478" s="355"/>
      <c r="L478" s="355"/>
      <c r="M478" s="355"/>
      <c r="N478" s="355"/>
      <c r="O478" s="355"/>
      <c r="P478" s="377"/>
      <c r="Q478" s="355"/>
      <c r="R478" s="355"/>
      <c r="S478" s="355"/>
      <c r="T478" s="355"/>
      <c r="U478" s="355"/>
      <c r="V478" s="355"/>
      <c r="W478" s="377"/>
      <c r="X478" s="355"/>
      <c r="Y478" s="355"/>
      <c r="Z478" s="355"/>
      <c r="AA478" s="355"/>
      <c r="AB478" s="357"/>
      <c r="AC478" s="355"/>
      <c r="AD478" s="355"/>
      <c r="AE478" s="355"/>
      <c r="AF478" s="355"/>
      <c r="AG478" s="355"/>
      <c r="AH478" s="355"/>
      <c r="AI478" s="355"/>
      <c r="AJ478" s="355"/>
      <c r="AK478" s="356"/>
      <c r="AL478" s="355"/>
      <c r="AM478" s="355"/>
      <c r="AN478" s="355"/>
      <c r="AO478" s="355"/>
      <c r="AP478" s="355"/>
      <c r="AQ478" s="355"/>
      <c r="AR478" s="355"/>
      <c r="AS478" s="358"/>
      <c r="AT478" s="355"/>
      <c r="AU478" s="355"/>
      <c r="AV478" s="355"/>
      <c r="AW478" s="355"/>
      <c r="AX478" s="355"/>
      <c r="AY478" s="355"/>
      <c r="AZ478" s="355"/>
      <c r="BA478" s="355"/>
    </row>
    <row r="479" spans="1:53" s="353" customFormat="1">
      <c r="A479" s="355"/>
      <c r="B479" s="355"/>
      <c r="C479" s="355"/>
      <c r="D479" s="355"/>
      <c r="E479" s="355"/>
      <c r="F479" s="355"/>
      <c r="G479" s="355"/>
      <c r="H479" s="355"/>
      <c r="I479" s="355"/>
      <c r="J479" s="355"/>
      <c r="K479" s="355"/>
      <c r="L479" s="355"/>
      <c r="M479" s="355"/>
      <c r="N479" s="355"/>
      <c r="O479" s="355"/>
      <c r="P479" s="377"/>
      <c r="Q479" s="355"/>
      <c r="R479" s="355"/>
      <c r="S479" s="355"/>
      <c r="T479" s="355"/>
      <c r="U479" s="355"/>
      <c r="V479" s="355"/>
      <c r="W479" s="377"/>
      <c r="X479" s="355"/>
      <c r="Y479" s="355"/>
      <c r="Z479" s="355"/>
      <c r="AA479" s="355"/>
      <c r="AB479" s="357"/>
      <c r="AC479" s="355"/>
      <c r="AD479" s="355"/>
      <c r="AE479" s="355"/>
      <c r="AF479" s="355"/>
      <c r="AG479" s="355"/>
      <c r="AH479" s="355"/>
      <c r="AI479" s="355"/>
      <c r="AJ479" s="355"/>
      <c r="AK479" s="356"/>
      <c r="AL479" s="355"/>
      <c r="AM479" s="355"/>
      <c r="AN479" s="355"/>
      <c r="AO479" s="355"/>
      <c r="AP479" s="355"/>
      <c r="AQ479" s="355"/>
      <c r="AR479" s="355"/>
      <c r="AS479" s="358"/>
      <c r="AT479" s="355"/>
      <c r="AU479" s="355"/>
      <c r="AV479" s="355"/>
      <c r="AW479" s="355"/>
      <c r="AX479" s="355"/>
      <c r="AY479" s="355"/>
      <c r="AZ479" s="355"/>
      <c r="BA479" s="355"/>
    </row>
    <row r="480" spans="1:53" s="353" customFormat="1">
      <c r="A480" s="355"/>
      <c r="B480" s="355"/>
      <c r="C480" s="355"/>
      <c r="D480" s="355"/>
      <c r="E480" s="355"/>
      <c r="F480" s="355"/>
      <c r="G480" s="355"/>
      <c r="H480" s="355"/>
      <c r="I480" s="355"/>
      <c r="J480" s="355"/>
      <c r="K480" s="355"/>
      <c r="L480" s="355"/>
      <c r="M480" s="355"/>
      <c r="N480" s="355"/>
      <c r="O480" s="355"/>
      <c r="P480" s="377"/>
      <c r="Q480" s="355"/>
      <c r="R480" s="355"/>
      <c r="S480" s="355"/>
      <c r="T480" s="355"/>
      <c r="U480" s="355"/>
      <c r="V480" s="355"/>
      <c r="W480" s="377"/>
      <c r="X480" s="355"/>
      <c r="Y480" s="355"/>
      <c r="Z480" s="355"/>
      <c r="AA480" s="355"/>
      <c r="AB480" s="357"/>
      <c r="AC480" s="355"/>
      <c r="AD480" s="355"/>
      <c r="AE480" s="355"/>
      <c r="AF480" s="355"/>
      <c r="AG480" s="355"/>
      <c r="AH480" s="355"/>
      <c r="AI480" s="355"/>
      <c r="AJ480" s="355"/>
      <c r="AK480" s="356"/>
      <c r="AL480" s="355"/>
      <c r="AM480" s="355"/>
      <c r="AN480" s="355"/>
      <c r="AO480" s="355"/>
      <c r="AP480" s="355"/>
      <c r="AQ480" s="355"/>
      <c r="AR480" s="355"/>
      <c r="AS480" s="358"/>
      <c r="AT480" s="355"/>
      <c r="AU480" s="355"/>
      <c r="AV480" s="355"/>
      <c r="AW480" s="355"/>
      <c r="AX480" s="355"/>
      <c r="AY480" s="355"/>
      <c r="AZ480" s="355"/>
      <c r="BA480" s="355"/>
    </row>
    <row r="481" spans="1:53" s="353" customFormat="1">
      <c r="A481" s="355"/>
      <c r="B481" s="355"/>
      <c r="C481" s="355"/>
      <c r="D481" s="355"/>
      <c r="E481" s="355"/>
      <c r="F481" s="355"/>
      <c r="G481" s="355"/>
      <c r="H481" s="355"/>
      <c r="I481" s="355"/>
      <c r="J481" s="355"/>
      <c r="K481" s="355"/>
      <c r="L481" s="355"/>
      <c r="M481" s="355"/>
      <c r="N481" s="355"/>
      <c r="O481" s="355"/>
      <c r="P481" s="377"/>
      <c r="Q481" s="355"/>
      <c r="R481" s="355"/>
      <c r="S481" s="355"/>
      <c r="T481" s="355"/>
      <c r="U481" s="355"/>
      <c r="V481" s="355"/>
      <c r="W481" s="377"/>
      <c r="X481" s="355"/>
      <c r="Y481" s="355"/>
      <c r="Z481" s="355"/>
      <c r="AA481" s="355"/>
      <c r="AB481" s="357"/>
      <c r="AC481" s="355"/>
      <c r="AD481" s="355"/>
      <c r="AE481" s="355"/>
      <c r="AF481" s="355"/>
      <c r="AG481" s="355"/>
      <c r="AH481" s="355"/>
      <c r="AI481" s="355"/>
      <c r="AJ481" s="355"/>
      <c r="AK481" s="356"/>
      <c r="AL481" s="355"/>
      <c r="AM481" s="355"/>
      <c r="AN481" s="355"/>
      <c r="AO481" s="355"/>
      <c r="AP481" s="355"/>
      <c r="AQ481" s="355"/>
      <c r="AR481" s="355"/>
      <c r="AS481" s="358"/>
      <c r="AT481" s="355"/>
      <c r="AU481" s="355"/>
      <c r="AV481" s="355"/>
      <c r="AW481" s="355"/>
      <c r="AX481" s="355"/>
      <c r="AY481" s="355"/>
      <c r="AZ481" s="355"/>
      <c r="BA481" s="355"/>
    </row>
    <row r="482" spans="1:53" s="353" customFormat="1">
      <c r="A482" s="355"/>
      <c r="B482" s="355"/>
      <c r="C482" s="355"/>
      <c r="D482" s="355"/>
      <c r="E482" s="355"/>
      <c r="F482" s="355"/>
      <c r="G482" s="355"/>
      <c r="H482" s="355"/>
      <c r="I482" s="355"/>
      <c r="J482" s="355"/>
      <c r="K482" s="355"/>
      <c r="L482" s="355"/>
      <c r="M482" s="355"/>
      <c r="N482" s="355"/>
      <c r="O482" s="355"/>
      <c r="P482" s="377"/>
      <c r="Q482" s="355"/>
      <c r="R482" s="355"/>
      <c r="S482" s="355"/>
      <c r="T482" s="355"/>
      <c r="U482" s="355"/>
      <c r="V482" s="355"/>
      <c r="W482" s="377"/>
      <c r="X482" s="355"/>
      <c r="Y482" s="355"/>
      <c r="Z482" s="355"/>
      <c r="AA482" s="355"/>
      <c r="AB482" s="357"/>
      <c r="AC482" s="355"/>
      <c r="AD482" s="355"/>
      <c r="AE482" s="355"/>
      <c r="AF482" s="355"/>
      <c r="AG482" s="355"/>
      <c r="AH482" s="355"/>
      <c r="AI482" s="355"/>
      <c r="AJ482" s="355"/>
      <c r="AK482" s="356"/>
      <c r="AL482" s="355"/>
      <c r="AM482" s="355"/>
      <c r="AN482" s="355"/>
      <c r="AO482" s="355"/>
      <c r="AP482" s="355"/>
      <c r="AQ482" s="355"/>
      <c r="AR482" s="355"/>
      <c r="AS482" s="358"/>
      <c r="AT482" s="355"/>
      <c r="AU482" s="355"/>
      <c r="AV482" s="355"/>
      <c r="AW482" s="355"/>
      <c r="AX482" s="355"/>
      <c r="AY482" s="355"/>
      <c r="AZ482" s="355"/>
      <c r="BA482" s="355"/>
    </row>
    <row r="483" spans="1:53" s="353" customFormat="1">
      <c r="A483" s="355"/>
      <c r="B483" s="355"/>
      <c r="C483" s="355"/>
      <c r="D483" s="355"/>
      <c r="E483" s="355"/>
      <c r="F483" s="355"/>
      <c r="G483" s="355"/>
      <c r="H483" s="355"/>
      <c r="I483" s="355"/>
      <c r="J483" s="355"/>
      <c r="K483" s="355"/>
      <c r="L483" s="355"/>
      <c r="M483" s="355"/>
      <c r="N483" s="355"/>
      <c r="O483" s="355"/>
      <c r="P483" s="377"/>
      <c r="Q483" s="355"/>
      <c r="R483" s="355"/>
      <c r="S483" s="355"/>
      <c r="T483" s="355"/>
      <c r="U483" s="355"/>
      <c r="V483" s="355"/>
      <c r="W483" s="377"/>
      <c r="X483" s="355"/>
      <c r="Y483" s="355"/>
      <c r="Z483" s="355"/>
      <c r="AA483" s="355"/>
      <c r="AB483" s="357"/>
      <c r="AC483" s="355"/>
      <c r="AD483" s="355"/>
      <c r="AE483" s="355"/>
      <c r="AF483" s="355"/>
      <c r="AG483" s="355"/>
      <c r="AH483" s="355"/>
      <c r="AI483" s="355"/>
      <c r="AJ483" s="355"/>
      <c r="AK483" s="356"/>
      <c r="AL483" s="355"/>
      <c r="AM483" s="355"/>
      <c r="AN483" s="355"/>
      <c r="AO483" s="355"/>
      <c r="AP483" s="355"/>
      <c r="AQ483" s="355"/>
      <c r="AR483" s="355"/>
      <c r="AS483" s="358"/>
      <c r="AT483" s="355"/>
      <c r="AU483" s="355"/>
      <c r="AV483" s="355"/>
      <c r="AW483" s="355"/>
      <c r="AX483" s="355"/>
      <c r="AY483" s="355"/>
      <c r="AZ483" s="355"/>
      <c r="BA483" s="355"/>
    </row>
    <row r="484" spans="1:53" s="353" customFormat="1">
      <c r="A484" s="355"/>
      <c r="B484" s="355"/>
      <c r="C484" s="355"/>
      <c r="D484" s="355"/>
      <c r="E484" s="355"/>
      <c r="F484" s="355"/>
      <c r="G484" s="355"/>
      <c r="H484" s="355"/>
      <c r="I484" s="355"/>
      <c r="J484" s="355"/>
      <c r="K484" s="355"/>
      <c r="L484" s="355"/>
      <c r="M484" s="355"/>
      <c r="N484" s="355"/>
      <c r="O484" s="355"/>
      <c r="P484" s="377"/>
      <c r="Q484" s="355"/>
      <c r="R484" s="355"/>
      <c r="S484" s="355"/>
      <c r="T484" s="355"/>
      <c r="U484" s="355"/>
      <c r="V484" s="355"/>
      <c r="W484" s="377"/>
      <c r="X484" s="355"/>
      <c r="Y484" s="355"/>
      <c r="Z484" s="355"/>
      <c r="AA484" s="355"/>
      <c r="AB484" s="357"/>
      <c r="AC484" s="355"/>
      <c r="AD484" s="355"/>
      <c r="AE484" s="355"/>
      <c r="AF484" s="355"/>
      <c r="AG484" s="355"/>
      <c r="AH484" s="355"/>
      <c r="AI484" s="355"/>
      <c r="AJ484" s="355"/>
      <c r="AK484" s="356"/>
      <c r="AL484" s="355"/>
      <c r="AM484" s="355"/>
      <c r="AN484" s="355"/>
      <c r="AO484" s="355"/>
      <c r="AP484" s="355"/>
      <c r="AQ484" s="355"/>
      <c r="AR484" s="355"/>
      <c r="AS484" s="358"/>
      <c r="AT484" s="355"/>
      <c r="AU484" s="355"/>
      <c r="AV484" s="355"/>
      <c r="AW484" s="355"/>
      <c r="AX484" s="355"/>
      <c r="AY484" s="355"/>
      <c r="AZ484" s="355"/>
      <c r="BA484" s="355"/>
    </row>
    <row r="485" spans="1:53" s="353" customFormat="1">
      <c r="A485" s="355"/>
      <c r="B485" s="355"/>
      <c r="C485" s="355"/>
      <c r="D485" s="355"/>
      <c r="E485" s="355"/>
      <c r="F485" s="355"/>
      <c r="G485" s="355"/>
      <c r="H485" s="355"/>
      <c r="I485" s="355"/>
      <c r="J485" s="355"/>
      <c r="K485" s="355"/>
      <c r="L485" s="355"/>
      <c r="M485" s="355"/>
      <c r="N485" s="355"/>
      <c r="O485" s="355"/>
      <c r="P485" s="377"/>
      <c r="Q485" s="355"/>
      <c r="R485" s="355"/>
      <c r="S485" s="355"/>
      <c r="T485" s="355"/>
      <c r="U485" s="355"/>
      <c r="V485" s="355"/>
      <c r="W485" s="377"/>
      <c r="X485" s="355"/>
      <c r="Y485" s="355"/>
      <c r="Z485" s="355"/>
      <c r="AA485" s="355"/>
      <c r="AB485" s="357"/>
      <c r="AC485" s="355"/>
      <c r="AD485" s="355"/>
      <c r="AE485" s="355"/>
      <c r="AF485" s="355"/>
      <c r="AG485" s="355"/>
      <c r="AH485" s="355"/>
      <c r="AI485" s="355"/>
      <c r="AJ485" s="355"/>
      <c r="AK485" s="356"/>
      <c r="AL485" s="355"/>
      <c r="AM485" s="355"/>
      <c r="AN485" s="355"/>
      <c r="AO485" s="355"/>
      <c r="AP485" s="355"/>
      <c r="AQ485" s="355"/>
      <c r="AR485" s="355"/>
      <c r="AS485" s="358"/>
      <c r="AT485" s="355"/>
      <c r="AU485" s="355"/>
      <c r="AV485" s="355"/>
      <c r="AW485" s="355"/>
      <c r="AX485" s="355"/>
      <c r="AY485" s="355"/>
      <c r="AZ485" s="355"/>
      <c r="BA485" s="355"/>
    </row>
    <row r="486" spans="1:53" s="353" customFormat="1">
      <c r="A486" s="355"/>
      <c r="B486" s="355"/>
      <c r="C486" s="355"/>
      <c r="D486" s="355"/>
      <c r="E486" s="355"/>
      <c r="F486" s="355"/>
      <c r="G486" s="355"/>
      <c r="H486" s="355"/>
      <c r="I486" s="355"/>
      <c r="J486" s="355"/>
      <c r="K486" s="355"/>
      <c r="L486" s="355"/>
      <c r="M486" s="355"/>
      <c r="N486" s="355"/>
      <c r="O486" s="355"/>
      <c r="P486" s="377"/>
      <c r="Q486" s="355"/>
      <c r="R486" s="355"/>
      <c r="S486" s="355"/>
      <c r="T486" s="355"/>
      <c r="U486" s="355"/>
      <c r="V486" s="355"/>
      <c r="W486" s="377"/>
      <c r="X486" s="355"/>
      <c r="Y486" s="355"/>
      <c r="Z486" s="355"/>
      <c r="AA486" s="355"/>
      <c r="AB486" s="357"/>
      <c r="AC486" s="355"/>
      <c r="AD486" s="355"/>
      <c r="AE486" s="355"/>
      <c r="AF486" s="355"/>
      <c r="AG486" s="355"/>
      <c r="AH486" s="355"/>
      <c r="AI486" s="355"/>
      <c r="AJ486" s="355"/>
      <c r="AK486" s="356"/>
      <c r="AL486" s="355"/>
      <c r="AM486" s="355"/>
      <c r="AN486" s="355"/>
      <c r="AO486" s="355"/>
      <c r="AP486" s="355"/>
      <c r="AQ486" s="355"/>
      <c r="AR486" s="355"/>
      <c r="AS486" s="358"/>
      <c r="AT486" s="355"/>
      <c r="AU486" s="355"/>
      <c r="AV486" s="355"/>
      <c r="AW486" s="355"/>
      <c r="AX486" s="355"/>
      <c r="AY486" s="355"/>
      <c r="AZ486" s="355"/>
      <c r="BA486" s="355"/>
    </row>
    <row r="487" spans="1:53" s="353" customFormat="1">
      <c r="A487" s="355"/>
      <c r="B487" s="355"/>
      <c r="C487" s="355"/>
      <c r="D487" s="355"/>
      <c r="E487" s="355"/>
      <c r="F487" s="355"/>
      <c r="G487" s="355"/>
      <c r="H487" s="355"/>
      <c r="I487" s="355"/>
      <c r="J487" s="355"/>
      <c r="K487" s="355"/>
      <c r="L487" s="355"/>
      <c r="M487" s="355"/>
      <c r="N487" s="355"/>
      <c r="O487" s="355"/>
      <c r="P487" s="377"/>
      <c r="Q487" s="355"/>
      <c r="R487" s="355"/>
      <c r="S487" s="355"/>
      <c r="T487" s="355"/>
      <c r="U487" s="355"/>
      <c r="V487" s="355"/>
      <c r="W487" s="377"/>
      <c r="X487" s="355"/>
      <c r="Y487" s="355"/>
      <c r="Z487" s="355"/>
      <c r="AA487" s="355"/>
      <c r="AB487" s="357"/>
      <c r="AC487" s="355"/>
      <c r="AD487" s="355"/>
      <c r="AE487" s="355"/>
      <c r="AF487" s="355"/>
      <c r="AG487" s="355"/>
      <c r="AH487" s="355"/>
      <c r="AI487" s="355"/>
      <c r="AJ487" s="355"/>
      <c r="AK487" s="356"/>
      <c r="AL487" s="355"/>
      <c r="AM487" s="355"/>
      <c r="AN487" s="355"/>
      <c r="AO487" s="355"/>
      <c r="AP487" s="355"/>
      <c r="AQ487" s="355"/>
      <c r="AR487" s="355"/>
      <c r="AS487" s="358"/>
      <c r="AT487" s="355"/>
      <c r="AU487" s="355"/>
      <c r="AV487" s="355"/>
      <c r="AW487" s="355"/>
      <c r="AX487" s="355"/>
      <c r="AY487" s="355"/>
      <c r="AZ487" s="355"/>
      <c r="BA487" s="355"/>
    </row>
    <row r="488" spans="1:53" s="353" customFormat="1">
      <c r="A488" s="355"/>
      <c r="B488" s="355"/>
      <c r="C488" s="355"/>
      <c r="D488" s="355"/>
      <c r="E488" s="355"/>
      <c r="F488" s="355"/>
      <c r="G488" s="355"/>
      <c r="H488" s="355"/>
      <c r="I488" s="355"/>
      <c r="J488" s="355"/>
      <c r="K488" s="355"/>
      <c r="L488" s="355"/>
      <c r="M488" s="355"/>
      <c r="N488" s="355"/>
      <c r="O488" s="355"/>
      <c r="P488" s="377"/>
      <c r="Q488" s="355"/>
      <c r="R488" s="355"/>
      <c r="S488" s="355"/>
      <c r="T488" s="355"/>
      <c r="U488" s="355"/>
      <c r="V488" s="355"/>
      <c r="W488" s="377"/>
      <c r="X488" s="355"/>
      <c r="Y488" s="355"/>
      <c r="Z488" s="355"/>
      <c r="AA488" s="355"/>
      <c r="AB488" s="357"/>
      <c r="AC488" s="355"/>
      <c r="AD488" s="355"/>
      <c r="AE488" s="355"/>
      <c r="AF488" s="355"/>
      <c r="AG488" s="355"/>
      <c r="AH488" s="355"/>
      <c r="AI488" s="355"/>
      <c r="AJ488" s="355"/>
      <c r="AK488" s="356"/>
      <c r="AL488" s="355"/>
      <c r="AM488" s="355"/>
      <c r="AN488" s="355"/>
      <c r="AO488" s="355"/>
      <c r="AP488" s="355"/>
      <c r="AQ488" s="355"/>
      <c r="AR488" s="355"/>
      <c r="AS488" s="358"/>
      <c r="AT488" s="355"/>
      <c r="AU488" s="355"/>
      <c r="AV488" s="355"/>
      <c r="AW488" s="355"/>
      <c r="AX488" s="355"/>
      <c r="AY488" s="355"/>
      <c r="AZ488" s="355"/>
      <c r="BA488" s="355"/>
    </row>
    <row r="489" spans="1:53" s="353" customFormat="1">
      <c r="A489" s="355"/>
      <c r="B489" s="355"/>
      <c r="C489" s="355"/>
      <c r="D489" s="355"/>
      <c r="E489" s="355"/>
      <c r="F489" s="355"/>
      <c r="G489" s="355"/>
      <c r="H489" s="355"/>
      <c r="I489" s="355"/>
      <c r="J489" s="355"/>
      <c r="K489" s="355"/>
      <c r="L489" s="355"/>
      <c r="M489" s="355"/>
      <c r="N489" s="355"/>
      <c r="O489" s="355"/>
      <c r="P489" s="377"/>
      <c r="Q489" s="355"/>
      <c r="R489" s="355"/>
      <c r="S489" s="355"/>
      <c r="T489" s="355"/>
      <c r="U489" s="355"/>
      <c r="V489" s="355"/>
      <c r="W489" s="377"/>
      <c r="X489" s="355"/>
      <c r="Y489" s="355"/>
      <c r="Z489" s="355"/>
      <c r="AA489" s="355"/>
      <c r="AB489" s="357"/>
      <c r="AC489" s="355"/>
      <c r="AD489" s="355"/>
      <c r="AE489" s="355"/>
      <c r="AF489" s="355"/>
      <c r="AG489" s="355"/>
      <c r="AH489" s="355"/>
      <c r="AI489" s="355"/>
      <c r="AJ489" s="355"/>
      <c r="AK489" s="356"/>
      <c r="AL489" s="355"/>
      <c r="AM489" s="355"/>
      <c r="AN489" s="355"/>
      <c r="AO489" s="355"/>
      <c r="AP489" s="355"/>
      <c r="AQ489" s="355"/>
      <c r="AR489" s="355"/>
      <c r="AS489" s="358"/>
      <c r="AT489" s="355"/>
      <c r="AU489" s="355"/>
      <c r="AV489" s="355"/>
      <c r="AW489" s="355"/>
      <c r="AX489" s="355"/>
      <c r="AY489" s="355"/>
      <c r="AZ489" s="355"/>
      <c r="BA489" s="355"/>
    </row>
    <row r="490" spans="1:53" s="353" customFormat="1">
      <c r="A490" s="355"/>
      <c r="B490" s="355"/>
      <c r="C490" s="355"/>
      <c r="D490" s="355"/>
      <c r="E490" s="355"/>
      <c r="F490" s="355"/>
      <c r="G490" s="355"/>
      <c r="H490" s="355"/>
      <c r="I490" s="355"/>
      <c r="J490" s="355"/>
      <c r="K490" s="355"/>
      <c r="L490" s="355"/>
      <c r="M490" s="355"/>
      <c r="N490" s="355"/>
      <c r="O490" s="355"/>
      <c r="P490" s="377"/>
      <c r="Q490" s="355"/>
      <c r="R490" s="355"/>
      <c r="S490" s="355"/>
      <c r="T490" s="355"/>
      <c r="U490" s="355"/>
      <c r="V490" s="355"/>
      <c r="W490" s="377"/>
      <c r="X490" s="355"/>
      <c r="Y490" s="355"/>
      <c r="Z490" s="355"/>
      <c r="AA490" s="355"/>
      <c r="AB490" s="357"/>
      <c r="AC490" s="355"/>
      <c r="AD490" s="355"/>
      <c r="AE490" s="355"/>
      <c r="AF490" s="355"/>
      <c r="AG490" s="355"/>
      <c r="AH490" s="355"/>
      <c r="AI490" s="355"/>
      <c r="AJ490" s="355"/>
      <c r="AK490" s="356"/>
      <c r="AL490" s="355"/>
      <c r="AM490" s="355"/>
      <c r="AN490" s="355"/>
      <c r="AO490" s="355"/>
      <c r="AP490" s="355"/>
      <c r="AQ490" s="355"/>
      <c r="AR490" s="355"/>
      <c r="AS490" s="358"/>
      <c r="AT490" s="355"/>
      <c r="AU490" s="355"/>
      <c r="AV490" s="355"/>
      <c r="AW490" s="355"/>
      <c r="AX490" s="355"/>
      <c r="AY490" s="355"/>
      <c r="AZ490" s="355"/>
      <c r="BA490" s="355"/>
    </row>
    <row r="491" spans="1:53" s="353" customFormat="1">
      <c r="A491" s="355"/>
      <c r="B491" s="355"/>
      <c r="C491" s="355"/>
      <c r="D491" s="355"/>
      <c r="E491" s="355"/>
      <c r="F491" s="355"/>
      <c r="G491" s="355"/>
      <c r="H491" s="355"/>
      <c r="I491" s="355"/>
      <c r="J491" s="355"/>
      <c r="K491" s="355"/>
      <c r="L491" s="355"/>
      <c r="M491" s="355"/>
      <c r="N491" s="355"/>
      <c r="O491" s="355"/>
      <c r="P491" s="377"/>
      <c r="Q491" s="355"/>
      <c r="R491" s="355"/>
      <c r="S491" s="355"/>
      <c r="T491" s="355"/>
      <c r="U491" s="355"/>
      <c r="V491" s="355"/>
      <c r="W491" s="377"/>
      <c r="X491" s="355"/>
      <c r="Y491" s="355"/>
      <c r="Z491" s="355"/>
      <c r="AA491" s="355"/>
      <c r="AB491" s="357"/>
      <c r="AC491" s="355"/>
      <c r="AD491" s="355"/>
      <c r="AE491" s="355"/>
      <c r="AF491" s="355"/>
      <c r="AG491" s="355"/>
      <c r="AH491" s="355"/>
      <c r="AI491" s="355"/>
      <c r="AJ491" s="355"/>
      <c r="AK491" s="356"/>
      <c r="AL491" s="355"/>
      <c r="AM491" s="355"/>
      <c r="AN491" s="355"/>
      <c r="AO491" s="355"/>
      <c r="AP491" s="355"/>
      <c r="AQ491" s="355"/>
      <c r="AR491" s="355"/>
      <c r="AS491" s="358"/>
      <c r="AT491" s="355"/>
      <c r="AU491" s="355"/>
      <c r="AV491" s="355"/>
      <c r="AW491" s="355"/>
      <c r="AX491" s="355"/>
      <c r="AY491" s="355"/>
      <c r="AZ491" s="355"/>
      <c r="BA491" s="355"/>
    </row>
    <row r="492" spans="1:53" s="353" customFormat="1">
      <c r="A492" s="355"/>
      <c r="B492" s="355"/>
      <c r="C492" s="355"/>
      <c r="D492" s="355"/>
      <c r="E492" s="355"/>
      <c r="F492" s="355"/>
      <c r="G492" s="355"/>
      <c r="H492" s="355"/>
      <c r="I492" s="355"/>
      <c r="J492" s="355"/>
      <c r="K492" s="355"/>
      <c r="L492" s="355"/>
      <c r="M492" s="355"/>
      <c r="N492" s="355"/>
      <c r="O492" s="355"/>
      <c r="P492" s="377"/>
      <c r="Q492" s="355"/>
      <c r="R492" s="355"/>
      <c r="S492" s="355"/>
      <c r="T492" s="355"/>
      <c r="U492" s="355"/>
      <c r="V492" s="355"/>
      <c r="W492" s="377"/>
      <c r="X492" s="355"/>
      <c r="Y492" s="355"/>
      <c r="Z492" s="355"/>
      <c r="AA492" s="355"/>
      <c r="AB492" s="357"/>
      <c r="AC492" s="355"/>
      <c r="AD492" s="355"/>
      <c r="AE492" s="355"/>
      <c r="AF492" s="355"/>
      <c r="AG492" s="355"/>
      <c r="AH492" s="355"/>
      <c r="AI492" s="355"/>
      <c r="AJ492" s="355"/>
      <c r="AK492" s="356"/>
      <c r="AL492" s="355"/>
      <c r="AM492" s="355"/>
      <c r="AN492" s="355"/>
      <c r="AO492" s="355"/>
      <c r="AP492" s="355"/>
      <c r="AQ492" s="355"/>
      <c r="AR492" s="355"/>
      <c r="AS492" s="358"/>
      <c r="AT492" s="355"/>
      <c r="AU492" s="355"/>
      <c r="AV492" s="355"/>
      <c r="AW492" s="355"/>
      <c r="AX492" s="355"/>
      <c r="AY492" s="355"/>
      <c r="AZ492" s="355"/>
      <c r="BA492" s="355"/>
    </row>
    <row r="493" spans="1:53" s="353" customFormat="1">
      <c r="A493" s="355"/>
      <c r="B493" s="355"/>
      <c r="C493" s="355"/>
      <c r="D493" s="355"/>
      <c r="E493" s="355"/>
      <c r="F493" s="355"/>
      <c r="G493" s="355"/>
      <c r="H493" s="355"/>
      <c r="I493" s="355"/>
      <c r="J493" s="355"/>
      <c r="K493" s="355"/>
      <c r="L493" s="355"/>
      <c r="M493" s="355"/>
      <c r="N493" s="355"/>
      <c r="O493" s="355"/>
      <c r="P493" s="377"/>
      <c r="Q493" s="355"/>
      <c r="R493" s="355"/>
      <c r="S493" s="355"/>
      <c r="T493" s="355"/>
      <c r="U493" s="355"/>
      <c r="V493" s="355"/>
      <c r="W493" s="377"/>
      <c r="X493" s="355"/>
      <c r="Y493" s="355"/>
      <c r="Z493" s="355"/>
      <c r="AA493" s="355"/>
      <c r="AB493" s="357"/>
      <c r="AC493" s="355"/>
      <c r="AD493" s="355"/>
      <c r="AE493" s="355"/>
      <c r="AF493" s="355"/>
      <c r="AG493" s="355"/>
      <c r="AH493" s="355"/>
      <c r="AI493" s="355"/>
      <c r="AJ493" s="355"/>
      <c r="AK493" s="356"/>
      <c r="AL493" s="355"/>
      <c r="AM493" s="355"/>
      <c r="AN493" s="355"/>
      <c r="AO493" s="355"/>
      <c r="AP493" s="355"/>
      <c r="AQ493" s="355"/>
      <c r="AR493" s="355"/>
      <c r="AS493" s="358"/>
      <c r="AT493" s="355"/>
      <c r="AU493" s="355"/>
      <c r="AV493" s="355"/>
      <c r="AW493" s="355"/>
      <c r="AX493" s="355"/>
      <c r="AY493" s="355"/>
      <c r="AZ493" s="355"/>
      <c r="BA493" s="355"/>
    </row>
    <row r="494" spans="1:53" s="353" customFormat="1">
      <c r="A494" s="355"/>
      <c r="B494" s="355"/>
      <c r="C494" s="355"/>
      <c r="D494" s="355"/>
      <c r="E494" s="355"/>
      <c r="F494" s="355"/>
      <c r="G494" s="355"/>
      <c r="H494" s="355"/>
      <c r="I494" s="355"/>
      <c r="J494" s="355"/>
      <c r="K494" s="355"/>
      <c r="L494" s="355"/>
      <c r="M494" s="355"/>
      <c r="N494" s="355"/>
      <c r="O494" s="355"/>
      <c r="P494" s="377"/>
      <c r="Q494" s="355"/>
      <c r="R494" s="355"/>
      <c r="S494" s="355"/>
      <c r="T494" s="355"/>
      <c r="U494" s="355"/>
      <c r="V494" s="355"/>
      <c r="W494" s="377"/>
      <c r="X494" s="355"/>
      <c r="Y494" s="355"/>
      <c r="Z494" s="355"/>
      <c r="AA494" s="355"/>
      <c r="AB494" s="357"/>
      <c r="AC494" s="355"/>
      <c r="AD494" s="355"/>
      <c r="AE494" s="355"/>
      <c r="AF494" s="355"/>
      <c r="AG494" s="355"/>
      <c r="AH494" s="355"/>
      <c r="AI494" s="355"/>
      <c r="AJ494" s="355"/>
      <c r="AK494" s="356"/>
      <c r="AL494" s="355"/>
      <c r="AM494" s="355"/>
      <c r="AN494" s="355"/>
      <c r="AO494" s="355"/>
      <c r="AP494" s="355"/>
      <c r="AQ494" s="355"/>
      <c r="AR494" s="355"/>
      <c r="AS494" s="358"/>
      <c r="AT494" s="355"/>
      <c r="AU494" s="355"/>
      <c r="AV494" s="355"/>
      <c r="AW494" s="355"/>
      <c r="AX494" s="355"/>
      <c r="AY494" s="355"/>
      <c r="AZ494" s="355"/>
      <c r="BA494" s="355"/>
    </row>
    <row r="495" spans="1:53" s="353" customFormat="1">
      <c r="A495" s="355"/>
      <c r="B495" s="355"/>
      <c r="C495" s="355"/>
      <c r="D495" s="355"/>
      <c r="E495" s="355"/>
      <c r="F495" s="355"/>
      <c r="G495" s="355"/>
      <c r="H495" s="355"/>
      <c r="I495" s="355"/>
      <c r="J495" s="355"/>
      <c r="K495" s="355"/>
      <c r="L495" s="355"/>
      <c r="M495" s="355"/>
      <c r="N495" s="355"/>
      <c r="O495" s="355"/>
      <c r="P495" s="377"/>
      <c r="Q495" s="355"/>
      <c r="R495" s="355"/>
      <c r="S495" s="355"/>
      <c r="T495" s="355"/>
      <c r="U495" s="355"/>
      <c r="V495" s="355"/>
      <c r="W495" s="377"/>
      <c r="X495" s="355"/>
      <c r="Y495" s="355"/>
      <c r="Z495" s="355"/>
      <c r="AA495" s="355"/>
      <c r="AB495" s="357"/>
      <c r="AC495" s="355"/>
      <c r="AD495" s="355"/>
      <c r="AE495" s="355"/>
      <c r="AF495" s="355"/>
      <c r="AG495" s="355"/>
      <c r="AH495" s="355"/>
      <c r="AI495" s="355"/>
      <c r="AJ495" s="355"/>
      <c r="AK495" s="356"/>
      <c r="AL495" s="355"/>
      <c r="AM495" s="355"/>
      <c r="AN495" s="355"/>
      <c r="AO495" s="355"/>
      <c r="AP495" s="355"/>
      <c r="AQ495" s="355"/>
      <c r="AR495" s="355"/>
      <c r="AS495" s="358"/>
      <c r="AT495" s="355"/>
      <c r="AU495" s="355"/>
      <c r="AV495" s="355"/>
      <c r="AW495" s="355"/>
      <c r="AX495" s="355"/>
      <c r="AY495" s="355"/>
      <c r="AZ495" s="355"/>
      <c r="BA495" s="355"/>
    </row>
    <row r="496" spans="1:53" s="353" customFormat="1">
      <c r="A496" s="355"/>
      <c r="B496" s="355"/>
      <c r="C496" s="355"/>
      <c r="D496" s="355"/>
      <c r="E496" s="355"/>
      <c r="F496" s="355"/>
      <c r="G496" s="355"/>
      <c r="H496" s="355"/>
      <c r="I496" s="355"/>
      <c r="J496" s="355"/>
      <c r="K496" s="355"/>
      <c r="L496" s="355"/>
      <c r="M496" s="355"/>
      <c r="N496" s="355"/>
      <c r="O496" s="355"/>
      <c r="P496" s="377"/>
      <c r="Q496" s="355"/>
      <c r="R496" s="355"/>
      <c r="S496" s="355"/>
      <c r="T496" s="355"/>
      <c r="U496" s="355"/>
      <c r="V496" s="355"/>
      <c r="W496" s="377"/>
      <c r="X496" s="355"/>
      <c r="Y496" s="355"/>
      <c r="Z496" s="355"/>
      <c r="AA496" s="355"/>
      <c r="AB496" s="357"/>
      <c r="AC496" s="355"/>
      <c r="AD496" s="355"/>
      <c r="AE496" s="355"/>
      <c r="AF496" s="355"/>
      <c r="AG496" s="355"/>
      <c r="AH496" s="355"/>
      <c r="AI496" s="355"/>
      <c r="AJ496" s="355"/>
      <c r="AK496" s="356"/>
      <c r="AL496" s="355"/>
      <c r="AM496" s="355"/>
      <c r="AN496" s="355"/>
      <c r="AO496" s="355"/>
      <c r="AP496" s="355"/>
      <c r="AQ496" s="355"/>
      <c r="AR496" s="355"/>
      <c r="AS496" s="358"/>
      <c r="AT496" s="355"/>
      <c r="AU496" s="355"/>
      <c r="AV496" s="355"/>
      <c r="AW496" s="355"/>
      <c r="AX496" s="355"/>
      <c r="AY496" s="355"/>
      <c r="AZ496" s="355"/>
      <c r="BA496" s="355"/>
    </row>
    <row r="497" spans="1:53" s="353" customFormat="1">
      <c r="A497" s="355"/>
      <c r="B497" s="355"/>
      <c r="C497" s="355"/>
      <c r="D497" s="355"/>
      <c r="E497" s="355"/>
      <c r="F497" s="355"/>
      <c r="G497" s="355"/>
      <c r="H497" s="355"/>
      <c r="I497" s="355"/>
      <c r="J497" s="355"/>
      <c r="K497" s="355"/>
      <c r="L497" s="355"/>
      <c r="M497" s="355"/>
      <c r="N497" s="355"/>
      <c r="O497" s="355"/>
      <c r="P497" s="377"/>
      <c r="Q497" s="355"/>
      <c r="R497" s="355"/>
      <c r="S497" s="355"/>
      <c r="T497" s="355"/>
      <c r="U497" s="355"/>
      <c r="V497" s="355"/>
      <c r="W497" s="377"/>
      <c r="X497" s="355"/>
      <c r="Y497" s="355"/>
      <c r="Z497" s="355"/>
      <c r="AA497" s="355"/>
      <c r="AB497" s="357"/>
      <c r="AC497" s="355"/>
      <c r="AD497" s="355"/>
      <c r="AE497" s="355"/>
      <c r="AF497" s="355"/>
      <c r="AG497" s="355"/>
      <c r="AH497" s="355"/>
      <c r="AI497" s="355"/>
      <c r="AJ497" s="355"/>
      <c r="AK497" s="356"/>
      <c r="AL497" s="355"/>
      <c r="AM497" s="355"/>
      <c r="AN497" s="355"/>
      <c r="AO497" s="355"/>
      <c r="AP497" s="355"/>
      <c r="AQ497" s="355"/>
      <c r="AR497" s="355"/>
      <c r="AS497" s="358"/>
      <c r="AT497" s="355"/>
      <c r="AU497" s="355"/>
      <c r="AV497" s="355"/>
      <c r="AW497" s="355"/>
      <c r="AX497" s="355"/>
      <c r="AY497" s="355"/>
      <c r="AZ497" s="355"/>
      <c r="BA497" s="355"/>
    </row>
    <row r="498" spans="1:53" s="353" customFormat="1">
      <c r="A498" s="355"/>
      <c r="B498" s="355"/>
      <c r="C498" s="355"/>
      <c r="D498" s="355"/>
      <c r="E498" s="355"/>
      <c r="F498" s="355"/>
      <c r="G498" s="355"/>
      <c r="H498" s="355"/>
      <c r="I498" s="355"/>
      <c r="J498" s="355"/>
      <c r="K498" s="355"/>
      <c r="L498" s="355"/>
      <c r="M498" s="355"/>
      <c r="N498" s="355"/>
      <c r="O498" s="355"/>
      <c r="P498" s="377"/>
      <c r="Q498" s="355"/>
      <c r="R498" s="355"/>
      <c r="S498" s="355"/>
      <c r="T498" s="355"/>
      <c r="U498" s="355"/>
      <c r="V498" s="355"/>
      <c r="W498" s="377"/>
      <c r="X498" s="355"/>
      <c r="Y498" s="355"/>
      <c r="Z498" s="355"/>
      <c r="AA498" s="355"/>
      <c r="AB498" s="357"/>
      <c r="AC498" s="355"/>
      <c r="AD498" s="355"/>
      <c r="AE498" s="355"/>
      <c r="AF498" s="355"/>
      <c r="AG498" s="355"/>
      <c r="AH498" s="355"/>
      <c r="AI498" s="355"/>
      <c r="AJ498" s="355"/>
      <c r="AK498" s="356"/>
      <c r="AL498" s="355"/>
      <c r="AM498" s="355"/>
      <c r="AN498" s="355"/>
      <c r="AO498" s="355"/>
      <c r="AP498" s="355"/>
      <c r="AQ498" s="355"/>
      <c r="AR498" s="355"/>
      <c r="AS498" s="358"/>
      <c r="AT498" s="355"/>
      <c r="AU498" s="355"/>
      <c r="AV498" s="355"/>
      <c r="AW498" s="355"/>
      <c r="AX498" s="355"/>
      <c r="AY498" s="355"/>
      <c r="AZ498" s="355"/>
      <c r="BA498" s="355"/>
    </row>
    <row r="499" spans="1:53" s="353" customFormat="1">
      <c r="A499" s="355"/>
      <c r="B499" s="355"/>
      <c r="C499" s="355"/>
      <c r="D499" s="355"/>
      <c r="E499" s="355"/>
      <c r="F499" s="355"/>
      <c r="G499" s="355"/>
      <c r="H499" s="355"/>
      <c r="I499" s="355"/>
      <c r="J499" s="355"/>
      <c r="K499" s="355"/>
      <c r="L499" s="355"/>
      <c r="M499" s="355"/>
      <c r="N499" s="355"/>
      <c r="O499" s="355"/>
      <c r="P499" s="377"/>
      <c r="Q499" s="355"/>
      <c r="R499" s="355"/>
      <c r="S499" s="355"/>
      <c r="T499" s="355"/>
      <c r="U499" s="355"/>
      <c r="V499" s="355"/>
      <c r="W499" s="377"/>
      <c r="X499" s="355"/>
      <c r="Y499" s="355"/>
      <c r="Z499" s="355"/>
      <c r="AA499" s="355"/>
      <c r="AB499" s="357"/>
      <c r="AC499" s="355"/>
      <c r="AD499" s="355"/>
      <c r="AE499" s="355"/>
      <c r="AF499" s="355"/>
      <c r="AG499" s="355"/>
      <c r="AH499" s="355"/>
      <c r="AI499" s="355"/>
      <c r="AJ499" s="355"/>
      <c r="AK499" s="356"/>
      <c r="AL499" s="355"/>
      <c r="AM499" s="355"/>
      <c r="AN499" s="355"/>
      <c r="AO499" s="355"/>
      <c r="AP499" s="355"/>
      <c r="AQ499" s="355"/>
      <c r="AR499" s="355"/>
      <c r="AS499" s="358"/>
      <c r="AT499" s="355"/>
      <c r="AU499" s="355"/>
      <c r="AV499" s="355"/>
      <c r="AW499" s="355"/>
      <c r="AX499" s="355"/>
      <c r="AY499" s="355"/>
      <c r="AZ499" s="355"/>
      <c r="BA499" s="355"/>
    </row>
    <row r="500" spans="1:53" s="353" customFormat="1">
      <c r="A500" s="355"/>
      <c r="B500" s="355"/>
      <c r="C500" s="355"/>
      <c r="D500" s="355"/>
      <c r="E500" s="355"/>
      <c r="F500" s="355"/>
      <c r="G500" s="355"/>
      <c r="H500" s="355"/>
      <c r="I500" s="355"/>
      <c r="J500" s="355"/>
      <c r="K500" s="355"/>
      <c r="L500" s="355"/>
      <c r="M500" s="355"/>
      <c r="N500" s="355"/>
      <c r="O500" s="355"/>
      <c r="P500" s="377"/>
      <c r="Q500" s="355"/>
      <c r="R500" s="355"/>
      <c r="S500" s="355"/>
      <c r="T500" s="355"/>
      <c r="U500" s="355"/>
      <c r="V500" s="355"/>
      <c r="W500" s="377"/>
      <c r="X500" s="355"/>
      <c r="Y500" s="355"/>
      <c r="Z500" s="355"/>
      <c r="AA500" s="355"/>
      <c r="AB500" s="357"/>
      <c r="AC500" s="355"/>
      <c r="AD500" s="355"/>
      <c r="AE500" s="355"/>
      <c r="AF500" s="355"/>
      <c r="AG500" s="355"/>
      <c r="AH500" s="355"/>
      <c r="AI500" s="355"/>
      <c r="AJ500" s="355"/>
      <c r="AK500" s="356"/>
      <c r="AL500" s="355"/>
      <c r="AM500" s="355"/>
      <c r="AN500" s="355"/>
      <c r="AO500" s="355"/>
      <c r="AP500" s="355"/>
      <c r="AQ500" s="355"/>
      <c r="AR500" s="355"/>
      <c r="AS500" s="358"/>
      <c r="AT500" s="355"/>
      <c r="AU500" s="355"/>
      <c r="AV500" s="355"/>
      <c r="AW500" s="355"/>
      <c r="AX500" s="355"/>
      <c r="AY500" s="355"/>
      <c r="AZ500" s="355"/>
      <c r="BA500" s="355"/>
    </row>
    <row r="501" spans="1:53" s="353" customFormat="1">
      <c r="A501" s="355"/>
      <c r="B501" s="355"/>
      <c r="C501" s="355"/>
      <c r="D501" s="355"/>
      <c r="E501" s="355"/>
      <c r="F501" s="355"/>
      <c r="G501" s="355"/>
      <c r="H501" s="355"/>
      <c r="I501" s="355"/>
      <c r="J501" s="355"/>
      <c r="K501" s="355"/>
      <c r="L501" s="355"/>
      <c r="M501" s="355"/>
      <c r="N501" s="355"/>
      <c r="O501" s="355"/>
      <c r="P501" s="377"/>
      <c r="Q501" s="355"/>
      <c r="R501" s="355"/>
      <c r="S501" s="355"/>
      <c r="T501" s="355"/>
      <c r="U501" s="355"/>
      <c r="V501" s="355"/>
      <c r="W501" s="377"/>
      <c r="X501" s="355"/>
      <c r="Y501" s="355"/>
      <c r="Z501" s="355"/>
      <c r="AA501" s="355"/>
      <c r="AB501" s="357"/>
      <c r="AC501" s="355"/>
      <c r="AD501" s="355"/>
      <c r="AE501" s="355"/>
      <c r="AF501" s="355"/>
      <c r="AG501" s="355"/>
      <c r="AH501" s="355"/>
      <c r="AI501" s="355"/>
      <c r="AJ501" s="355"/>
      <c r="AK501" s="356"/>
      <c r="AL501" s="355"/>
      <c r="AM501" s="355"/>
      <c r="AN501" s="355"/>
      <c r="AO501" s="355"/>
      <c r="AP501" s="355"/>
      <c r="AQ501" s="355"/>
      <c r="AR501" s="355"/>
      <c r="AS501" s="358"/>
      <c r="AT501" s="355"/>
      <c r="AU501" s="355"/>
      <c r="AV501" s="355"/>
      <c r="AW501" s="355"/>
      <c r="AX501" s="355"/>
      <c r="AY501" s="355"/>
      <c r="AZ501" s="355"/>
      <c r="BA501" s="355"/>
    </row>
    <row r="502" spans="1:53" s="353" customFormat="1">
      <c r="A502" s="355"/>
      <c r="B502" s="355"/>
      <c r="C502" s="355"/>
      <c r="D502" s="355"/>
      <c r="E502" s="355"/>
      <c r="F502" s="355"/>
      <c r="G502" s="355"/>
      <c r="H502" s="355"/>
      <c r="I502" s="355"/>
      <c r="J502" s="355"/>
      <c r="K502" s="355"/>
      <c r="L502" s="355"/>
      <c r="M502" s="355"/>
      <c r="N502" s="355"/>
      <c r="O502" s="355"/>
      <c r="P502" s="377"/>
      <c r="Q502" s="355"/>
      <c r="R502" s="355"/>
      <c r="S502" s="355"/>
      <c r="T502" s="355"/>
      <c r="U502" s="355"/>
      <c r="V502" s="355"/>
      <c r="W502" s="377"/>
      <c r="X502" s="355"/>
      <c r="Y502" s="355"/>
      <c r="Z502" s="355"/>
      <c r="AA502" s="355"/>
      <c r="AB502" s="357"/>
      <c r="AC502" s="355"/>
      <c r="AD502" s="355"/>
      <c r="AE502" s="355"/>
      <c r="AF502" s="355"/>
      <c r="AG502" s="355"/>
      <c r="AH502" s="355"/>
      <c r="AI502" s="355"/>
      <c r="AJ502" s="355"/>
      <c r="AK502" s="356"/>
      <c r="AL502" s="355"/>
      <c r="AM502" s="355"/>
      <c r="AN502" s="355"/>
      <c r="AO502" s="355"/>
      <c r="AP502" s="355"/>
      <c r="AQ502" s="355"/>
      <c r="AR502" s="355"/>
      <c r="AS502" s="358"/>
      <c r="AT502" s="355"/>
      <c r="AU502" s="355"/>
      <c r="AV502" s="355"/>
      <c r="AW502" s="355"/>
      <c r="AX502" s="355"/>
      <c r="AY502" s="355"/>
      <c r="AZ502" s="355"/>
      <c r="BA502" s="355"/>
    </row>
    <row r="503" spans="1:53" s="353" customFormat="1">
      <c r="A503" s="355"/>
      <c r="B503" s="355"/>
      <c r="C503" s="355"/>
      <c r="D503" s="355"/>
      <c r="E503" s="355"/>
      <c r="F503" s="355"/>
      <c r="G503" s="355"/>
      <c r="H503" s="355"/>
      <c r="I503" s="355"/>
      <c r="J503" s="355"/>
      <c r="K503" s="355"/>
      <c r="L503" s="355"/>
      <c r="M503" s="355"/>
      <c r="N503" s="355"/>
      <c r="O503" s="355"/>
      <c r="P503" s="377"/>
      <c r="Q503" s="355"/>
      <c r="R503" s="355"/>
      <c r="S503" s="355"/>
      <c r="T503" s="355"/>
      <c r="U503" s="355"/>
      <c r="V503" s="355"/>
      <c r="W503" s="377"/>
      <c r="X503" s="355"/>
      <c r="Y503" s="355"/>
      <c r="Z503" s="355"/>
      <c r="AA503" s="355"/>
      <c r="AB503" s="357"/>
      <c r="AC503" s="355"/>
      <c r="AD503" s="355"/>
      <c r="AE503" s="355"/>
      <c r="AF503" s="355"/>
      <c r="AG503" s="355"/>
      <c r="AH503" s="355"/>
      <c r="AI503" s="355"/>
      <c r="AJ503" s="355"/>
      <c r="AK503" s="356"/>
      <c r="AL503" s="355"/>
      <c r="AM503" s="355"/>
      <c r="AN503" s="355"/>
      <c r="AO503" s="355"/>
      <c r="AP503" s="355"/>
      <c r="AQ503" s="355"/>
      <c r="AR503" s="355"/>
      <c r="AS503" s="358"/>
      <c r="AT503" s="355"/>
      <c r="AU503" s="355"/>
      <c r="AV503" s="355"/>
      <c r="AW503" s="355"/>
      <c r="AX503" s="355"/>
      <c r="AY503" s="355"/>
      <c r="AZ503" s="355"/>
      <c r="BA503" s="355"/>
    </row>
    <row r="504" spans="1:53" s="353" customFormat="1">
      <c r="A504" s="355"/>
      <c r="B504" s="355"/>
      <c r="C504" s="355"/>
      <c r="D504" s="355"/>
      <c r="E504" s="355"/>
      <c r="F504" s="355"/>
      <c r="G504" s="355"/>
      <c r="H504" s="355"/>
      <c r="I504" s="355"/>
      <c r="J504" s="355"/>
      <c r="K504" s="355"/>
      <c r="L504" s="355"/>
      <c r="M504" s="355"/>
      <c r="N504" s="355"/>
      <c r="O504" s="355"/>
      <c r="P504" s="377"/>
      <c r="Q504" s="355"/>
      <c r="R504" s="355"/>
      <c r="S504" s="355"/>
      <c r="T504" s="355"/>
      <c r="U504" s="355"/>
      <c r="V504" s="355"/>
      <c r="W504" s="377"/>
      <c r="X504" s="355"/>
      <c r="Y504" s="355"/>
      <c r="Z504" s="355"/>
      <c r="AA504" s="355"/>
      <c r="AB504" s="357"/>
      <c r="AC504" s="355"/>
      <c r="AD504" s="355"/>
      <c r="AE504" s="355"/>
      <c r="AF504" s="355"/>
      <c r="AG504" s="355"/>
      <c r="AH504" s="355"/>
      <c r="AI504" s="355"/>
      <c r="AJ504" s="355"/>
      <c r="AK504" s="356"/>
      <c r="AL504" s="355"/>
      <c r="AM504" s="355"/>
      <c r="AN504" s="355"/>
      <c r="AO504" s="355"/>
      <c r="AP504" s="355"/>
      <c r="AQ504" s="355"/>
      <c r="AR504" s="355"/>
      <c r="AS504" s="358"/>
      <c r="AT504" s="355"/>
      <c r="AU504" s="355"/>
      <c r="AV504" s="355"/>
      <c r="AW504" s="355"/>
      <c r="AX504" s="355"/>
      <c r="AY504" s="355"/>
      <c r="AZ504" s="355"/>
      <c r="BA504" s="355"/>
    </row>
    <row r="505" spans="1:53" s="353" customFormat="1">
      <c r="A505" s="355"/>
      <c r="B505" s="355"/>
      <c r="C505" s="355"/>
      <c r="D505" s="355"/>
      <c r="E505" s="355"/>
      <c r="F505" s="355"/>
      <c r="G505" s="355"/>
      <c r="H505" s="355"/>
      <c r="I505" s="355"/>
      <c r="J505" s="355"/>
      <c r="K505" s="355"/>
      <c r="L505" s="355"/>
      <c r="M505" s="355"/>
      <c r="N505" s="355"/>
      <c r="O505" s="355"/>
      <c r="P505" s="377"/>
      <c r="Q505" s="355"/>
      <c r="R505" s="355"/>
      <c r="S505" s="355"/>
      <c r="T505" s="355"/>
      <c r="U505" s="355"/>
      <c r="V505" s="355"/>
      <c r="W505" s="377"/>
      <c r="X505" s="355"/>
      <c r="Y505" s="355"/>
      <c r="Z505" s="355"/>
      <c r="AA505" s="355"/>
      <c r="AB505" s="357"/>
      <c r="AC505" s="355"/>
      <c r="AD505" s="355"/>
      <c r="AE505" s="355"/>
      <c r="AF505" s="355"/>
      <c r="AG505" s="355"/>
      <c r="AH505" s="355"/>
      <c r="AI505" s="355"/>
      <c r="AJ505" s="355"/>
      <c r="AK505" s="356"/>
      <c r="AL505" s="355"/>
      <c r="AM505" s="355"/>
      <c r="AN505" s="355"/>
      <c r="AO505" s="355"/>
      <c r="AP505" s="355"/>
      <c r="AQ505" s="355"/>
      <c r="AR505" s="355"/>
      <c r="AS505" s="358"/>
      <c r="AT505" s="355"/>
      <c r="AU505" s="355"/>
      <c r="AV505" s="355"/>
      <c r="AW505" s="355"/>
      <c r="AX505" s="355"/>
      <c r="AY505" s="355"/>
      <c r="AZ505" s="355"/>
      <c r="BA505" s="355"/>
    </row>
    <row r="506" spans="1:53" s="353" customFormat="1">
      <c r="A506" s="355"/>
      <c r="B506" s="355"/>
      <c r="C506" s="355"/>
      <c r="D506" s="355"/>
      <c r="E506" s="355"/>
      <c r="F506" s="355"/>
      <c r="G506" s="355"/>
      <c r="H506" s="355"/>
      <c r="I506" s="355"/>
      <c r="J506" s="355"/>
      <c r="K506" s="355"/>
      <c r="L506" s="355"/>
      <c r="M506" s="355"/>
      <c r="N506" s="355"/>
      <c r="O506" s="355"/>
      <c r="P506" s="377"/>
      <c r="Q506" s="355"/>
      <c r="R506" s="355"/>
      <c r="S506" s="355"/>
      <c r="T506" s="355"/>
      <c r="U506" s="355"/>
      <c r="V506" s="355"/>
      <c r="W506" s="377"/>
      <c r="X506" s="355"/>
      <c r="Y506" s="355"/>
      <c r="Z506" s="355"/>
      <c r="AA506" s="355"/>
      <c r="AB506" s="357"/>
      <c r="AC506" s="355"/>
      <c r="AD506" s="355"/>
      <c r="AE506" s="355"/>
      <c r="AF506" s="355"/>
      <c r="AG506" s="355"/>
      <c r="AH506" s="355"/>
      <c r="AI506" s="355"/>
      <c r="AJ506" s="355"/>
      <c r="AK506" s="356"/>
      <c r="AL506" s="355"/>
      <c r="AM506" s="355"/>
      <c r="AN506" s="355"/>
      <c r="AO506" s="355"/>
      <c r="AP506" s="355"/>
      <c r="AQ506" s="355"/>
      <c r="AR506" s="355"/>
      <c r="AS506" s="358"/>
      <c r="AT506" s="355"/>
      <c r="AU506" s="355"/>
      <c r="AV506" s="355"/>
      <c r="AW506" s="355"/>
      <c r="AX506" s="355"/>
      <c r="AY506" s="355"/>
      <c r="AZ506" s="355"/>
      <c r="BA506" s="355"/>
    </row>
    <row r="507" spans="1:53" s="353" customFormat="1">
      <c r="A507" s="355"/>
      <c r="B507" s="355"/>
      <c r="C507" s="355"/>
      <c r="D507" s="355"/>
      <c r="E507" s="355"/>
      <c r="F507" s="355"/>
      <c r="G507" s="355"/>
      <c r="H507" s="355"/>
      <c r="I507" s="355"/>
      <c r="J507" s="355"/>
      <c r="K507" s="355"/>
      <c r="L507" s="355"/>
      <c r="M507" s="355"/>
      <c r="N507" s="355"/>
      <c r="O507" s="355"/>
      <c r="P507" s="377"/>
      <c r="Q507" s="355"/>
      <c r="R507" s="355"/>
      <c r="S507" s="355"/>
      <c r="T507" s="355"/>
      <c r="U507" s="355"/>
      <c r="V507" s="355"/>
      <c r="W507" s="377"/>
      <c r="X507" s="355"/>
      <c r="Y507" s="355"/>
      <c r="Z507" s="355"/>
      <c r="AA507" s="355"/>
      <c r="AB507" s="357"/>
      <c r="AC507" s="355"/>
      <c r="AD507" s="355"/>
      <c r="AE507" s="355"/>
      <c r="AF507" s="355"/>
      <c r="AG507" s="355"/>
      <c r="AH507" s="355"/>
      <c r="AI507" s="355"/>
      <c r="AJ507" s="355"/>
      <c r="AK507" s="356"/>
      <c r="AL507" s="355"/>
      <c r="AM507" s="355"/>
      <c r="AN507" s="355"/>
      <c r="AO507" s="355"/>
      <c r="AP507" s="355"/>
      <c r="AQ507" s="355"/>
      <c r="AR507" s="355"/>
      <c r="AS507" s="358"/>
      <c r="AT507" s="355"/>
      <c r="AU507" s="355"/>
      <c r="AV507" s="355"/>
      <c r="AW507" s="355"/>
      <c r="AX507" s="355"/>
      <c r="AY507" s="355"/>
      <c r="AZ507" s="355"/>
      <c r="BA507" s="355"/>
    </row>
    <row r="508" spans="1:53" s="353" customFormat="1">
      <c r="A508" s="355"/>
      <c r="B508" s="355"/>
      <c r="C508" s="355"/>
      <c r="D508" s="355"/>
      <c r="E508" s="355"/>
      <c r="F508" s="355"/>
      <c r="G508" s="355"/>
      <c r="H508" s="355"/>
      <c r="I508" s="355"/>
      <c r="J508" s="355"/>
      <c r="K508" s="355"/>
      <c r="L508" s="355"/>
      <c r="M508" s="355"/>
      <c r="N508" s="355"/>
      <c r="O508" s="355"/>
      <c r="P508" s="377"/>
      <c r="Q508" s="355"/>
      <c r="R508" s="355"/>
      <c r="S508" s="355"/>
      <c r="T508" s="355"/>
      <c r="U508" s="355"/>
      <c r="V508" s="355"/>
      <c r="W508" s="377"/>
      <c r="X508" s="355"/>
      <c r="Y508" s="355"/>
      <c r="Z508" s="355"/>
      <c r="AA508" s="355"/>
      <c r="AB508" s="357"/>
      <c r="AC508" s="355"/>
      <c r="AD508" s="355"/>
      <c r="AE508" s="355"/>
      <c r="AF508" s="355"/>
      <c r="AG508" s="355"/>
      <c r="AH508" s="355"/>
      <c r="AI508" s="355"/>
      <c r="AJ508" s="355"/>
      <c r="AK508" s="356"/>
      <c r="AL508" s="355"/>
      <c r="AM508" s="355"/>
      <c r="AN508" s="355"/>
      <c r="AO508" s="355"/>
      <c r="AP508" s="355"/>
      <c r="AQ508" s="355"/>
      <c r="AR508" s="355"/>
      <c r="AS508" s="358"/>
      <c r="AT508" s="355"/>
      <c r="AU508" s="355"/>
      <c r="AV508" s="355"/>
      <c r="AW508" s="355"/>
      <c r="AX508" s="355"/>
      <c r="AY508" s="355"/>
      <c r="AZ508" s="355"/>
      <c r="BA508" s="355"/>
    </row>
    <row r="509" spans="1:53" s="353" customFormat="1">
      <c r="A509" s="355"/>
      <c r="B509" s="355"/>
      <c r="C509" s="355"/>
      <c r="D509" s="355"/>
      <c r="E509" s="355"/>
      <c r="F509" s="355"/>
      <c r="G509" s="355"/>
      <c r="H509" s="355"/>
      <c r="I509" s="355"/>
      <c r="J509" s="355"/>
      <c r="K509" s="355"/>
      <c r="L509" s="355"/>
      <c r="M509" s="355"/>
      <c r="N509" s="355"/>
      <c r="O509" s="355"/>
      <c r="P509" s="377"/>
      <c r="Q509" s="355"/>
      <c r="R509" s="355"/>
      <c r="S509" s="355"/>
      <c r="T509" s="355"/>
      <c r="U509" s="355"/>
      <c r="V509" s="355"/>
      <c r="W509" s="377"/>
      <c r="X509" s="355"/>
      <c r="Y509" s="355"/>
      <c r="Z509" s="355"/>
      <c r="AA509" s="355"/>
      <c r="AB509" s="357"/>
      <c r="AC509" s="355"/>
      <c r="AD509" s="355"/>
      <c r="AE509" s="355"/>
      <c r="AF509" s="355"/>
      <c r="AG509" s="355"/>
      <c r="AH509" s="355"/>
      <c r="AI509" s="355"/>
      <c r="AJ509" s="355"/>
      <c r="AK509" s="356"/>
      <c r="AL509" s="355"/>
      <c r="AM509" s="355"/>
      <c r="AN509" s="355"/>
      <c r="AO509" s="355"/>
      <c r="AP509" s="355"/>
      <c r="AQ509" s="355"/>
      <c r="AR509" s="355"/>
      <c r="AS509" s="358"/>
      <c r="AT509" s="355"/>
      <c r="AU509" s="355"/>
      <c r="AV509" s="355"/>
      <c r="AW509" s="355"/>
      <c r="AX509" s="355"/>
      <c r="AY509" s="355"/>
      <c r="AZ509" s="355"/>
      <c r="BA509" s="355"/>
    </row>
    <row r="510" spans="1:53" s="353" customFormat="1">
      <c r="A510" s="355"/>
      <c r="B510" s="355"/>
      <c r="C510" s="355"/>
      <c r="D510" s="355"/>
      <c r="E510" s="355"/>
      <c r="F510" s="355"/>
      <c r="G510" s="355"/>
      <c r="H510" s="355"/>
      <c r="I510" s="355"/>
      <c r="J510" s="355"/>
      <c r="K510" s="355"/>
      <c r="L510" s="355"/>
      <c r="M510" s="355"/>
      <c r="N510" s="355"/>
      <c r="O510" s="355"/>
      <c r="P510" s="377"/>
      <c r="Q510" s="355"/>
      <c r="R510" s="355"/>
      <c r="S510" s="355"/>
      <c r="T510" s="355"/>
      <c r="U510" s="355"/>
      <c r="V510" s="355"/>
      <c r="W510" s="377"/>
      <c r="X510" s="355"/>
      <c r="Y510" s="355"/>
      <c r="Z510" s="355"/>
      <c r="AA510" s="355"/>
      <c r="AB510" s="357"/>
      <c r="AC510" s="355"/>
      <c r="AD510" s="355"/>
      <c r="AE510" s="355"/>
      <c r="AF510" s="355"/>
      <c r="AG510" s="355"/>
      <c r="AH510" s="355"/>
      <c r="AI510" s="355"/>
      <c r="AJ510" s="355"/>
      <c r="AK510" s="356"/>
      <c r="AL510" s="355"/>
      <c r="AM510" s="355"/>
      <c r="AN510" s="355"/>
      <c r="AO510" s="355"/>
      <c r="AP510" s="355"/>
      <c r="AQ510" s="355"/>
      <c r="AR510" s="355"/>
      <c r="AS510" s="358"/>
      <c r="AT510" s="355"/>
      <c r="AU510" s="355"/>
      <c r="AV510" s="355"/>
      <c r="AW510" s="355"/>
      <c r="AX510" s="355"/>
      <c r="AY510" s="355"/>
      <c r="AZ510" s="355"/>
      <c r="BA510" s="355"/>
    </row>
    <row r="511" spans="1:53" s="353" customFormat="1">
      <c r="A511" s="355"/>
      <c r="B511" s="355"/>
      <c r="C511" s="355"/>
      <c r="D511" s="355"/>
      <c r="E511" s="355"/>
      <c r="F511" s="355"/>
      <c r="G511" s="355"/>
      <c r="H511" s="355"/>
      <c r="I511" s="355"/>
      <c r="J511" s="355"/>
      <c r="K511" s="355"/>
      <c r="L511" s="355"/>
      <c r="M511" s="355"/>
      <c r="N511" s="355"/>
      <c r="O511" s="355"/>
      <c r="P511" s="377"/>
      <c r="Q511" s="355"/>
      <c r="R511" s="355"/>
      <c r="S511" s="355"/>
      <c r="T511" s="355"/>
      <c r="U511" s="355"/>
      <c r="V511" s="355"/>
      <c r="W511" s="377"/>
      <c r="X511" s="355"/>
      <c r="Y511" s="355"/>
      <c r="Z511" s="355"/>
      <c r="AA511" s="355"/>
      <c r="AB511" s="357"/>
      <c r="AC511" s="355"/>
      <c r="AD511" s="355"/>
      <c r="AE511" s="355"/>
      <c r="AF511" s="355"/>
      <c r="AG511" s="355"/>
      <c r="AH511" s="355"/>
      <c r="AI511" s="355"/>
      <c r="AJ511" s="355"/>
      <c r="AK511" s="356"/>
      <c r="AL511" s="355"/>
      <c r="AM511" s="355"/>
      <c r="AN511" s="355"/>
      <c r="AO511" s="355"/>
      <c r="AP511" s="355"/>
      <c r="AQ511" s="355"/>
      <c r="AR511" s="355"/>
      <c r="AS511" s="358"/>
      <c r="AT511" s="355"/>
      <c r="AU511" s="355"/>
      <c r="AV511" s="355"/>
      <c r="AW511" s="355"/>
      <c r="AX511" s="355"/>
      <c r="AY511" s="355"/>
      <c r="AZ511" s="355"/>
      <c r="BA511" s="355"/>
    </row>
    <row r="512" spans="1:53" s="353" customFormat="1">
      <c r="A512" s="355"/>
      <c r="B512" s="355"/>
      <c r="C512" s="355"/>
      <c r="D512" s="355"/>
      <c r="E512" s="355"/>
      <c r="F512" s="355"/>
      <c r="G512" s="355"/>
      <c r="H512" s="355"/>
      <c r="I512" s="355"/>
      <c r="J512" s="355"/>
      <c r="K512" s="355"/>
      <c r="L512" s="355"/>
      <c r="M512" s="355"/>
      <c r="N512" s="355"/>
      <c r="O512" s="355"/>
      <c r="P512" s="377"/>
      <c r="Q512" s="355"/>
      <c r="R512" s="355"/>
      <c r="S512" s="355"/>
      <c r="T512" s="355"/>
      <c r="U512" s="355"/>
      <c r="V512" s="355"/>
      <c r="W512" s="377"/>
      <c r="X512" s="355"/>
      <c r="Y512" s="355"/>
      <c r="Z512" s="355"/>
      <c r="AA512" s="355"/>
      <c r="AB512" s="357"/>
      <c r="AC512" s="355"/>
      <c r="AD512" s="355"/>
      <c r="AE512" s="355"/>
      <c r="AF512" s="355"/>
      <c r="AG512" s="355"/>
      <c r="AH512" s="355"/>
      <c r="AI512" s="355"/>
      <c r="AJ512" s="355"/>
      <c r="AK512" s="356"/>
      <c r="AL512" s="355"/>
      <c r="AM512" s="355"/>
      <c r="AN512" s="355"/>
      <c r="AO512" s="355"/>
      <c r="AP512" s="355"/>
      <c r="AQ512" s="355"/>
      <c r="AR512" s="355"/>
      <c r="AS512" s="358"/>
      <c r="AT512" s="355"/>
      <c r="AU512" s="355"/>
      <c r="AV512" s="355"/>
      <c r="AW512" s="355"/>
      <c r="AX512" s="355"/>
      <c r="AY512" s="355"/>
      <c r="AZ512" s="355"/>
      <c r="BA512" s="355"/>
    </row>
    <row r="513" spans="16:45" s="353" customFormat="1">
      <c r="P513" s="378"/>
      <c r="W513" s="378"/>
      <c r="AB513" s="360"/>
      <c r="AK513" s="359"/>
      <c r="AS513" s="361"/>
    </row>
    <row r="514" spans="16:45" s="353" customFormat="1">
      <c r="P514" s="378"/>
      <c r="W514" s="378"/>
      <c r="AB514" s="360"/>
      <c r="AK514" s="359"/>
      <c r="AS514" s="361"/>
    </row>
    <row r="515" spans="16:45" s="353" customFormat="1">
      <c r="P515" s="378"/>
      <c r="W515" s="378"/>
      <c r="AB515" s="360"/>
      <c r="AK515" s="359"/>
      <c r="AS515" s="361"/>
    </row>
    <row r="516" spans="16:45" s="353" customFormat="1">
      <c r="P516" s="378"/>
      <c r="W516" s="378"/>
      <c r="AB516" s="360"/>
      <c r="AK516" s="359"/>
      <c r="AS516" s="361"/>
    </row>
    <row r="517" spans="16:45" s="353" customFormat="1">
      <c r="P517" s="378"/>
      <c r="W517" s="378"/>
      <c r="AB517" s="360"/>
      <c r="AK517" s="359"/>
      <c r="AS517" s="361"/>
    </row>
    <row r="518" spans="16:45" s="353" customFormat="1">
      <c r="P518" s="378"/>
      <c r="W518" s="378"/>
      <c r="AB518" s="360"/>
      <c r="AK518" s="359"/>
      <c r="AS518" s="361"/>
    </row>
    <row r="519" spans="16:45" s="353" customFormat="1">
      <c r="P519" s="378"/>
      <c r="W519" s="378"/>
      <c r="AB519" s="360"/>
      <c r="AK519" s="359"/>
      <c r="AS519" s="361"/>
    </row>
    <row r="520" spans="16:45" s="353" customFormat="1">
      <c r="P520" s="378"/>
      <c r="W520" s="378"/>
      <c r="AB520" s="360"/>
      <c r="AK520" s="359"/>
      <c r="AS520" s="361"/>
    </row>
    <row r="521" spans="16:45" s="353" customFormat="1">
      <c r="P521" s="378"/>
      <c r="W521" s="378"/>
      <c r="AB521" s="360"/>
      <c r="AK521" s="359"/>
      <c r="AS521" s="361"/>
    </row>
    <row r="522" spans="16:45" s="353" customFormat="1">
      <c r="P522" s="378"/>
      <c r="W522" s="378"/>
      <c r="AB522" s="360"/>
      <c r="AK522" s="359"/>
      <c r="AS522" s="361"/>
    </row>
    <row r="523" spans="16:45" s="353" customFormat="1">
      <c r="P523" s="378"/>
      <c r="W523" s="378"/>
      <c r="AB523" s="360"/>
      <c r="AK523" s="359"/>
      <c r="AS523" s="361"/>
    </row>
    <row r="524" spans="16:45" s="353" customFormat="1">
      <c r="P524" s="378"/>
      <c r="W524" s="378"/>
      <c r="AB524" s="360"/>
      <c r="AK524" s="359"/>
      <c r="AS524" s="361"/>
    </row>
    <row r="525" spans="16:45" s="353" customFormat="1">
      <c r="P525" s="378"/>
      <c r="W525" s="378"/>
      <c r="AB525" s="360"/>
      <c r="AK525" s="359"/>
      <c r="AS525" s="361"/>
    </row>
    <row r="526" spans="16:45" s="353" customFormat="1">
      <c r="P526" s="378"/>
      <c r="W526" s="378"/>
      <c r="AB526" s="360"/>
      <c r="AK526" s="359"/>
      <c r="AS526" s="361"/>
    </row>
    <row r="527" spans="16:45" s="353" customFormat="1">
      <c r="P527" s="378"/>
      <c r="W527" s="378"/>
      <c r="AB527" s="360"/>
      <c r="AK527" s="359"/>
      <c r="AS527" s="361"/>
    </row>
    <row r="528" spans="16:45" s="353" customFormat="1">
      <c r="P528" s="378"/>
      <c r="W528" s="378"/>
      <c r="AB528" s="360"/>
      <c r="AK528" s="359"/>
      <c r="AS528" s="361"/>
    </row>
    <row r="529" spans="16:45" s="353" customFormat="1">
      <c r="P529" s="378"/>
      <c r="W529" s="378"/>
      <c r="AB529" s="360"/>
      <c r="AK529" s="359"/>
      <c r="AS529" s="361"/>
    </row>
    <row r="530" spans="16:45" s="353" customFormat="1">
      <c r="P530" s="378"/>
      <c r="W530" s="378"/>
      <c r="AB530" s="360"/>
      <c r="AK530" s="359"/>
      <c r="AS530" s="361"/>
    </row>
    <row r="531" spans="16:45" s="353" customFormat="1">
      <c r="P531" s="378"/>
      <c r="W531" s="378"/>
      <c r="AB531" s="360"/>
      <c r="AK531" s="359"/>
      <c r="AS531" s="361"/>
    </row>
    <row r="532" spans="16:45" s="353" customFormat="1">
      <c r="P532" s="378"/>
      <c r="W532" s="378"/>
      <c r="AB532" s="360"/>
      <c r="AK532" s="359"/>
      <c r="AS532" s="361"/>
    </row>
    <row r="533" spans="16:45" s="353" customFormat="1">
      <c r="P533" s="378"/>
      <c r="W533" s="378"/>
      <c r="AB533" s="360"/>
      <c r="AK533" s="359"/>
      <c r="AS533" s="361"/>
    </row>
    <row r="534" spans="16:45" s="353" customFormat="1">
      <c r="P534" s="378"/>
      <c r="W534" s="378"/>
      <c r="AB534" s="360"/>
      <c r="AK534" s="359"/>
      <c r="AS534" s="361"/>
    </row>
    <row r="535" spans="16:45" s="353" customFormat="1">
      <c r="P535" s="378"/>
      <c r="W535" s="378"/>
      <c r="AB535" s="360"/>
      <c r="AK535" s="359"/>
      <c r="AS535" s="361"/>
    </row>
    <row r="536" spans="16:45" s="353" customFormat="1">
      <c r="P536" s="378"/>
      <c r="W536" s="378"/>
      <c r="AB536" s="360"/>
      <c r="AK536" s="359"/>
      <c r="AS536" s="361"/>
    </row>
    <row r="537" spans="16:45" s="353" customFormat="1">
      <c r="P537" s="378"/>
      <c r="W537" s="378"/>
      <c r="AB537" s="360"/>
      <c r="AK537" s="359"/>
      <c r="AS537" s="361"/>
    </row>
    <row r="538" spans="16:45" s="353" customFormat="1">
      <c r="P538" s="378"/>
      <c r="W538" s="378"/>
      <c r="AB538" s="360"/>
      <c r="AK538" s="359"/>
      <c r="AS538" s="361"/>
    </row>
    <row r="539" spans="16:45" s="353" customFormat="1">
      <c r="P539" s="378"/>
      <c r="W539" s="378"/>
      <c r="AB539" s="360"/>
      <c r="AK539" s="359"/>
      <c r="AS539" s="361"/>
    </row>
    <row r="540" spans="16:45" s="353" customFormat="1">
      <c r="P540" s="378"/>
      <c r="W540" s="378"/>
      <c r="AB540" s="360"/>
      <c r="AK540" s="359"/>
      <c r="AS540" s="361"/>
    </row>
    <row r="541" spans="16:45" s="353" customFormat="1">
      <c r="P541" s="378"/>
      <c r="W541" s="378"/>
      <c r="AB541" s="360"/>
      <c r="AK541" s="359"/>
      <c r="AS541" s="361"/>
    </row>
    <row r="542" spans="16:45" s="353" customFormat="1">
      <c r="P542" s="378"/>
      <c r="W542" s="378"/>
      <c r="AB542" s="360"/>
      <c r="AK542" s="359"/>
      <c r="AS542" s="361"/>
    </row>
    <row r="543" spans="16:45" s="353" customFormat="1">
      <c r="P543" s="378"/>
      <c r="W543" s="378"/>
      <c r="AB543" s="360"/>
      <c r="AK543" s="359"/>
      <c r="AS543" s="361"/>
    </row>
    <row r="544" spans="16:45" s="353" customFormat="1">
      <c r="P544" s="378"/>
      <c r="W544" s="378"/>
      <c r="AB544" s="360"/>
      <c r="AK544" s="359"/>
      <c r="AS544" s="361"/>
    </row>
    <row r="545" spans="16:45" s="353" customFormat="1">
      <c r="P545" s="378"/>
      <c r="W545" s="378"/>
      <c r="AB545" s="360"/>
      <c r="AK545" s="359"/>
      <c r="AS545" s="361"/>
    </row>
    <row r="546" spans="16:45" s="353" customFormat="1">
      <c r="P546" s="378"/>
      <c r="W546" s="378"/>
      <c r="AB546" s="360"/>
      <c r="AK546" s="359"/>
      <c r="AS546" s="361"/>
    </row>
    <row r="547" spans="16:45" s="353" customFormat="1">
      <c r="P547" s="378"/>
      <c r="W547" s="378"/>
      <c r="AB547" s="360"/>
      <c r="AK547" s="359"/>
      <c r="AS547" s="361"/>
    </row>
    <row r="548" spans="16:45" s="353" customFormat="1">
      <c r="P548" s="378"/>
      <c r="W548" s="378"/>
      <c r="AB548" s="360"/>
      <c r="AK548" s="359"/>
      <c r="AS548" s="361"/>
    </row>
    <row r="549" spans="16:45" s="353" customFormat="1">
      <c r="P549" s="378"/>
      <c r="W549" s="378"/>
      <c r="AB549" s="360"/>
      <c r="AK549" s="359"/>
      <c r="AS549" s="361"/>
    </row>
    <row r="550" spans="16:45" s="353" customFormat="1">
      <c r="P550" s="378"/>
      <c r="W550" s="378"/>
      <c r="AB550" s="360"/>
      <c r="AK550" s="359"/>
      <c r="AS550" s="361"/>
    </row>
    <row r="551" spans="16:45" s="353" customFormat="1">
      <c r="P551" s="378"/>
      <c r="W551" s="378"/>
      <c r="AB551" s="360"/>
      <c r="AK551" s="359"/>
      <c r="AS551" s="361"/>
    </row>
    <row r="552" spans="16:45" s="353" customFormat="1">
      <c r="P552" s="378"/>
      <c r="W552" s="378"/>
      <c r="AB552" s="360"/>
      <c r="AK552" s="359"/>
      <c r="AS552" s="361"/>
    </row>
    <row r="553" spans="16:45" s="353" customFormat="1">
      <c r="P553" s="378"/>
      <c r="W553" s="378"/>
      <c r="AB553" s="360"/>
      <c r="AK553" s="359"/>
      <c r="AS553" s="361"/>
    </row>
    <row r="554" spans="16:45" s="353" customFormat="1">
      <c r="P554" s="378"/>
      <c r="W554" s="378"/>
      <c r="AB554" s="360"/>
      <c r="AK554" s="359"/>
      <c r="AS554" s="361"/>
    </row>
    <row r="555" spans="16:45" s="353" customFormat="1">
      <c r="P555" s="378"/>
      <c r="W555" s="378"/>
      <c r="AB555" s="360"/>
      <c r="AK555" s="359"/>
      <c r="AS555" s="361"/>
    </row>
    <row r="556" spans="16:45" s="353" customFormat="1">
      <c r="P556" s="378"/>
      <c r="W556" s="378"/>
      <c r="AB556" s="360"/>
      <c r="AK556" s="359"/>
      <c r="AS556" s="361"/>
    </row>
    <row r="557" spans="16:45" s="353" customFormat="1">
      <c r="P557" s="378"/>
      <c r="W557" s="378"/>
      <c r="AB557" s="360"/>
      <c r="AK557" s="359"/>
      <c r="AS557" s="361"/>
    </row>
    <row r="558" spans="16:45" s="353" customFormat="1">
      <c r="P558" s="378"/>
      <c r="W558" s="378"/>
      <c r="AB558" s="360"/>
      <c r="AK558" s="359"/>
      <c r="AS558" s="361"/>
    </row>
    <row r="559" spans="16:45" s="353" customFormat="1">
      <c r="P559" s="378"/>
      <c r="W559" s="378"/>
      <c r="AB559" s="360"/>
      <c r="AK559" s="359"/>
      <c r="AS559" s="361"/>
    </row>
    <row r="560" spans="16:45" s="353" customFormat="1">
      <c r="P560" s="378"/>
      <c r="W560" s="378"/>
      <c r="AB560" s="360"/>
      <c r="AK560" s="359"/>
      <c r="AS560" s="361"/>
    </row>
    <row r="561" spans="16:45" s="353" customFormat="1">
      <c r="P561" s="378"/>
      <c r="W561" s="378"/>
      <c r="AB561" s="360"/>
      <c r="AK561" s="359"/>
      <c r="AS561" s="361"/>
    </row>
    <row r="562" spans="16:45" s="353" customFormat="1">
      <c r="P562" s="378"/>
      <c r="W562" s="378"/>
      <c r="AB562" s="360"/>
      <c r="AK562" s="359"/>
      <c r="AS562" s="361"/>
    </row>
    <row r="563" spans="16:45" s="353" customFormat="1">
      <c r="P563" s="378"/>
      <c r="W563" s="378"/>
      <c r="AB563" s="360"/>
      <c r="AK563" s="359"/>
      <c r="AS563" s="361"/>
    </row>
    <row r="564" spans="16:45" s="353" customFormat="1">
      <c r="P564" s="378"/>
      <c r="W564" s="378"/>
      <c r="AB564" s="360"/>
      <c r="AK564" s="359"/>
      <c r="AS564" s="361"/>
    </row>
    <row r="565" spans="16:45" s="353" customFormat="1">
      <c r="P565" s="378"/>
      <c r="W565" s="378"/>
      <c r="AB565" s="360"/>
      <c r="AK565" s="359"/>
      <c r="AS565" s="361"/>
    </row>
    <row r="566" spans="16:45" s="353" customFormat="1">
      <c r="P566" s="378"/>
      <c r="W566" s="378"/>
      <c r="AB566" s="360"/>
      <c r="AK566" s="359"/>
      <c r="AS566" s="361"/>
    </row>
    <row r="567" spans="16:45" s="353" customFormat="1">
      <c r="P567" s="378"/>
      <c r="W567" s="378"/>
      <c r="AB567" s="360"/>
      <c r="AK567" s="359"/>
      <c r="AS567" s="361"/>
    </row>
    <row r="568" spans="16:45" s="353" customFormat="1">
      <c r="P568" s="378"/>
      <c r="W568" s="378"/>
      <c r="AB568" s="360"/>
      <c r="AK568" s="359"/>
      <c r="AS568" s="361"/>
    </row>
    <row r="569" spans="16:45" s="353" customFormat="1">
      <c r="P569" s="378"/>
      <c r="W569" s="378"/>
      <c r="AB569" s="360"/>
      <c r="AK569" s="359"/>
      <c r="AS569" s="361"/>
    </row>
    <row r="570" spans="16:45" s="353" customFormat="1">
      <c r="P570" s="378"/>
      <c r="W570" s="378"/>
      <c r="AB570" s="360"/>
      <c r="AK570" s="359"/>
      <c r="AS570" s="361"/>
    </row>
    <row r="571" spans="16:45" s="353" customFormat="1">
      <c r="P571" s="378"/>
      <c r="W571" s="378"/>
      <c r="AB571" s="360"/>
      <c r="AK571" s="359"/>
      <c r="AS571" s="361"/>
    </row>
    <row r="572" spans="16:45" s="353" customFormat="1">
      <c r="P572" s="378"/>
      <c r="W572" s="378"/>
      <c r="AB572" s="360"/>
      <c r="AK572" s="359"/>
      <c r="AS572" s="361"/>
    </row>
    <row r="573" spans="16:45" s="353" customFormat="1">
      <c r="P573" s="378"/>
      <c r="W573" s="378"/>
      <c r="AB573" s="360"/>
      <c r="AK573" s="359"/>
      <c r="AS573" s="361"/>
    </row>
    <row r="574" spans="16:45" s="353" customFormat="1">
      <c r="P574" s="378"/>
      <c r="W574" s="378"/>
      <c r="AB574" s="360"/>
      <c r="AK574" s="359"/>
      <c r="AS574" s="361"/>
    </row>
    <row r="575" spans="16:45" s="353" customFormat="1">
      <c r="P575" s="378"/>
      <c r="W575" s="378"/>
      <c r="AB575" s="360"/>
      <c r="AK575" s="359"/>
      <c r="AS575" s="361"/>
    </row>
    <row r="576" spans="16:45" s="353" customFormat="1">
      <c r="P576" s="378"/>
      <c r="W576" s="378"/>
      <c r="AB576" s="360"/>
      <c r="AK576" s="359"/>
      <c r="AS576" s="361"/>
    </row>
    <row r="577" spans="16:45" s="353" customFormat="1">
      <c r="P577" s="378"/>
      <c r="W577" s="378"/>
      <c r="AB577" s="360"/>
      <c r="AK577" s="359"/>
      <c r="AS577" s="361"/>
    </row>
    <row r="578" spans="16:45" s="353" customFormat="1">
      <c r="P578" s="378"/>
      <c r="W578" s="378"/>
      <c r="AB578" s="360"/>
      <c r="AK578" s="359"/>
      <c r="AS578" s="361"/>
    </row>
    <row r="579" spans="16:45" s="353" customFormat="1">
      <c r="P579" s="378"/>
      <c r="W579" s="378"/>
      <c r="AB579" s="360"/>
      <c r="AK579" s="359"/>
      <c r="AS579" s="361"/>
    </row>
    <row r="580" spans="16:45" s="353" customFormat="1">
      <c r="P580" s="378"/>
      <c r="W580" s="378"/>
      <c r="AB580" s="360"/>
      <c r="AK580" s="359"/>
      <c r="AS580" s="361"/>
    </row>
    <row r="581" spans="16:45" s="353" customFormat="1">
      <c r="P581" s="378"/>
      <c r="W581" s="378"/>
      <c r="AB581" s="360"/>
      <c r="AK581" s="359"/>
      <c r="AS581" s="361"/>
    </row>
    <row r="582" spans="16:45" s="353" customFormat="1">
      <c r="P582" s="378"/>
      <c r="W582" s="378"/>
      <c r="AB582" s="360"/>
      <c r="AK582" s="359"/>
      <c r="AS582" s="361"/>
    </row>
    <row r="583" spans="16:45" s="353" customFormat="1">
      <c r="P583" s="378"/>
      <c r="W583" s="378"/>
      <c r="AB583" s="360"/>
      <c r="AK583" s="359"/>
      <c r="AS583" s="361"/>
    </row>
    <row r="584" spans="16:45" s="353" customFormat="1">
      <c r="P584" s="378"/>
      <c r="W584" s="378"/>
      <c r="AB584" s="360"/>
      <c r="AK584" s="359"/>
      <c r="AS584" s="361"/>
    </row>
    <row r="585" spans="16:45" s="353" customFormat="1">
      <c r="P585" s="378"/>
      <c r="W585" s="378"/>
      <c r="AB585" s="360"/>
      <c r="AK585" s="359"/>
      <c r="AS585" s="361"/>
    </row>
    <row r="586" spans="16:45" s="353" customFormat="1">
      <c r="P586" s="378"/>
      <c r="W586" s="378"/>
      <c r="AB586" s="360"/>
      <c r="AK586" s="359"/>
      <c r="AS586" s="361"/>
    </row>
    <row r="587" spans="16:45" s="353" customFormat="1">
      <c r="P587" s="378"/>
      <c r="W587" s="378"/>
      <c r="AB587" s="360"/>
      <c r="AK587" s="359"/>
      <c r="AS587" s="361"/>
    </row>
    <row r="588" spans="16:45" s="353" customFormat="1">
      <c r="P588" s="378"/>
      <c r="W588" s="378"/>
      <c r="AB588" s="360"/>
      <c r="AK588" s="359"/>
      <c r="AS588" s="361"/>
    </row>
    <row r="589" spans="16:45" s="353" customFormat="1">
      <c r="P589" s="378"/>
      <c r="W589" s="378"/>
      <c r="AB589" s="360"/>
      <c r="AK589" s="359"/>
      <c r="AS589" s="361"/>
    </row>
    <row r="590" spans="16:45" s="353" customFormat="1">
      <c r="P590" s="378"/>
      <c r="W590" s="378"/>
      <c r="AB590" s="360"/>
      <c r="AK590" s="359"/>
      <c r="AS590" s="361"/>
    </row>
    <row r="591" spans="16:45" s="353" customFormat="1">
      <c r="P591" s="378"/>
      <c r="W591" s="378"/>
      <c r="AB591" s="360"/>
      <c r="AK591" s="359"/>
      <c r="AS591" s="361"/>
    </row>
    <row r="592" spans="16:45" s="353" customFormat="1">
      <c r="P592" s="378"/>
      <c r="W592" s="378"/>
      <c r="AB592" s="360"/>
      <c r="AK592" s="359"/>
      <c r="AS592" s="361"/>
    </row>
    <row r="593" spans="16:45" s="353" customFormat="1">
      <c r="P593" s="378"/>
      <c r="W593" s="378"/>
      <c r="AB593" s="360"/>
      <c r="AK593" s="359"/>
      <c r="AS593" s="361"/>
    </row>
    <row r="594" spans="16:45" s="353" customFormat="1">
      <c r="P594" s="378"/>
      <c r="W594" s="378"/>
      <c r="AB594" s="360"/>
      <c r="AK594" s="359"/>
      <c r="AS594" s="361"/>
    </row>
    <row r="595" spans="16:45" s="353" customFormat="1">
      <c r="P595" s="378"/>
      <c r="W595" s="378"/>
      <c r="AB595" s="360"/>
      <c r="AK595" s="359"/>
      <c r="AS595" s="361"/>
    </row>
    <row r="596" spans="16:45" s="353" customFormat="1">
      <c r="P596" s="378"/>
      <c r="W596" s="378"/>
      <c r="AB596" s="360"/>
      <c r="AK596" s="359"/>
      <c r="AS596" s="361"/>
    </row>
    <row r="597" spans="16:45" s="353" customFormat="1">
      <c r="P597" s="378"/>
      <c r="W597" s="378"/>
      <c r="AB597" s="360"/>
      <c r="AK597" s="359"/>
      <c r="AS597" s="361"/>
    </row>
    <row r="598" spans="16:45" s="353" customFormat="1">
      <c r="P598" s="378"/>
      <c r="W598" s="378"/>
      <c r="AB598" s="360"/>
      <c r="AK598" s="359"/>
      <c r="AS598" s="361"/>
    </row>
    <row r="599" spans="16:45" s="353" customFormat="1">
      <c r="P599" s="378"/>
      <c r="W599" s="378"/>
      <c r="AB599" s="360"/>
      <c r="AK599" s="359"/>
      <c r="AS599" s="361"/>
    </row>
    <row r="600" spans="16:45" s="353" customFormat="1">
      <c r="P600" s="378"/>
      <c r="W600" s="378"/>
      <c r="AB600" s="360"/>
      <c r="AK600" s="359"/>
      <c r="AS600" s="361"/>
    </row>
    <row r="601" spans="16:45" s="353" customFormat="1">
      <c r="P601" s="378"/>
      <c r="W601" s="378"/>
      <c r="AB601" s="360"/>
      <c r="AK601" s="359"/>
      <c r="AS601" s="361"/>
    </row>
    <row r="602" spans="16:45" s="353" customFormat="1">
      <c r="P602" s="378"/>
      <c r="W602" s="378"/>
      <c r="AB602" s="360"/>
      <c r="AK602" s="359"/>
      <c r="AS602" s="361"/>
    </row>
    <row r="603" spans="16:45" s="353" customFormat="1">
      <c r="P603" s="378"/>
      <c r="W603" s="378"/>
      <c r="AB603" s="360"/>
      <c r="AK603" s="359"/>
      <c r="AS603" s="361"/>
    </row>
    <row r="604" spans="16:45" s="353" customFormat="1">
      <c r="P604" s="378"/>
      <c r="W604" s="378"/>
      <c r="AB604" s="360"/>
      <c r="AK604" s="359"/>
      <c r="AS604" s="361"/>
    </row>
    <row r="605" spans="16:45" s="353" customFormat="1">
      <c r="P605" s="378"/>
      <c r="W605" s="378"/>
      <c r="AB605" s="360"/>
      <c r="AK605" s="359"/>
      <c r="AS605" s="361"/>
    </row>
    <row r="606" spans="16:45" s="353" customFormat="1">
      <c r="P606" s="378"/>
      <c r="W606" s="378"/>
      <c r="AB606" s="360"/>
      <c r="AK606" s="359"/>
      <c r="AS606" s="361"/>
    </row>
    <row r="607" spans="16:45" s="353" customFormat="1">
      <c r="P607" s="378"/>
      <c r="W607" s="378"/>
      <c r="AB607" s="360"/>
      <c r="AK607" s="359"/>
      <c r="AS607" s="361"/>
    </row>
    <row r="608" spans="16:45" s="353" customFormat="1">
      <c r="P608" s="378"/>
      <c r="W608" s="378"/>
      <c r="AB608" s="360"/>
      <c r="AK608" s="359"/>
      <c r="AS608" s="361"/>
    </row>
    <row r="609" spans="16:45" s="353" customFormat="1">
      <c r="P609" s="378"/>
      <c r="W609" s="378"/>
      <c r="AB609" s="360"/>
      <c r="AK609" s="359"/>
      <c r="AS609" s="361"/>
    </row>
    <row r="610" spans="16:45" s="353" customFormat="1">
      <c r="P610" s="378"/>
      <c r="W610" s="378"/>
      <c r="AB610" s="360"/>
      <c r="AK610" s="359"/>
      <c r="AS610" s="361"/>
    </row>
    <row r="611" spans="16:45" s="353" customFormat="1">
      <c r="P611" s="378"/>
      <c r="W611" s="378"/>
      <c r="AB611" s="360"/>
      <c r="AK611" s="359"/>
      <c r="AS611" s="361"/>
    </row>
    <row r="612" spans="16:45" s="353" customFormat="1">
      <c r="P612" s="378"/>
      <c r="W612" s="378"/>
      <c r="AB612" s="360"/>
      <c r="AK612" s="359"/>
      <c r="AS612" s="361"/>
    </row>
    <row r="613" spans="16:45" s="353" customFormat="1">
      <c r="P613" s="378"/>
      <c r="W613" s="378"/>
      <c r="AB613" s="360"/>
      <c r="AK613" s="359"/>
      <c r="AS613" s="361"/>
    </row>
    <row r="614" spans="16:45" s="353" customFormat="1">
      <c r="P614" s="378"/>
      <c r="W614" s="378"/>
      <c r="AB614" s="360"/>
      <c r="AK614" s="359"/>
      <c r="AS614" s="361"/>
    </row>
    <row r="615" spans="16:45" s="353" customFormat="1">
      <c r="P615" s="378"/>
      <c r="W615" s="378"/>
      <c r="AB615" s="360"/>
      <c r="AK615" s="359"/>
      <c r="AS615" s="361"/>
    </row>
    <row r="616" spans="16:45" s="353" customFormat="1">
      <c r="P616" s="378"/>
      <c r="W616" s="378"/>
      <c r="AB616" s="360"/>
      <c r="AK616" s="359"/>
      <c r="AS616" s="361"/>
    </row>
    <row r="617" spans="16:45" s="353" customFormat="1">
      <c r="P617" s="378"/>
      <c r="W617" s="378"/>
      <c r="AB617" s="360"/>
      <c r="AK617" s="359"/>
      <c r="AS617" s="361"/>
    </row>
    <row r="618" spans="16:45" s="353" customFormat="1">
      <c r="P618" s="378"/>
      <c r="W618" s="378"/>
      <c r="AB618" s="360"/>
      <c r="AK618" s="359"/>
      <c r="AS618" s="361"/>
    </row>
    <row r="619" spans="16:45" s="353" customFormat="1">
      <c r="P619" s="378"/>
      <c r="W619" s="378"/>
      <c r="AB619" s="360"/>
      <c r="AK619" s="359"/>
      <c r="AS619" s="361"/>
    </row>
    <row r="620" spans="16:45" s="353" customFormat="1">
      <c r="P620" s="378"/>
      <c r="W620" s="378"/>
      <c r="AB620" s="360"/>
      <c r="AK620" s="359"/>
      <c r="AS620" s="361"/>
    </row>
    <row r="621" spans="16:45" s="353" customFormat="1">
      <c r="P621" s="378"/>
      <c r="W621" s="378"/>
      <c r="AB621" s="360"/>
      <c r="AK621" s="359"/>
      <c r="AS621" s="361"/>
    </row>
    <row r="622" spans="16:45" s="353" customFormat="1">
      <c r="P622" s="378"/>
      <c r="W622" s="378"/>
      <c r="AB622" s="360"/>
      <c r="AK622" s="359"/>
      <c r="AS622" s="361"/>
    </row>
    <row r="623" spans="16:45" s="353" customFormat="1">
      <c r="P623" s="378"/>
      <c r="W623" s="378"/>
      <c r="AB623" s="360"/>
      <c r="AK623" s="359"/>
      <c r="AS623" s="361"/>
    </row>
    <row r="624" spans="16:45" s="353" customFormat="1">
      <c r="P624" s="378"/>
      <c r="W624" s="378"/>
      <c r="AB624" s="360"/>
      <c r="AK624" s="359"/>
      <c r="AS624" s="361"/>
    </row>
    <row r="625" spans="16:45" s="353" customFormat="1">
      <c r="P625" s="378"/>
      <c r="W625" s="378"/>
      <c r="AB625" s="360"/>
      <c r="AK625" s="359"/>
      <c r="AS625" s="361"/>
    </row>
    <row r="626" spans="16:45" s="353" customFormat="1">
      <c r="P626" s="378"/>
      <c r="W626" s="378"/>
      <c r="AB626" s="360"/>
      <c r="AK626" s="359"/>
      <c r="AS626" s="361"/>
    </row>
    <row r="627" spans="16:45" s="353" customFormat="1">
      <c r="P627" s="378"/>
      <c r="W627" s="378"/>
      <c r="AB627" s="360"/>
      <c r="AK627" s="359"/>
      <c r="AS627" s="361"/>
    </row>
    <row r="628" spans="16:45" s="353" customFormat="1">
      <c r="P628" s="378"/>
      <c r="W628" s="378"/>
      <c r="AB628" s="360"/>
      <c r="AK628" s="359"/>
      <c r="AS628" s="361"/>
    </row>
    <row r="629" spans="16:45" s="353" customFormat="1">
      <c r="P629" s="378"/>
      <c r="W629" s="378"/>
      <c r="AB629" s="360"/>
      <c r="AK629" s="359"/>
      <c r="AS629" s="361"/>
    </row>
    <row r="630" spans="16:45" s="353" customFormat="1">
      <c r="P630" s="378"/>
      <c r="W630" s="378"/>
      <c r="AB630" s="360"/>
      <c r="AK630" s="359"/>
      <c r="AS630" s="361"/>
    </row>
    <row r="631" spans="16:45" s="353" customFormat="1">
      <c r="P631" s="378"/>
      <c r="W631" s="378"/>
      <c r="AB631" s="360"/>
      <c r="AK631" s="359"/>
      <c r="AS631" s="361"/>
    </row>
    <row r="632" spans="16:45" s="353" customFormat="1">
      <c r="P632" s="378"/>
      <c r="W632" s="378"/>
      <c r="AB632" s="360"/>
      <c r="AK632" s="359"/>
      <c r="AS632" s="361"/>
    </row>
    <row r="633" spans="16:45" s="353" customFormat="1">
      <c r="P633" s="378"/>
      <c r="W633" s="378"/>
      <c r="AB633" s="360"/>
      <c r="AK633" s="359"/>
      <c r="AS633" s="361"/>
    </row>
    <row r="634" spans="16:45" s="353" customFormat="1">
      <c r="P634" s="378"/>
      <c r="W634" s="378"/>
      <c r="AB634" s="360"/>
      <c r="AK634" s="359"/>
      <c r="AS634" s="361"/>
    </row>
    <row r="635" spans="16:45" s="353" customFormat="1">
      <c r="P635" s="378"/>
      <c r="W635" s="378"/>
      <c r="AB635" s="360"/>
      <c r="AK635" s="359"/>
      <c r="AS635" s="361"/>
    </row>
    <row r="636" spans="16:45" s="353" customFormat="1">
      <c r="P636" s="378"/>
      <c r="W636" s="378"/>
      <c r="AB636" s="360"/>
      <c r="AK636" s="359"/>
      <c r="AS636" s="361"/>
    </row>
    <row r="637" spans="16:45" s="353" customFormat="1">
      <c r="P637" s="378"/>
      <c r="W637" s="378"/>
      <c r="AB637" s="360"/>
      <c r="AK637" s="359"/>
      <c r="AS637" s="361"/>
    </row>
    <row r="638" spans="16:45" s="353" customFormat="1">
      <c r="P638" s="378"/>
      <c r="W638" s="378"/>
      <c r="AB638" s="360"/>
      <c r="AK638" s="359"/>
      <c r="AS638" s="361"/>
    </row>
    <row r="639" spans="16:45" s="353" customFormat="1">
      <c r="P639" s="378"/>
      <c r="W639" s="378"/>
      <c r="AB639" s="360"/>
      <c r="AK639" s="359"/>
      <c r="AS639" s="361"/>
    </row>
    <row r="640" spans="16:45" s="353" customFormat="1">
      <c r="P640" s="378"/>
      <c r="W640" s="378"/>
      <c r="AB640" s="360"/>
      <c r="AK640" s="359"/>
      <c r="AS640" s="361"/>
    </row>
    <row r="641" spans="16:45" s="353" customFormat="1">
      <c r="P641" s="378"/>
      <c r="W641" s="378"/>
      <c r="AB641" s="360"/>
      <c r="AK641" s="359"/>
      <c r="AS641" s="361"/>
    </row>
    <row r="642" spans="16:45" s="353" customFormat="1">
      <c r="P642" s="378"/>
      <c r="W642" s="378"/>
      <c r="AB642" s="360"/>
      <c r="AK642" s="359"/>
      <c r="AS642" s="361"/>
    </row>
  </sheetData>
  <sheetProtection password="B48E" sheet="1" objects="1" scenarios="1" selectLockedCells="1" selectUnlockedCells="1"/>
  <conditionalFormatting sqref="A3:BA4 A5:AX26">
    <cfRule type="containsBlanks" dxfId="55" priority="48">
      <formula>LEN(TRIM(A3))=0</formula>
    </cfRule>
  </conditionalFormatting>
  <conditionalFormatting sqref="A5:AX5">
    <cfRule type="containsBlanks" dxfId="54" priority="47">
      <formula>LEN(TRIM(A5))=0</formula>
    </cfRule>
  </conditionalFormatting>
  <conditionalFormatting sqref="M6:M15 AY16:BA26 A5:L15 N5:BA15">
    <cfRule type="containsBlanks" dxfId="53" priority="46">
      <formula>LEN(TRIM(A5))=0</formula>
    </cfRule>
  </conditionalFormatting>
  <conditionalFormatting sqref="AQ6">
    <cfRule type="containsBlanks" dxfId="52" priority="45">
      <formula>LEN(TRIM(AQ6))=0</formula>
    </cfRule>
  </conditionalFormatting>
  <conditionalFormatting sqref="C16">
    <cfRule type="containsBlanks" dxfId="51" priority="44">
      <formula>LEN(TRIM(C16))=0</formula>
    </cfRule>
  </conditionalFormatting>
  <conditionalFormatting sqref="F16">
    <cfRule type="containsBlanks" dxfId="50" priority="43">
      <formula>LEN(TRIM(F16))=0</formula>
    </cfRule>
  </conditionalFormatting>
  <conditionalFormatting sqref="AL9:AL11">
    <cfRule type="containsBlanks" dxfId="49" priority="42">
      <formula>LEN(TRIM(AL9))=0</formula>
    </cfRule>
  </conditionalFormatting>
  <conditionalFormatting sqref="C18">
    <cfRule type="containsBlanks" dxfId="48" priority="41">
      <formula>LEN(TRIM(C18))=0</formula>
    </cfRule>
  </conditionalFormatting>
  <conditionalFormatting sqref="E18">
    <cfRule type="containsBlanks" dxfId="47" priority="40">
      <formula>LEN(TRIM(E18))=0</formula>
    </cfRule>
  </conditionalFormatting>
  <conditionalFormatting sqref="E18">
    <cfRule type="containsBlanks" dxfId="46" priority="39">
      <formula>LEN(TRIM(E18))=0</formula>
    </cfRule>
  </conditionalFormatting>
  <conditionalFormatting sqref="AP18">
    <cfRule type="containsBlanks" dxfId="45" priority="38">
      <formula>LEN(TRIM(AP18))=0</formula>
    </cfRule>
  </conditionalFormatting>
  <conditionalFormatting sqref="AL18:AM18">
    <cfRule type="containsBlanks" dxfId="44" priority="37">
      <formula>LEN(TRIM(AL18))=0</formula>
    </cfRule>
  </conditionalFormatting>
  <conditionalFormatting sqref="AL18">
    <cfRule type="containsBlanks" dxfId="43" priority="36">
      <formula>LEN(TRIM(AL18))=0</formula>
    </cfRule>
  </conditionalFormatting>
  <conditionalFormatting sqref="AJ18">
    <cfRule type="containsBlanks" dxfId="42" priority="35">
      <formula>LEN(TRIM(AJ18))=0</formula>
    </cfRule>
  </conditionalFormatting>
  <conditionalFormatting sqref="AE18">
    <cfRule type="containsBlanks" dxfId="41" priority="34">
      <formula>LEN(TRIM(AE18))=0</formula>
    </cfRule>
  </conditionalFormatting>
  <conditionalFormatting sqref="F13">
    <cfRule type="containsBlanks" dxfId="40" priority="33">
      <formula>LEN(TRIM(F13))=0</formula>
    </cfRule>
  </conditionalFormatting>
  <conditionalFormatting sqref="E19">
    <cfRule type="containsBlanks" dxfId="39" priority="32">
      <formula>LEN(TRIM(E19))=0</formula>
    </cfRule>
  </conditionalFormatting>
  <conditionalFormatting sqref="E19">
    <cfRule type="containsBlanks" dxfId="38" priority="31">
      <formula>LEN(TRIM(E19))=0</formula>
    </cfRule>
  </conditionalFormatting>
  <conditionalFormatting sqref="F19">
    <cfRule type="containsBlanks" dxfId="37" priority="30">
      <formula>LEN(TRIM(F19))=0</formula>
    </cfRule>
  </conditionalFormatting>
  <conditionalFormatting sqref="N19">
    <cfRule type="containsBlanks" dxfId="36" priority="29">
      <formula>LEN(TRIM(N19))=0</formula>
    </cfRule>
  </conditionalFormatting>
  <conditionalFormatting sqref="N19">
    <cfRule type="containsBlanks" dxfId="35" priority="28">
      <formula>LEN(TRIM(N19))=0</formula>
    </cfRule>
  </conditionalFormatting>
  <conditionalFormatting sqref="S19">
    <cfRule type="containsBlanks" dxfId="34" priority="27">
      <formula>LEN(TRIM(S19))=0</formula>
    </cfRule>
  </conditionalFormatting>
  <conditionalFormatting sqref="T19:U19">
    <cfRule type="containsBlanks" dxfId="33" priority="26">
      <formula>LEN(TRIM(T19))=0</formula>
    </cfRule>
  </conditionalFormatting>
  <conditionalFormatting sqref="AL19">
    <cfRule type="containsBlanks" dxfId="32" priority="25">
      <formula>LEN(TRIM(AL19))=0</formula>
    </cfRule>
  </conditionalFormatting>
  <conditionalFormatting sqref="AL19">
    <cfRule type="containsBlanks" dxfId="31" priority="24">
      <formula>LEN(TRIM(AL19))=0</formula>
    </cfRule>
  </conditionalFormatting>
  <conditionalFormatting sqref="AP19">
    <cfRule type="containsBlanks" dxfId="30" priority="23">
      <formula>LEN(TRIM(AP19))=0</formula>
    </cfRule>
  </conditionalFormatting>
  <conditionalFormatting sqref="AJ19">
    <cfRule type="containsBlanks" dxfId="29" priority="22">
      <formula>LEN(TRIM(AJ19))=0</formula>
    </cfRule>
  </conditionalFormatting>
  <conditionalFormatting sqref="G19">
    <cfRule type="containsBlanks" dxfId="28" priority="21">
      <formula>LEN(TRIM(G19))=0</formula>
    </cfRule>
  </conditionalFormatting>
  <conditionalFormatting sqref="D16">
    <cfRule type="containsBlanks" dxfId="27" priority="20">
      <formula>LEN(TRIM(D16))=0</formula>
    </cfRule>
  </conditionalFormatting>
  <conditionalFormatting sqref="I16">
    <cfRule type="containsBlanks" dxfId="26" priority="19">
      <formula>LEN(TRIM(I16))=0</formula>
    </cfRule>
  </conditionalFormatting>
  <conditionalFormatting sqref="AP16">
    <cfRule type="containsBlanks" dxfId="25" priority="18">
      <formula>LEN(TRIM(AP16))=0</formula>
    </cfRule>
  </conditionalFormatting>
  <conditionalFormatting sqref="AL16">
    <cfRule type="containsBlanks" dxfId="24" priority="17">
      <formula>LEN(TRIM(AL16))=0</formula>
    </cfRule>
  </conditionalFormatting>
  <conditionalFormatting sqref="AL16">
    <cfRule type="containsBlanks" dxfId="23" priority="16">
      <formula>LEN(TRIM(AL16))=0</formula>
    </cfRule>
  </conditionalFormatting>
  <conditionalFormatting sqref="AJ18">
    <cfRule type="containsBlanks" dxfId="22" priority="8">
      <formula>LEN(TRIM(AJ18))=0</formula>
    </cfRule>
  </conditionalFormatting>
  <conditionalFormatting sqref="C21:E21">
    <cfRule type="containsBlanks" dxfId="21" priority="15">
      <formula>LEN(TRIM(C21))=0</formula>
    </cfRule>
  </conditionalFormatting>
  <conditionalFormatting sqref="G21">
    <cfRule type="containsBlanks" dxfId="20" priority="14">
      <formula>LEN(TRIM(G21))=0</formula>
    </cfRule>
  </conditionalFormatting>
  <conditionalFormatting sqref="AI21">
    <cfRule type="containsBlanks" dxfId="19" priority="13">
      <formula>LEN(TRIM(AI21))=0</formula>
    </cfRule>
  </conditionalFormatting>
  <conditionalFormatting sqref="AJ21">
    <cfRule type="containsBlanks" dxfId="18" priority="12">
      <formula>LEN(TRIM(AJ21))=0</formula>
    </cfRule>
  </conditionalFormatting>
  <conditionalFormatting sqref="AK21">
    <cfRule type="containsBlanks" dxfId="17" priority="11">
      <formula>LEN(TRIM(AK21))=0</formula>
    </cfRule>
  </conditionalFormatting>
  <conditionalFormatting sqref="AP21">
    <cfRule type="containsBlanks" dxfId="16" priority="10">
      <formula>LEN(TRIM(AP21))=0</formula>
    </cfRule>
  </conditionalFormatting>
  <conditionalFormatting sqref="F18">
    <cfRule type="containsBlanks" dxfId="15" priority="9">
      <formula>LEN(TRIM(F18))=0</formula>
    </cfRule>
  </conditionalFormatting>
  <conditionalFormatting sqref="C22">
    <cfRule type="containsBlanks" dxfId="14" priority="7">
      <formula>LEN(TRIM(C22))=0</formula>
    </cfRule>
  </conditionalFormatting>
  <conditionalFormatting sqref="D22">
    <cfRule type="containsBlanks" dxfId="13" priority="6">
      <formula>LEN(TRIM(D22))=0</formula>
    </cfRule>
  </conditionalFormatting>
  <conditionalFormatting sqref="F22">
    <cfRule type="containsBlanks" dxfId="12" priority="5">
      <formula>LEN(TRIM(F22))=0</formula>
    </cfRule>
  </conditionalFormatting>
  <conditionalFormatting sqref="N22">
    <cfRule type="containsBlanks" dxfId="11" priority="4">
      <formula>LEN(TRIM(N22))=0</formula>
    </cfRule>
  </conditionalFormatting>
  <conditionalFormatting sqref="AP22">
    <cfRule type="containsBlanks" dxfId="10" priority="3">
      <formula>LEN(TRIM(AP22))=0</formula>
    </cfRule>
  </conditionalFormatting>
  <conditionalFormatting sqref="AI6">
    <cfRule type="containsBlanks" dxfId="9" priority="2">
      <formula>LEN(TRIM(AI6))=0</formula>
    </cfRule>
  </conditionalFormatting>
  <conditionalFormatting sqref="AH6">
    <cfRule type="containsBlanks" dxfId="8" priority="1">
      <formula>LEN(TRIM(AH6))=0</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sheetPr>
    <tabColor theme="9" tint="0.39997558519241921"/>
    <pageSetUpPr fitToPage="1"/>
  </sheetPr>
  <dimension ref="A1:I440"/>
  <sheetViews>
    <sheetView zoomScale="90" zoomScaleNormal="90" workbookViewId="0">
      <selection activeCell="E15" sqref="E15"/>
    </sheetView>
  </sheetViews>
  <sheetFormatPr defaultColWidth="9.140625" defaultRowHeight="12.75"/>
  <cols>
    <col min="1" max="1" width="1.7109375" style="93" customWidth="1"/>
    <col min="2" max="2" width="8.28515625" style="117" customWidth="1"/>
    <col min="3" max="3" width="36.140625" style="123" bestFit="1" customWidth="1"/>
    <col min="4" max="7" width="36.7109375" style="93" customWidth="1"/>
    <col min="8" max="8" width="13.5703125" style="93" customWidth="1"/>
    <col min="9" max="16384" width="9.140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C6" s="98"/>
      <c r="D6" s="99"/>
      <c r="E6" s="102"/>
      <c r="F6" s="102"/>
      <c r="G6" s="103"/>
    </row>
    <row r="7" spans="1:9" ht="23.25">
      <c r="C7" s="104"/>
      <c r="D7" s="105"/>
      <c r="E7" s="105"/>
      <c r="F7" s="106"/>
      <c r="G7" s="107"/>
    </row>
    <row r="8" spans="1:9" ht="23.25">
      <c r="C8" s="326"/>
      <c r="D8" s="327"/>
      <c r="E8" s="327"/>
      <c r="F8" s="328"/>
      <c r="G8" s="329"/>
    </row>
    <row r="9" spans="1:9" ht="23.25">
      <c r="C9" s="330"/>
      <c r="D9" s="331"/>
      <c r="E9" s="328" t="s">
        <v>1239</v>
      </c>
      <c r="F9" s="332"/>
      <c r="G9" s="333" t="s">
        <v>3272</v>
      </c>
    </row>
    <row r="10" spans="1:9" ht="18.75">
      <c r="A10" s="113">
        <v>1</v>
      </c>
      <c r="B10" s="114"/>
      <c r="C10" s="334" t="s">
        <v>124</v>
      </c>
      <c r="D10" s="335" t="str">
        <f>VLOOKUP(D11,'Tablet Database'!$A:$B,2,0)</f>
        <v>Lenovo</v>
      </c>
      <c r="E10" s="335" t="str">
        <f>VLOOKUP(E11,'Tablet Database'!$A:$B,2,0)</f>
        <v>ASUS</v>
      </c>
      <c r="F10" s="335" t="str">
        <f>VLOOKUP(F11,'Tablet Database'!$A:$B,2,0)</f>
        <v>Samsung</v>
      </c>
      <c r="G10" s="335" t="str">
        <f>VLOOKUP(G11,'Tablet Database'!$A:$B,2,0)</f>
        <v>Apple</v>
      </c>
      <c r="H10" s="115"/>
    </row>
    <row r="11" spans="1:9" s="117" customFormat="1" ht="19.5" customHeight="1">
      <c r="A11" s="113">
        <v>2</v>
      </c>
      <c r="B11" s="114"/>
      <c r="C11" s="334" t="s">
        <v>425</v>
      </c>
      <c r="D11" s="116" t="s">
        <v>1238</v>
      </c>
      <c r="E11" s="116" t="s">
        <v>2561</v>
      </c>
      <c r="F11" s="116" t="s">
        <v>1364</v>
      </c>
      <c r="G11" s="116" t="s">
        <v>2617</v>
      </c>
      <c r="I11" s="117" t="s">
        <v>82</v>
      </c>
    </row>
    <row r="12" spans="1:9">
      <c r="A12" s="113">
        <v>3</v>
      </c>
      <c r="B12" s="133"/>
      <c r="C12" s="336" t="s">
        <v>151</v>
      </c>
      <c r="D12" s="129" t="str">
        <f>VLOOKUP($D$11,'Tablet Database'!$A:$FF,$A12,0)</f>
        <v>n/a</v>
      </c>
      <c r="E12" s="129" t="str">
        <f>VLOOKUP($E$11,'Tablet Database'!$A:$FF,$A12,0)</f>
        <v>ThinkPad Tablet</v>
      </c>
      <c r="F12" s="129" t="str">
        <f>VLOOKUP($F$11,'Tablet Database'!$A:$FF,$A12,0)</f>
        <v>ThinkPad Tablet</v>
      </c>
      <c r="G12" s="129" t="str">
        <f>VLOOKUP($G$11,'Tablet Database'!$A:$FF,$A12,0)</f>
        <v>ThinkPad Tablet</v>
      </c>
    </row>
    <row r="13" spans="1:9">
      <c r="A13" s="113">
        <v>4</v>
      </c>
      <c r="B13" s="611" t="s">
        <v>155</v>
      </c>
      <c r="C13" s="336" t="s">
        <v>1216</v>
      </c>
      <c r="D13" s="128" t="str">
        <f>IF(LEN(VLOOKUP($D$11,'Tablet Database'!$A:$FF,$A13,0))=0,"",VLOOKUP($D$11,'Tablet Database'!$A:$FF,$A13,0))</f>
        <v>Android 3.1 (Honeycomb)</v>
      </c>
      <c r="E13" s="128" t="str">
        <f>IF(LEN(VLOOKUP($E$11,'Tablet Database'!$A:$FF,$A13,0))=0,"",VLOOKUP($E$11,'Tablet Database'!$A:$FF,$A13,0))</f>
        <v>Android 3.2 (Honeycomb)</v>
      </c>
      <c r="F13" s="128" t="str">
        <f>IF(LEN(VLOOKUP($F$11,'Tablet Database'!$A:$FF,$A13,0))=0,"",VLOOKUP($F$11,'Tablet Database'!$A:$FF,$A13,0))</f>
        <v>Android 3.1 (Honeycomb)</v>
      </c>
      <c r="G13" s="128" t="str">
        <f>IF(LEN(VLOOKUP($G$11,'Tablet Database'!$A:$FF,$A13,0))=0,"",VLOOKUP($G$11,'Tablet Database'!$A:$FF,$A13,0))</f>
        <v>iOS 5.1</v>
      </c>
    </row>
    <row r="14" spans="1:9" ht="12.75" customHeight="1">
      <c r="A14" s="113">
        <v>5</v>
      </c>
      <c r="B14" s="612"/>
      <c r="C14" s="334" t="s">
        <v>156</v>
      </c>
      <c r="D14" s="128" t="str">
        <f>IF(LEN(VLOOKUP($D$11,'Tablet Database'!$A:$FF,$A14,0))=0,"",VLOOKUP($D$11,'Tablet Database'!$A:$FF,$A14,0))</f>
        <v>10.1" 16:10</v>
      </c>
      <c r="E14" s="128" t="str">
        <f>IF(LEN(VLOOKUP($E$11,'Tablet Database'!$A:$FF,$A14,0))=0,"",VLOOKUP($E$11,'Tablet Database'!$A:$FF,$A14,0))</f>
        <v>10.1"</v>
      </c>
      <c r="F14" s="128" t="str">
        <f>IF(LEN(VLOOKUP($F$11,'Tablet Database'!$A:$FF,$A14,0))=0,"",VLOOKUP($F$11,'Tablet Database'!$A:$FF,$A14,0))</f>
        <v>10.1" 16:10</v>
      </c>
      <c r="G14" s="128" t="str">
        <f>IF(LEN(VLOOKUP($G$11,'Tablet Database'!$A:$FF,$A14,0))=0,"",VLOOKUP($G$11,'Tablet Database'!$A:$FF,$A14,0))</f>
        <v>9.7" 4:3</v>
      </c>
    </row>
    <row r="15" spans="1:9">
      <c r="A15" s="113">
        <v>6</v>
      </c>
      <c r="B15" s="612"/>
      <c r="C15" s="334" t="s">
        <v>157</v>
      </c>
      <c r="D15" s="128" t="str">
        <f>IF(LEN(VLOOKUP($D$11,'Tablet Database'!$A:$FF,$A15,0))=0,"",VLOOKUP($D$11,'Tablet Database'!$A:$FF,$A15,0))</f>
        <v>WXGA (1280x800)</v>
      </c>
      <c r="E15" s="128" t="str">
        <f>IF(LEN(VLOOKUP($E$11,'Tablet Database'!$A:$FF,$A15,0))=0,"",VLOOKUP($E$11,'Tablet Database'!$A:$FF,$A15,0))</f>
        <v>WXGA (1280x800)</v>
      </c>
      <c r="F15" s="128" t="str">
        <f>IF(LEN(VLOOKUP($F$11,'Tablet Database'!$A:$FF,$A15,0))=0,"",VLOOKUP($F$11,'Tablet Database'!$A:$FF,$A15,0))</f>
        <v>WXGA (1280x800)</v>
      </c>
      <c r="G15" s="128" t="str">
        <f>IF(LEN(VLOOKUP($G$11,'Tablet Database'!$A:$FF,$A15,0))=0,"",VLOOKUP($G$11,'Tablet Database'!$A:$FF,$A15,0))</f>
        <v>QXGA (2048x1536)</v>
      </c>
    </row>
    <row r="16" spans="1:9" ht="25.5">
      <c r="A16" s="113">
        <v>7</v>
      </c>
      <c r="B16" s="612"/>
      <c r="C16" s="334" t="s">
        <v>1217</v>
      </c>
      <c r="D16" s="128" t="str">
        <f>IF(LEN(VLOOKUP($D$11,'Tablet Database'!$A:$FF,$A16,0))=0,"",VLOOKUP($D$11,'Tablet Database'!$A:$FF,$A16,0))</f>
        <v>IPS Wide-View</v>
      </c>
      <c r="E16" s="128" t="str">
        <f>IF(LEN(VLOOKUP($E$11,'Tablet Database'!$A:$FF,$A16,0))=0,"",VLOOKUP($E$11,'Tablet Database'!$A:$FF,$A16,0))</f>
        <v>IPS Wide-View</v>
      </c>
      <c r="F16" s="128" t="str">
        <f>IF(LEN(VLOOKUP($F$11,'Tablet Database'!$A:$FF,$A16,0))=0,"",VLOOKUP($F$11,'Tablet Database'!$A:$FF,$A16,0))</f>
        <v>IPS Wide-View</v>
      </c>
      <c r="G16" s="128" t="str">
        <f>IF(LEN(VLOOKUP($G$11,'Tablet Database'!$A:$FF,$A16,0))=0,"",VLOOKUP($G$11,'Tablet Database'!$A:$FF,$A16,0))</f>
        <v>IPS Wide-View</v>
      </c>
    </row>
    <row r="17" spans="1:7">
      <c r="A17" s="113">
        <v>8</v>
      </c>
      <c r="B17" s="612"/>
      <c r="C17" s="334" t="s">
        <v>1218</v>
      </c>
      <c r="D17" s="128" t="str">
        <f>IF(LEN(VLOOKUP($D$11,'Tablet Database'!$A:$FF,$A17,0))=0,"",VLOOKUP($D$11,'Tablet Database'!$A:$FF,$A17,0))</f>
        <v>LED (400 nit)</v>
      </c>
      <c r="E17" s="128" t="str">
        <f>IF(LEN(VLOOKUP($E$11,'Tablet Database'!$A:$FF,$A17,0))=0,"",VLOOKUP($E$11,'Tablet Database'!$A:$FF,$A17,0))</f>
        <v>LED</v>
      </c>
      <c r="F17" s="128" t="str">
        <f>IF(LEN(VLOOKUP($F$11,'Tablet Database'!$A:$FF,$A17,0))=0,"",VLOOKUP($F$11,'Tablet Database'!$A:$FF,$A17,0))</f>
        <v>LED</v>
      </c>
      <c r="G17" s="128" t="str">
        <f>IF(LEN(VLOOKUP($G$11,'Tablet Database'!$A:$FF,$A17,0))=0,"",VLOOKUP($G$11,'Tablet Database'!$A:$FF,$A17,0))</f>
        <v>LED</v>
      </c>
    </row>
    <row r="18" spans="1:7">
      <c r="A18" s="113">
        <v>9</v>
      </c>
      <c r="B18" s="612"/>
      <c r="C18" s="334" t="s">
        <v>1219</v>
      </c>
      <c r="D18" s="128" t="str">
        <f>IF(LEN(VLOOKUP($D$11,'Tablet Database'!$A:$FF,$A18,0))=0,"",VLOOKUP($D$11,'Tablet Database'!$A:$FF,$A18,0))</f>
        <v>Glossy (Gorilla Glass)</v>
      </c>
      <c r="E18" s="128" t="str">
        <f>IF(LEN(VLOOKUP($E$11,'Tablet Database'!$A:$FF,$A18,0))=0,"",VLOOKUP($E$11,'Tablet Database'!$A:$FF,$A18,0))</f>
        <v>Glossy (Gorilla Glass)</v>
      </c>
      <c r="F18" s="128" t="str">
        <f>IF(LEN(VLOOKUP($F$11,'Tablet Database'!$A:$FF,$A18,0))=0,"",VLOOKUP($F$11,'Tablet Database'!$A:$FF,$A18,0))</f>
        <v>Glossy</v>
      </c>
      <c r="G18" s="128" t="str">
        <f>IF(LEN(VLOOKUP($G$11,'Tablet Database'!$A:$FF,$A18,0))=0,"",VLOOKUP($G$11,'Tablet Database'!$A:$FF,$A18,0))</f>
        <v>Glossy</v>
      </c>
    </row>
    <row r="19" spans="1:7" ht="25.5">
      <c r="A19" s="113">
        <v>10</v>
      </c>
      <c r="B19" s="612"/>
      <c r="C19" s="334" t="s">
        <v>126</v>
      </c>
      <c r="D19" s="128" t="str">
        <f>IF(LEN(VLOOKUP($D$11,'Tablet Database'!$A:$FF,$A19,0))=0,"",VLOOKUP($D$11,'Tablet Database'!$A:$FF,$A19,0))</f>
        <v>742.2g (WiFi)
756.1g (w/ 3G)</v>
      </c>
      <c r="E19" s="128" t="str">
        <f>IF(LEN(VLOOKUP($E$11,'Tablet Database'!$A:$FF,$A19,0))=0,"",VLOOKUP($E$11,'Tablet Database'!$A:$FF,$A19,0))</f>
        <v>586g</v>
      </c>
      <c r="F19" s="128" t="str">
        <f>IF(LEN(VLOOKUP($F$11,'Tablet Database'!$A:$FF,$A19,0))=0,"",VLOOKUP($F$11,'Tablet Database'!$A:$FF,$A19,0))</f>
        <v>595g</v>
      </c>
      <c r="G19" s="128" t="str">
        <f>IF(LEN(VLOOKUP($G$11,'Tablet Database'!$A:$FF,$A19,0))=0,"",VLOOKUP($G$11,'Tablet Database'!$A:$FF,$A19,0))</f>
        <v>652g / 1.44lb (WiFi)
662 / 1.46 lb (4G)</v>
      </c>
    </row>
    <row r="20" spans="1:7">
      <c r="A20" s="113">
        <v>11</v>
      </c>
      <c r="B20" s="612"/>
      <c r="C20" s="334" t="s">
        <v>287</v>
      </c>
      <c r="D20" s="128" t="str">
        <f>IF(LEN(VLOOKUP($D$11,'Tablet Database'!$A:$FF,$A20,0))=0,"",VLOOKUP($D$11,'Tablet Database'!$A:$FF,$A20,0))</f>
        <v>260.4 x 181.7 x 14.5 mm</v>
      </c>
      <c r="E20" s="128" t="str">
        <f>IF(LEN(VLOOKUP($E$11,'Tablet Database'!$A:$FF,$A20,0))=0,"",VLOOKUP($E$11,'Tablet Database'!$A:$FF,$A20,0))</f>
        <v>263 × 180.8 × 8.3mm</v>
      </c>
      <c r="F20" s="128" t="str">
        <f>IF(LEN(VLOOKUP($F$11,'Tablet Database'!$A:$FF,$A20,0))=0,"",VLOOKUP($F$11,'Tablet Database'!$A:$FF,$A20,0))</f>
        <v>256.2 x 172.9 x 8.6 mm</v>
      </c>
      <c r="G20" s="128" t="str">
        <f>IF(LEN(VLOOKUP($G$11,'Tablet Database'!$A:$FF,$A20,0))=0,"",VLOOKUP($G$11,'Tablet Database'!$A:$FF,$A20,0))</f>
        <v>241.2 x 185.7 x 9.4mm</v>
      </c>
    </row>
    <row r="21" spans="1:7">
      <c r="A21" s="113">
        <v>12</v>
      </c>
      <c r="B21" s="612"/>
      <c r="C21" s="334" t="s">
        <v>1220</v>
      </c>
      <c r="D21" s="128" t="str">
        <f>IF(LEN(VLOOKUP($D$11,'Tablet Database'!$A:$FF,$A21,0))=0,"",VLOOKUP($D$11,'Tablet Database'!$A:$FF,$A21,0))</f>
        <v>8.76hrs (WiFi)</v>
      </c>
      <c r="E21" s="128" t="str">
        <f>IF(LEN(VLOOKUP($E$11,'Tablet Database'!$A:$FF,$A21,0))=0,"",VLOOKUP($E$11,'Tablet Database'!$A:$FF,$A21,0))</f>
        <v>12 hrs (18 w/dock)</v>
      </c>
      <c r="F21" s="128" t="str">
        <f>IF(LEN(VLOOKUP($F$11,'Tablet Database'!$A:$FF,$A21,0))=0,"",VLOOKUP($F$11,'Tablet Database'!$A:$FF,$A21,0))</f>
        <v>9 hrs</v>
      </c>
      <c r="G21" s="128" t="str">
        <f>IF(LEN(VLOOKUP($G$11,'Tablet Database'!$A:$FF,$A21,0))=0,"",VLOOKUP($G$11,'Tablet Database'!$A:$FF,$A21,0))</f>
        <v>10hrs</v>
      </c>
    </row>
    <row r="22" spans="1:7">
      <c r="A22" s="113">
        <v>13</v>
      </c>
      <c r="B22" s="612"/>
      <c r="C22" s="334" t="s">
        <v>1305</v>
      </c>
      <c r="D22" s="128" t="str">
        <f>IF(LEN(VLOOKUP($D$11,'Tablet Database'!$A:$FF,$A22,0))=0,"",VLOOKUP($D$11,'Tablet Database'!$A:$FF,$A22,0))</f>
        <v>6500mAh</v>
      </c>
      <c r="E22" s="128" t="str">
        <f>IF(LEN(VLOOKUP($E$11,'Tablet Database'!$A:$FF,$A22,0))=0,"",VLOOKUP($E$11,'Tablet Database'!$A:$FF,$A22,0))</f>
        <v/>
      </c>
      <c r="F22" s="128" t="str">
        <f>IF(LEN(VLOOKUP($F$11,'Tablet Database'!$A:$FF,$A22,0))=0,"",VLOOKUP($F$11,'Tablet Database'!$A:$FF,$A22,0))</f>
        <v>7000mAh</v>
      </c>
      <c r="G22" s="128" t="str">
        <f>IF(LEN(VLOOKUP($G$11,'Tablet Database'!$A:$FF,$A22,0))=0,"",VLOOKUP($G$11,'Tablet Database'!$A:$FF,$A22,0))</f>
        <v>11,666mAh (42.5Wh)</v>
      </c>
    </row>
    <row r="23" spans="1:7">
      <c r="A23" s="113">
        <v>14</v>
      </c>
      <c r="B23" s="612"/>
      <c r="C23" s="334" t="s">
        <v>1221</v>
      </c>
      <c r="D23" s="128" t="str">
        <f>IF(LEN(VLOOKUP($D$11,'Tablet Database'!$A:$FF,$A23,0))=0,"",VLOOKUP($D$11,'Tablet Database'!$A:$FF,$A23,0))</f>
        <v>NVIDIA Tegra-2  Dual Core(1GHz)</v>
      </c>
      <c r="E23" s="128" t="str">
        <f>IF(LEN(VLOOKUP($E$11,'Tablet Database'!$A:$FF,$A23,0))=0,"",VLOOKUP($E$11,'Tablet Database'!$A:$FF,$A23,0))</f>
        <v>NVIDIA Tegra-3 Quad Core</v>
      </c>
      <c r="F23" s="128" t="str">
        <f>IF(LEN(VLOOKUP($F$11,'Tablet Database'!$A:$FF,$A23,0))=0,"",VLOOKUP($F$11,'Tablet Database'!$A:$FF,$A23,0))</f>
        <v>NVIDIA Tegra-2  Dual Core(1GHz)</v>
      </c>
      <c r="G23" s="128" t="str">
        <f>IF(LEN(VLOOKUP($G$11,'Tablet Database'!$A:$FF,$A23,0))=0,"",VLOOKUP($G$11,'Tablet Database'!$A:$FF,$A23,0))</f>
        <v>Apple A5x (?G\Hz)</v>
      </c>
    </row>
    <row r="24" spans="1:7">
      <c r="A24" s="113">
        <v>15</v>
      </c>
      <c r="B24" s="612"/>
      <c r="C24" s="334" t="s">
        <v>1222</v>
      </c>
      <c r="D24" s="128" t="str">
        <f>IF(LEN(VLOOKUP($D$11,'Tablet Database'!$A:$FF,$A24,0))=0,"",VLOOKUP($D$11,'Tablet Database'!$A:$FF,$A24,0))</f>
        <v>1080p</v>
      </c>
      <c r="E24" s="128" t="str">
        <f>IF(LEN(VLOOKUP($E$11,'Tablet Database'!$A:$FF,$A24,0))=0,"",VLOOKUP($E$11,'Tablet Database'!$A:$FF,$A24,0))</f>
        <v/>
      </c>
      <c r="F24" s="128" t="str">
        <f>IF(LEN(VLOOKUP($F$11,'Tablet Database'!$A:$FF,$A24,0))=0,"",VLOOKUP($F$11,'Tablet Database'!$A:$FF,$A24,0))</f>
        <v/>
      </c>
      <c r="G24" s="128" t="str">
        <f>IF(LEN(VLOOKUP($G$11,'Tablet Database'!$A:$FF,$A24,0))=0,"",VLOOKUP($G$11,'Tablet Database'!$A:$FF,$A24,0))</f>
        <v/>
      </c>
    </row>
    <row r="25" spans="1:7">
      <c r="A25" s="113">
        <v>16</v>
      </c>
      <c r="B25" s="612"/>
      <c r="C25" s="334" t="s">
        <v>1223</v>
      </c>
      <c r="D25" s="128" t="str">
        <f>IF(LEN(VLOOKUP($D$11,'Tablet Database'!$A:$FF,$A25,0))=0,"",VLOOKUP($D$11,'Tablet Database'!$A:$FF,$A25,0))</f>
        <v>No</v>
      </c>
      <c r="E25" s="128" t="str">
        <f>IF(LEN(VLOOKUP($E$11,'Tablet Database'!$A:$FF,$A25,0))=0,"",VLOOKUP($E$11,'Tablet Database'!$A:$FF,$A25,0))</f>
        <v>No</v>
      </c>
      <c r="F25" s="128" t="str">
        <f>IF(LEN(VLOOKUP($F$11,'Tablet Database'!$A:$FF,$A25,0))=0,"",VLOOKUP($F$11,'Tablet Database'!$A:$FF,$A25,0))</f>
        <v>No</v>
      </c>
      <c r="G25" s="128" t="str">
        <f>IF(LEN(VLOOKUP($G$11,'Tablet Database'!$A:$FF,$A25,0))=0,"",VLOOKUP($G$11,'Tablet Database'!$A:$FF,$A25,0))</f>
        <v>No</v>
      </c>
    </row>
    <row r="26" spans="1:7">
      <c r="A26" s="113">
        <v>17</v>
      </c>
      <c r="B26" s="612"/>
      <c r="C26" s="334" t="s">
        <v>1215</v>
      </c>
      <c r="D26" s="128" t="str">
        <f>IF(LEN(VLOOKUP($D$11,'Tablet Database'!$A:$FF,$A26,0))=0,"",VLOOKUP($D$11,'Tablet Database'!$A:$FF,$A26,0))</f>
        <v>16GB/32GB/64GB</v>
      </c>
      <c r="E26" s="128" t="str">
        <f>IF(LEN(VLOOKUP($E$11,'Tablet Database'!$A:$FF,$A26,0))=0,"",VLOOKUP($E$11,'Tablet Database'!$A:$FF,$A26,0))</f>
        <v>32GB/64GB</v>
      </c>
      <c r="F26" s="128" t="str">
        <f>IF(LEN(VLOOKUP($F$11,'Tablet Database'!$A:$FF,$A26,0))=0,"",VLOOKUP($F$11,'Tablet Database'!$A:$FF,$A26,0))</f>
        <v>16GB/32GB/64GB</v>
      </c>
      <c r="G26" s="128" t="str">
        <f>IF(LEN(VLOOKUP($G$11,'Tablet Database'!$A:$FF,$A26,0))=0,"",VLOOKUP($G$11,'Tablet Database'!$A:$FF,$A26,0))</f>
        <v>16GB/32GB/64GB</v>
      </c>
    </row>
    <row r="27" spans="1:7">
      <c r="A27" s="113">
        <v>18</v>
      </c>
      <c r="B27" s="613"/>
      <c r="C27" s="334" t="s">
        <v>1224</v>
      </c>
      <c r="D27" s="128" t="str">
        <f>IF(LEN(VLOOKUP($D$11,'Tablet Database'!$A:$FF,$A27,0))=0,"",VLOOKUP($D$11,'Tablet Database'!$A:$FF,$A27,0))</f>
        <v>1GB</v>
      </c>
      <c r="E27" s="128" t="str">
        <f>IF(LEN(VLOOKUP($E$11,'Tablet Database'!$A:$FF,$A27,0))=0,"",VLOOKUP($E$11,'Tablet Database'!$A:$FF,$A27,0))</f>
        <v>1GB</v>
      </c>
      <c r="F27" s="128" t="str">
        <f>IF(LEN(VLOOKUP($F$11,'Tablet Database'!$A:$FF,$A27,0))=0,"",VLOOKUP($F$11,'Tablet Database'!$A:$FF,$A27,0))</f>
        <v>1GB</v>
      </c>
      <c r="G27" s="128" t="str">
        <f>IF(LEN(VLOOKUP($G$11,'Tablet Database'!$A:$FF,$A27,0))=0,"",VLOOKUP($G$11,'Tablet Database'!$A:$FF,$A27,0))</f>
        <v>1GB</v>
      </c>
    </row>
    <row r="28" spans="1:7">
      <c r="A28" s="113">
        <v>19</v>
      </c>
      <c r="B28" s="615" t="s">
        <v>87</v>
      </c>
      <c r="C28" s="334" t="s">
        <v>1225</v>
      </c>
      <c r="D28" s="128" t="str">
        <f>IF(LEN(VLOOKUP($D$11,'Tablet Database'!$A:$FF,$A28,0))=0,"",VLOOKUP($D$11,'Tablet Database'!$A:$FF,$A28,0))</f>
        <v>1x USB full; 1x 2.0 micro</v>
      </c>
      <c r="E28" s="128" t="str">
        <f>IF(LEN(VLOOKUP($E$11,'Tablet Database'!$A:$FF,$A28,0))=0,"",VLOOKUP($E$11,'Tablet Database'!$A:$FF,$A28,0))</f>
        <v>1x 2.0 full only on dock</v>
      </c>
      <c r="F28" s="128" t="str">
        <f>IF(LEN(VLOOKUP($F$11,'Tablet Database'!$A:$FF,$A28,0))=0,"",VLOOKUP($F$11,'Tablet Database'!$A:$FF,$A28,0))</f>
        <v>Only through option dongle</v>
      </c>
      <c r="G28" s="128" t="str">
        <f>IF(LEN(VLOOKUP($G$11,'Tablet Database'!$A:$FF,$A28,0))=0,"",VLOOKUP($G$11,'Tablet Database'!$A:$FF,$A28,0))</f>
        <v>Only through option dongle (USB 2.0)</v>
      </c>
    </row>
    <row r="29" spans="1:7" ht="25.5">
      <c r="A29" s="113">
        <v>20</v>
      </c>
      <c r="B29" s="615"/>
      <c r="C29" s="334" t="s">
        <v>141</v>
      </c>
      <c r="D29" s="128" t="str">
        <f>IF(LEN(VLOOKUP($D$11,'Tablet Database'!$A:$FF,$A29,0))=0,"",VLOOKUP($D$11,'Tablet Database'!$A:$FF,$A29,0))</f>
        <v>Combo</v>
      </c>
      <c r="E29" s="128" t="str">
        <f>IF(LEN(VLOOKUP($E$11,'Tablet Database'!$A:$FF,$A29,0))=0,"",VLOOKUP($E$11,'Tablet Database'!$A:$FF,$A29,0))</f>
        <v>Combo</v>
      </c>
      <c r="F29" s="128" t="str">
        <f>IF(LEN(VLOOKUP($F$11,'Tablet Database'!$A:$FF,$A29,0))=0,"",VLOOKUP($F$11,'Tablet Database'!$A:$FF,$A29,0))</f>
        <v>Combo</v>
      </c>
      <c r="G29" s="128" t="str">
        <f>IF(LEN(VLOOKUP($G$11,'Tablet Database'!$A:$FF,$A29,0))=0,"",VLOOKUP($G$11,'Tablet Database'!$A:$FF,$A29,0))</f>
        <v>Combo</v>
      </c>
    </row>
    <row r="30" spans="1:7" ht="25.5">
      <c r="A30" s="113">
        <v>21</v>
      </c>
      <c r="B30" s="615"/>
      <c r="C30" s="334" t="s">
        <v>1226</v>
      </c>
      <c r="D30" s="128" t="str">
        <f>IF(LEN(VLOOKUP($D$11,'Tablet Database'!$A:$FF,$A30,0))=0,"",VLOOKUP($D$11,'Tablet Database'!$A:$FF,$A30,0))</f>
        <v>Full size SD card slot</v>
      </c>
      <c r="E30" s="128" t="str">
        <f>IF(LEN(VLOOKUP($E$11,'Tablet Database'!$A:$FF,$A30,0))=0,"",VLOOKUP($E$11,'Tablet Database'!$A:$FF,$A30,0))</f>
        <v>Micro SD</v>
      </c>
      <c r="F30" s="128" t="str">
        <f>IF(LEN(VLOOKUP($F$11,'Tablet Database'!$A:$FF,$A30,0))=0,"",VLOOKUP($F$11,'Tablet Database'!$A:$FF,$A30,0))</f>
        <v>Only on 3G models.  No Micro SD on WiFi models</v>
      </c>
      <c r="G30" s="128" t="str">
        <f>IF(LEN(VLOOKUP($G$11,'Tablet Database'!$A:$FF,$A30,0))=0,"",VLOOKUP($G$11,'Tablet Database'!$A:$FF,$A30,0))</f>
        <v>None native, but available through dongle</v>
      </c>
    </row>
    <row r="31" spans="1:7">
      <c r="A31" s="113">
        <v>22</v>
      </c>
      <c r="B31" s="615"/>
      <c r="C31" s="334" t="s">
        <v>1227</v>
      </c>
      <c r="D31" s="128" t="str">
        <f>IF(LEN(VLOOKUP($D$11,'Tablet Database'!$A:$FF,$A31,0))=0,"",VLOOKUP($D$11,'Tablet Database'!$A:$FF,$A31,0))</f>
        <v>Yes,HDMI to VGA converter</v>
      </c>
      <c r="E31" s="128" t="str">
        <f>IF(LEN(VLOOKUP($E$11,'Tablet Database'!$A:$FF,$A31,0))=0,"",VLOOKUP($E$11,'Tablet Database'!$A:$FF,$A31,0))</f>
        <v/>
      </c>
      <c r="F31" s="128" t="str">
        <f>IF(LEN(VLOOKUP($F$11,'Tablet Database'!$A:$FF,$A31,0))=0,"",VLOOKUP($F$11,'Tablet Database'!$A:$FF,$A31,0))</f>
        <v>No</v>
      </c>
      <c r="G31" s="128" t="str">
        <f>IF(LEN(VLOOKUP($G$11,'Tablet Database'!$A:$FF,$A31,0))=0,"",VLOOKUP($G$11,'Tablet Database'!$A:$FF,$A31,0))</f>
        <v>Yes, through proprietary dongle</v>
      </c>
    </row>
    <row r="32" spans="1:7">
      <c r="A32" s="113">
        <v>23</v>
      </c>
      <c r="B32" s="615"/>
      <c r="C32" s="334" t="s">
        <v>95</v>
      </c>
      <c r="D32" s="128" t="str">
        <f>IF(LEN(VLOOKUP($D$11,'Tablet Database'!$A:$FF,$A32,0))=0,"",VLOOKUP($D$11,'Tablet Database'!$A:$FF,$A32,0))</f>
        <v>Yes (mini)</v>
      </c>
      <c r="E32" s="128" t="str">
        <f>IF(LEN(VLOOKUP($E$11,'Tablet Database'!$A:$FF,$A32,0))=0,"",VLOOKUP($E$11,'Tablet Database'!$A:$FF,$A32,0))</f>
        <v>Yes (micro)</v>
      </c>
      <c r="F32" s="128" t="str">
        <f>IF(LEN(VLOOKUP($F$11,'Tablet Database'!$A:$FF,$A32,0))=0,"",VLOOKUP($F$11,'Tablet Database'!$A:$FF,$A32,0))</f>
        <v>Only through option dock</v>
      </c>
      <c r="G32" s="128" t="str">
        <f>IF(LEN(VLOOKUP($G$11,'Tablet Database'!$A:$FF,$A32,0))=0,"",VLOOKUP($G$11,'Tablet Database'!$A:$FF,$A32,0))</f>
        <v>Only through option dongle</v>
      </c>
    </row>
    <row r="33" spans="1:7">
      <c r="A33" s="113">
        <v>24</v>
      </c>
      <c r="B33" s="615" t="s">
        <v>91</v>
      </c>
      <c r="C33" s="334" t="s">
        <v>93</v>
      </c>
      <c r="D33" s="128" t="str">
        <f>IF(LEN(VLOOKUP($D$11,'Tablet Database'!$A:$FF,$A33,0))=0,"",VLOOKUP($D$11,'Tablet Database'!$A:$FF,$A33,0))</f>
        <v>Yes</v>
      </c>
      <c r="E33" s="128" t="str">
        <f>IF(LEN(VLOOKUP($E$11,'Tablet Database'!$A:$FF,$A33,0))=0,"",VLOOKUP($E$11,'Tablet Database'!$A:$FF,$A33,0))</f>
        <v>No</v>
      </c>
      <c r="F33" s="128" t="str">
        <f>IF(LEN(VLOOKUP($F$11,'Tablet Database'!$A:$FF,$A33,0))=0,"",VLOOKUP($F$11,'Tablet Database'!$A:$FF,$A33,0))</f>
        <v>No</v>
      </c>
      <c r="G33" s="128" t="str">
        <f>IF(LEN(VLOOKUP($G$11,'Tablet Database'!$A:$FF,$A33,0))=0,"",VLOOKUP($G$11,'Tablet Database'!$A:$FF,$A33,0))</f>
        <v>No</v>
      </c>
    </row>
    <row r="34" spans="1:7">
      <c r="A34" s="113">
        <v>25</v>
      </c>
      <c r="B34" s="615"/>
      <c r="C34" s="334" t="s">
        <v>146</v>
      </c>
      <c r="D34" s="128" t="str">
        <f>IF(LEN(VLOOKUP($D$11,'Tablet Database'!$A:$FF,$A34,0))=0,"",VLOOKUP($D$11,'Tablet Database'!$A:$FF,$A34,0))</f>
        <v>No</v>
      </c>
      <c r="E34" s="128" t="str">
        <f>IF(LEN(VLOOKUP($E$11,'Tablet Database'!$A:$FF,$A34,0))=0,"",VLOOKUP($E$11,'Tablet Database'!$A:$FF,$A34,0))</f>
        <v>No</v>
      </c>
      <c r="F34" s="128" t="str">
        <f>IF(LEN(VLOOKUP($F$11,'Tablet Database'!$A:$FF,$A34,0))=0,"",VLOOKUP($F$11,'Tablet Database'!$A:$FF,$A34,0))</f>
        <v>No</v>
      </c>
      <c r="G34" s="128" t="str">
        <f>IF(LEN(VLOOKUP($G$11,'Tablet Database'!$A:$FF,$A34,0))=0,"",VLOOKUP($G$11,'Tablet Database'!$A:$FF,$A34,0))</f>
        <v>No</v>
      </c>
    </row>
    <row r="35" spans="1:7" ht="29.25" customHeight="1">
      <c r="A35" s="113">
        <v>26</v>
      </c>
      <c r="B35" s="615"/>
      <c r="C35" s="334" t="s">
        <v>1228</v>
      </c>
      <c r="D35" s="128" t="str">
        <f>IF(LEN(VLOOKUP($D$11,'Tablet Database'!$A:$FF,$A35,0))=0,"",VLOOKUP($D$11,'Tablet Database'!$A:$FF,$A35,0))</f>
        <v>Yes, individually disable WiFi, BT, USB, Pen, Camera</v>
      </c>
      <c r="E35" s="128" t="str">
        <f>IF(LEN(VLOOKUP($E$11,'Tablet Database'!$A:$FF,$A35,0))=0,"",VLOOKUP($E$11,'Tablet Database'!$A:$FF,$A35,0))</f>
        <v/>
      </c>
      <c r="F35" s="128" t="str">
        <f>IF(LEN(VLOOKUP($F$11,'Tablet Database'!$A:$FF,$A35,0))=0,"",VLOOKUP($F$11,'Tablet Database'!$A:$FF,$A35,0))</f>
        <v>No</v>
      </c>
      <c r="G35" s="128" t="str">
        <f>IF(LEN(VLOOKUP($G$11,'Tablet Database'!$A:$FF,$A35,0))=0,"",VLOOKUP($G$11,'Tablet Database'!$A:$FF,$A35,0))</f>
        <v>Camera only</v>
      </c>
    </row>
    <row r="36" spans="1:7" ht="25.5">
      <c r="A36" s="113">
        <v>27</v>
      </c>
      <c r="B36" s="615"/>
      <c r="C36" s="334" t="s">
        <v>1229</v>
      </c>
      <c r="D36" s="128" t="str">
        <f>IF(LEN(VLOOKUP($D$11,'Tablet Database'!$A:$FF,$A36,0))=0,"",VLOOKUP($D$11,'Tablet Database'!$A:$FF,$A36,0))</f>
        <v>Encrypt full device and SD Card</v>
      </c>
      <c r="E36" s="128" t="str">
        <f>IF(LEN(VLOOKUP($E$11,'Tablet Database'!$A:$FF,$A36,0))=0,"",VLOOKUP($E$11,'Tablet Database'!$A:$FF,$A36,0))</f>
        <v/>
      </c>
      <c r="F36" s="128" t="str">
        <f>IF(LEN(VLOOKUP($F$11,'Tablet Database'!$A:$FF,$A36,0))=0,"",VLOOKUP($F$11,'Tablet Database'!$A:$FF,$A36,0))</f>
        <v>Only device level encryption</v>
      </c>
      <c r="G36" s="128" t="str">
        <f>IF(LEN(VLOOKUP($G$11,'Tablet Database'!$A:$FF,$A36,0))=0,"",VLOOKUP($G$11,'Tablet Database'!$A:$FF,$A36,0))</f>
        <v>Only device level encryption</v>
      </c>
    </row>
    <row r="37" spans="1:7" ht="25.5">
      <c r="A37" s="113">
        <v>28</v>
      </c>
      <c r="B37" s="671" t="s">
        <v>1388</v>
      </c>
      <c r="C37" s="334" t="s">
        <v>99</v>
      </c>
      <c r="D37" s="128" t="str">
        <f>IF(LEN(VLOOKUP($D$11,'Tablet Database'!$A:$FF,$A37,0))=0,"",VLOOKUP($D$11,'Tablet Database'!$A:$FF,$A37,0))</f>
        <v>LANDesk management of security, ports, system config</v>
      </c>
      <c r="E37" s="128" t="str">
        <f>IF(LEN(VLOOKUP($E$11,'Tablet Database'!$A:$FF,$A37,0))=0,"",VLOOKUP($E$11,'Tablet Database'!$A:$FF,$A37,0))</f>
        <v/>
      </c>
      <c r="F37" s="128" t="str">
        <f>IF(LEN(VLOOKUP($F$11,'Tablet Database'!$A:$FF,$A37,0))=0,"",VLOOKUP($F$11,'Tablet Database'!$A:$FF,$A37,0))</f>
        <v/>
      </c>
      <c r="G37" s="128" t="str">
        <f>IF(LEN(VLOOKUP($G$11,'Tablet Database'!$A:$FF,$A37,0))=0,"",VLOOKUP($G$11,'Tablet Database'!$A:$FF,$A37,0))</f>
        <v>Apple Mobile Device Management</v>
      </c>
    </row>
    <row r="38" spans="1:7" ht="33.75" customHeight="1">
      <c r="A38" s="113">
        <v>29</v>
      </c>
      <c r="B38" s="671"/>
      <c r="C38" s="334" t="s">
        <v>1230</v>
      </c>
      <c r="D38" s="128" t="str">
        <f>IF(LEN(VLOOKUP($D$11,'Tablet Database'!$A:$FF,$A38,0))=0,"",VLOOKUP($D$11,'Tablet Database'!$A:$FF,$A38,0))</f>
        <v>Keyboard portfolio with pointing device; Dock with full ports</v>
      </c>
      <c r="E38" s="128" t="str">
        <f>IF(LEN(VLOOKUP($E$11,'Tablet Database'!$A:$FF,$A38,0))=0,"",VLOOKUP($E$11,'Tablet Database'!$A:$FF,$A38,0))</f>
        <v>Keyboard docking portfolio with touchpad and battery</v>
      </c>
      <c r="F38" s="128" t="str">
        <f>IF(LEN(VLOOKUP($F$11,'Tablet Database'!$A:$FF,$A38,0))=0,"",VLOOKUP($F$11,'Tablet Database'!$A:$FF,$A38,0))</f>
        <v>External kbd and dock available</v>
      </c>
      <c r="G38" s="128" t="str">
        <f>IF(LEN(VLOOKUP($G$11,'Tablet Database'!$A:$FF,$A38,0))=0,"",VLOOKUP($G$11,'Tablet Database'!$A:$FF,$A38,0))</f>
        <v>External kbd and dock available</v>
      </c>
    </row>
    <row r="39" spans="1:7" ht="21.75" customHeight="1">
      <c r="A39" s="113">
        <v>30</v>
      </c>
      <c r="B39" s="615" t="s">
        <v>1387</v>
      </c>
      <c r="C39" s="334" t="s">
        <v>137</v>
      </c>
      <c r="D39" s="128" t="str">
        <f>IF(LEN(VLOOKUP($D$11,'Tablet Database'!$A:$FF,$A39,0))=0,"",VLOOKUP($D$11,'Tablet Database'!$A:$FF,$A39,0))</f>
        <v/>
      </c>
      <c r="E39" s="128" t="str">
        <f>IF(LEN(VLOOKUP($E$11,'Tablet Database'!$A:$FF,$A39,0))=0,"",VLOOKUP($E$11,'Tablet Database'!$A:$FF,$A39,0))</f>
        <v/>
      </c>
      <c r="F39" s="128" t="str">
        <f>IF(LEN(VLOOKUP($F$11,'Tablet Database'!$A:$FF,$A39,0))=0,"",VLOOKUP($F$11,'Tablet Database'!$A:$FF,$A39,0))</f>
        <v/>
      </c>
      <c r="G39" s="128" t="str">
        <f>IF(LEN(VLOOKUP($G$11,'Tablet Database'!$A:$FF,$A39,0))=0,"",VLOOKUP($G$11,'Tablet Database'!$A:$FF,$A39,0))</f>
        <v/>
      </c>
    </row>
    <row r="40" spans="1:7" ht="21.75" customHeight="1">
      <c r="A40" s="113">
        <v>31</v>
      </c>
      <c r="B40" s="615"/>
      <c r="C40" s="334" t="s">
        <v>138</v>
      </c>
      <c r="D40" s="128" t="str">
        <f>IF(LEN(VLOOKUP($D$11,'Tablet Database'!$A:$FF,$A40,0))=0,"",VLOOKUP($D$11,'Tablet Database'!$A:$FF,$A40,0))</f>
        <v/>
      </c>
      <c r="E40" s="128" t="str">
        <f>IF(LEN(VLOOKUP($E$11,'Tablet Database'!$A:$FF,$A40,0))=0,"",VLOOKUP($E$11,'Tablet Database'!$A:$FF,$A40,0))</f>
        <v/>
      </c>
      <c r="F40" s="128" t="str">
        <f>IF(LEN(VLOOKUP($F$11,'Tablet Database'!$A:$FF,$A40,0))=0,"",VLOOKUP($F$11,'Tablet Database'!$A:$FF,$A40,0))</f>
        <v/>
      </c>
      <c r="G40" s="128" t="str">
        <f>IF(LEN(VLOOKUP($G$11,'Tablet Database'!$A:$FF,$A40,0))=0,"",VLOOKUP($G$11,'Tablet Database'!$A:$FF,$A40,0))</f>
        <v/>
      </c>
    </row>
    <row r="41" spans="1:7" ht="18.75" customHeight="1">
      <c r="A41" s="113">
        <v>32</v>
      </c>
      <c r="B41" s="608" t="s">
        <v>144</v>
      </c>
      <c r="C41" s="334" t="s">
        <v>148</v>
      </c>
      <c r="D41" s="128" t="str">
        <f>IF(LEN(VLOOKUP($D$11,'Tablet Database'!$A:$FF,$A41,0))=0,"",VLOOKUP($D$11,'Tablet Database'!$A:$FF,$A41,0))</f>
        <v>v 3.0</v>
      </c>
      <c r="E41" s="128" t="str">
        <f>IF(LEN(VLOOKUP($E$11,'Tablet Database'!$A:$FF,$A41,0))=0,"",VLOOKUP($E$11,'Tablet Database'!$A:$FF,$A41,0))</f>
        <v>v 2.1</v>
      </c>
      <c r="F41" s="128" t="str">
        <f>IF(LEN(VLOOKUP($F$11,'Tablet Database'!$A:$FF,$A41,0))=0,"",VLOOKUP($F$11,'Tablet Database'!$A:$FF,$A41,0))</f>
        <v>v 2.1</v>
      </c>
      <c r="G41" s="128" t="str">
        <f>IF(LEN(VLOOKUP($G$11,'Tablet Database'!$A:$FF,$A41,0))=0,"",VLOOKUP($G$11,'Tablet Database'!$A:$FF,$A41,0))</f>
        <v>v4.0</v>
      </c>
    </row>
    <row r="42" spans="1:7" ht="18.75" customHeight="1">
      <c r="A42" s="113">
        <v>33</v>
      </c>
      <c r="B42" s="608"/>
      <c r="C42" s="334" t="s">
        <v>130</v>
      </c>
      <c r="D42" s="128" t="str">
        <f>IF(LEN(VLOOKUP($D$11,'Tablet Database'!$A:$FF,$A42,0))=0,"",VLOOKUP($D$11,'Tablet Database'!$A:$FF,$A42,0))</f>
        <v>802.11 b/g/n</v>
      </c>
      <c r="E42" s="128" t="str">
        <f>IF(LEN(VLOOKUP($E$11,'Tablet Database'!$A:$FF,$A42,0))=0,"",VLOOKUP($E$11,'Tablet Database'!$A:$FF,$A42,0))</f>
        <v>802.11 b/g/n</v>
      </c>
      <c r="F42" s="128" t="str">
        <f>IF(LEN(VLOOKUP($F$11,'Tablet Database'!$A:$FF,$A42,0))=0,"",VLOOKUP($F$11,'Tablet Database'!$A:$FF,$A42,0))</f>
        <v>802.11 b/g/n</v>
      </c>
      <c r="G42" s="128" t="str">
        <f>IF(LEN(VLOOKUP($G$11,'Tablet Database'!$A:$FF,$A42,0))=0,"",VLOOKUP($G$11,'Tablet Database'!$A:$FF,$A42,0))</f>
        <v>802.11 a/b/g/n</v>
      </c>
    </row>
    <row r="43" spans="1:7" ht="18.75" customHeight="1">
      <c r="A43" s="113">
        <v>34</v>
      </c>
      <c r="B43" s="610"/>
      <c r="C43" s="334" t="s">
        <v>149</v>
      </c>
      <c r="D43" s="128" t="str">
        <f>IF(LEN(VLOOKUP($D$11,'Tablet Database'!$A:$FF,$A43,0))=0,"",VLOOKUP($D$11,'Tablet Database'!$A:$FF,$A43,0))</f>
        <v>3G</v>
      </c>
      <c r="E43" s="128" t="str">
        <f>IF(LEN(VLOOKUP($E$11,'Tablet Database'!$A:$FF,$A43,0))=0,"",VLOOKUP($E$11,'Tablet Database'!$A:$FF,$A43,0))</f>
        <v/>
      </c>
      <c r="F43" s="128" t="str">
        <f>IF(LEN(VLOOKUP($F$11,'Tablet Database'!$A:$FF,$A43,0))=0,"",VLOOKUP($F$11,'Tablet Database'!$A:$FF,$A43,0))</f>
        <v>3G/4G</v>
      </c>
      <c r="G43" s="128" t="str">
        <f>IF(LEN(VLOOKUP($G$11,'Tablet Database'!$A:$FF,$A43,0))=0,"",VLOOKUP($G$11,'Tablet Database'!$A:$FF,$A43,0))</f>
        <v>4G (LTE)</v>
      </c>
    </row>
    <row r="44" spans="1:7">
      <c r="A44" s="113">
        <v>35</v>
      </c>
      <c r="B44" s="608"/>
      <c r="C44" s="334" t="s">
        <v>1231</v>
      </c>
      <c r="D44" s="128" t="str">
        <f>IF(LEN(VLOOKUP($D$11,'Tablet Database'!$A:$FF,$A44,0))=0,"",VLOOKUP($D$11,'Tablet Database'!$A:$FF,$A44,0))</f>
        <v>Touch/Pen</v>
      </c>
      <c r="E44" s="128" t="str">
        <f>IF(LEN(VLOOKUP($E$11,'Tablet Database'!$A:$FF,$A44,0))=0,"",VLOOKUP($E$11,'Tablet Database'!$A:$FF,$A44,0))</f>
        <v>Touch Only</v>
      </c>
      <c r="F44" s="128" t="str">
        <f>IF(LEN(VLOOKUP($F$11,'Tablet Database'!$A:$FF,$A44,0))=0,"",VLOOKUP($F$11,'Tablet Database'!$A:$FF,$A44,0))</f>
        <v>Touch Only</v>
      </c>
      <c r="G44" s="128" t="str">
        <f>IF(LEN(VLOOKUP($G$11,'Tablet Database'!$A:$FF,$A44,0))=0,"",VLOOKUP($G$11,'Tablet Database'!$A:$FF,$A44,0))</f>
        <v>Touch only</v>
      </c>
    </row>
    <row r="45" spans="1:7" s="118" customFormat="1" ht="25.5">
      <c r="A45" s="113">
        <v>36</v>
      </c>
      <c r="B45" s="608"/>
      <c r="C45" s="334" t="s">
        <v>1232</v>
      </c>
      <c r="D45" s="128" t="str">
        <f>IF(LEN(VLOOKUP($D$11,'Tablet Database'!$A:$FF,$A45,0))=0,"",VLOOKUP($D$11,'Tablet Database'!$A:$FF,$A45,0))</f>
        <v>4 finger multitouch
Pen - 400DPI, 256 pressure levels</v>
      </c>
      <c r="E45" s="128" t="str">
        <f>IF(LEN(VLOOKUP($E$11,'Tablet Database'!$A:$FF,$A45,0))=0,"",VLOOKUP($E$11,'Tablet Database'!$A:$FF,$A45,0))</f>
        <v/>
      </c>
      <c r="F45" s="128" t="str">
        <f>IF(LEN(VLOOKUP($F$11,'Tablet Database'!$A:$FF,$A45,0))=0,"",VLOOKUP($F$11,'Tablet Database'!$A:$FF,$A45,0))</f>
        <v/>
      </c>
      <c r="G45" s="128" t="str">
        <f>IF(LEN(VLOOKUP($G$11,'Tablet Database'!$A:$FF,$A45,0))=0,"",VLOOKUP($G$11,'Tablet Database'!$A:$FF,$A45,0))</f>
        <v>10 finger multitouch</v>
      </c>
    </row>
    <row r="46" spans="1:7" s="118" customFormat="1">
      <c r="A46" s="113">
        <v>37</v>
      </c>
      <c r="B46" s="608"/>
      <c r="C46" s="334" t="s">
        <v>1233</v>
      </c>
      <c r="D46" s="128" t="str">
        <f>IF(LEN(VLOOKUP($D$11,'Tablet Database'!$A:$FF,$A46,0))=0,"",VLOOKUP($D$11,'Tablet Database'!$A:$FF,$A46,0))</f>
        <v/>
      </c>
      <c r="E46" s="128" t="str">
        <f>IF(LEN(VLOOKUP($E$11,'Tablet Database'!$A:$FF,$A46,0))=0,"",VLOOKUP($E$11,'Tablet Database'!$A:$FF,$A46,0))</f>
        <v/>
      </c>
      <c r="F46" s="128" t="str">
        <f>IF(LEN(VLOOKUP($F$11,'Tablet Database'!$A:$FF,$A46,0))=0,"",VLOOKUP($F$11,'Tablet Database'!$A:$FF,$A46,0))</f>
        <v/>
      </c>
      <c r="G46" s="128" t="str">
        <f>IF(LEN(VLOOKUP($G$11,'Tablet Database'!$A:$FF,$A46,0))=0,"",VLOOKUP($G$11,'Tablet Database'!$A:$FF,$A46,0))</f>
        <v>Aluminum</v>
      </c>
    </row>
    <row r="47" spans="1:7">
      <c r="A47" s="113">
        <v>38</v>
      </c>
      <c r="B47" s="608"/>
      <c r="C47" s="334" t="s">
        <v>143</v>
      </c>
      <c r="D47" s="128" t="str">
        <f>IF(LEN(VLOOKUP($D$11,'Tablet Database'!$A:$FF,$A47,0))=0,"",VLOOKUP($D$11,'Tablet Database'!$A:$FF,$A47,0))</f>
        <v>8 MilSpecs</v>
      </c>
      <c r="E47" s="128" t="str">
        <f>IF(LEN(VLOOKUP($E$11,'Tablet Database'!$A:$FF,$A47,0))=0,"",VLOOKUP($E$11,'Tablet Database'!$A:$FF,$A47,0))</f>
        <v/>
      </c>
      <c r="F47" s="128" t="str">
        <f>IF(LEN(VLOOKUP($F$11,'Tablet Database'!$A:$FF,$A47,0))=0,"",VLOOKUP($F$11,'Tablet Database'!$A:$FF,$A47,0))</f>
        <v/>
      </c>
      <c r="G47" s="128" t="str">
        <f>IF(LEN(VLOOKUP($G$11,'Tablet Database'!$A:$FF,$A47,0))=0,"",VLOOKUP($G$11,'Tablet Database'!$A:$FF,$A47,0))</f>
        <v/>
      </c>
    </row>
    <row r="48" spans="1:7" ht="25.5">
      <c r="A48" s="113">
        <v>39</v>
      </c>
      <c r="B48" s="608"/>
      <c r="C48" s="334" t="s">
        <v>1234</v>
      </c>
      <c r="D48" s="128" t="str">
        <f>IF(LEN(VLOOKUP($D$11,'Tablet Database'!$A:$FF,$A48,0))=0,"",VLOOKUP($D$11,'Tablet Database'!$A:$FF,$A48,0))</f>
        <v>2MP Front
5MP Back</v>
      </c>
      <c r="E48" s="128" t="str">
        <f>IF(LEN(VLOOKUP($E$11,'Tablet Database'!$A:$FF,$A48,0))=0,"",VLOOKUP($E$11,'Tablet Database'!$A:$FF,$A48,0))</f>
        <v>1.2MP Front
8MP Back</v>
      </c>
      <c r="F48" s="128" t="str">
        <f>IF(LEN(VLOOKUP($F$11,'Tablet Database'!$A:$FF,$A48,0))=0,"",VLOOKUP($F$11,'Tablet Database'!$A:$FF,$A48,0))</f>
        <v>2MP Front
3MP Back</v>
      </c>
      <c r="G48" s="128" t="str">
        <f>IF(LEN(VLOOKUP($G$11,'Tablet Database'!$A:$FF,$A48,0))=0,"",VLOOKUP($G$11,'Tablet Database'!$A:$FF,$A48,0))</f>
        <v>0.3MP Front
5.0MP Back</v>
      </c>
    </row>
    <row r="49" spans="1:7" ht="15" customHeight="1">
      <c r="A49" s="113">
        <v>40</v>
      </c>
      <c r="B49" s="608"/>
      <c r="C49" s="334" t="s">
        <v>139</v>
      </c>
      <c r="D49" s="128" t="str">
        <f>IF(LEN(VLOOKUP($D$11,'Tablet Database'!$A:$FF,$A49,0))=0,"",VLOOKUP($D$11,'Tablet Database'!$A:$FF,$A49,0))</f>
        <v>Mono</v>
      </c>
      <c r="E49" s="128" t="str">
        <f>IF(LEN(VLOOKUP($E$11,'Tablet Database'!$A:$FF,$A49,0))=0,"",VLOOKUP($E$11,'Tablet Database'!$A:$FF,$A49,0))</f>
        <v>Yes (unknown)</v>
      </c>
      <c r="F49" s="128" t="str">
        <f>IF(LEN(VLOOKUP($F$11,'Tablet Database'!$A:$FF,$A49,0))=0,"",VLOOKUP($F$11,'Tablet Database'!$A:$FF,$A49,0))</f>
        <v/>
      </c>
      <c r="G49" s="128" t="str">
        <f>IF(LEN(VLOOKUP($G$11,'Tablet Database'!$A:$FF,$A49,0))=0,"",VLOOKUP($G$11,'Tablet Database'!$A:$FF,$A49,0))</f>
        <v>Yes (unknown)</v>
      </c>
    </row>
    <row r="50" spans="1:7">
      <c r="A50" s="113">
        <v>41</v>
      </c>
      <c r="B50" s="608"/>
      <c r="C50" s="334" t="s">
        <v>132</v>
      </c>
      <c r="D50" s="128" t="str">
        <f>IF(LEN(VLOOKUP($D$11,'Tablet Database'!$A:$FF,$A50,0))=0,"",VLOOKUP($D$11,'Tablet Database'!$A:$FF,$A50,0))</f>
        <v>Mono</v>
      </c>
      <c r="E50" s="128" t="str">
        <f>IF(LEN(VLOOKUP($E$11,'Tablet Database'!$A:$FF,$A50,0))=0,"",VLOOKUP($E$11,'Tablet Database'!$A:$FF,$A50,0))</f>
        <v>Yes (stereo)</v>
      </c>
      <c r="F50" s="128" t="str">
        <f>IF(LEN(VLOOKUP($F$11,'Tablet Database'!$A:$FF,$A50,0))=0,"",VLOOKUP($F$11,'Tablet Database'!$A:$FF,$A50,0))</f>
        <v>Yes (stereo)</v>
      </c>
      <c r="G50" s="128" t="str">
        <f>IF(LEN(VLOOKUP($G$11,'Tablet Database'!$A:$FF,$A50,0))=0,"",VLOOKUP($G$11,'Tablet Database'!$A:$FF,$A50,0))</f>
        <v>Yes (mono)</v>
      </c>
    </row>
    <row r="51" spans="1:7">
      <c r="A51" s="113">
        <v>42</v>
      </c>
      <c r="B51" s="608"/>
      <c r="C51" s="334" t="s">
        <v>1235</v>
      </c>
      <c r="D51" s="128" t="str">
        <f>IF(LEN(VLOOKUP($D$11,'Tablet Database'!$A:$FF,$A51,0))=0,"",VLOOKUP($D$11,'Tablet Database'!$A:$FF,$A51,0))</f>
        <v>Yes</v>
      </c>
      <c r="E51" s="128" t="str">
        <f>IF(LEN(VLOOKUP($E$11,'Tablet Database'!$A:$FF,$A51,0))=0,"",VLOOKUP($E$11,'Tablet Database'!$A:$FF,$A51,0))</f>
        <v>Yes</v>
      </c>
      <c r="F51" s="128" t="str">
        <f>IF(LEN(VLOOKUP($F$11,'Tablet Database'!$A:$FF,$A51,0))=0,"",VLOOKUP($F$11,'Tablet Database'!$A:$FF,$A51,0))</f>
        <v>Yes</v>
      </c>
      <c r="G51" s="128" t="str">
        <f>IF(LEN(VLOOKUP($G$11,'Tablet Database'!$A:$FF,$A51,0))=0,"",VLOOKUP($G$11,'Tablet Database'!$A:$FF,$A51,0))</f>
        <v>No</v>
      </c>
    </row>
    <row r="52" spans="1:7" ht="33.75" customHeight="1">
      <c r="A52" s="113">
        <v>43</v>
      </c>
      <c r="B52" s="608"/>
      <c r="C52" s="334" t="s">
        <v>1269</v>
      </c>
      <c r="D52" s="128" t="str">
        <f>IF(LEN(VLOOKUP($D$11,'Tablet Database'!$A:$FF,$A52,0))=0,"",VLOOKUP($D$11,'Tablet Database'!$A:$FF,$A52,0))</f>
        <v>Computrace, LANDesk, Good, Citrix, Cisco/Juniper VPN, McAfee</v>
      </c>
      <c r="E52" s="128" t="str">
        <f>IF(LEN(VLOOKUP($E$11,'Tablet Database'!$A:$FF,$A52,0))=0,"",VLOOKUP($E$11,'Tablet Database'!$A:$FF,$A52,0))</f>
        <v/>
      </c>
      <c r="F52" s="128" t="str">
        <f>IF(LEN(VLOOKUP($F$11,'Tablet Database'!$A:$FF,$A52,0))=0,"",VLOOKUP($F$11,'Tablet Database'!$A:$FF,$A52,0))</f>
        <v/>
      </c>
      <c r="G52" s="128" t="str">
        <f>IF(LEN(VLOOKUP($G$11,'Tablet Database'!$A:$FF,$A52,0))=0,"",VLOOKUP($G$11,'Tablet Database'!$A:$FF,$A52,0))</f>
        <v/>
      </c>
    </row>
    <row r="53" spans="1:7">
      <c r="A53" s="113">
        <v>44</v>
      </c>
      <c r="B53" s="608"/>
      <c r="C53" s="334" t="s">
        <v>1236</v>
      </c>
      <c r="D53" s="128" t="str">
        <f>IF(LEN(VLOOKUP($D$11,'Tablet Database'!$A:$FF,$A53,0))=0,"",VLOOKUP($D$11,'Tablet Database'!$A:$FF,$A53,0))</f>
        <v>Active Directory credential support</v>
      </c>
      <c r="E53" s="128" t="str">
        <f>IF(LEN(VLOOKUP($E$11,'Tablet Database'!$A:$FF,$A53,0))=0,"",VLOOKUP($E$11,'Tablet Database'!$A:$FF,$A53,0))</f>
        <v/>
      </c>
      <c r="F53" s="128" t="str">
        <f>IF(LEN(VLOOKUP($F$11,'Tablet Database'!$A:$FF,$A53,0))=0,"",VLOOKUP($F$11,'Tablet Database'!$A:$FF,$A53,0))</f>
        <v/>
      </c>
      <c r="G53" s="128" t="str">
        <f>IF(LEN(VLOOKUP($G$11,'Tablet Database'!$A:$FF,$A53,0))=0,"",VLOOKUP($G$11,'Tablet Database'!$A:$FF,$A53,0))</f>
        <v/>
      </c>
    </row>
    <row r="54" spans="1:7">
      <c r="A54" s="113">
        <v>45</v>
      </c>
      <c r="B54" s="610"/>
      <c r="C54" s="334" t="s">
        <v>1237</v>
      </c>
      <c r="D54" s="128" t="str">
        <f>IF(LEN(VLOOKUP($D$11,'Tablet Database'!$A:$FF,$A54,0))=0,"",VLOOKUP($D$11,'Tablet Database'!$A:$FF,$A54,0))</f>
        <v>Android + Lenovo App Store</v>
      </c>
      <c r="E54" s="128" t="str">
        <f>IF(LEN(VLOOKUP($E$11,'Tablet Database'!$A:$FF,$A54,0))=0,"",VLOOKUP($E$11,'Tablet Database'!$A:$FF,$A54,0))</f>
        <v>Android</v>
      </c>
      <c r="F54" s="128" t="str">
        <f>IF(LEN(VLOOKUP($F$11,'Tablet Database'!$A:$FF,$A54,0))=0,"",VLOOKUP($F$11,'Tablet Database'!$A:$FF,$A54,0))</f>
        <v>Android</v>
      </c>
      <c r="G54" s="128" t="str">
        <f>IF(LEN(VLOOKUP($G$11,'Tablet Database'!$A:$FF,$A54,0))=0,"",VLOOKUP($G$11,'Tablet Database'!$A:$FF,$A54,0))</f>
        <v>iTunes</v>
      </c>
    </row>
    <row r="55" spans="1:7" ht="31.5">
      <c r="A55" s="113">
        <v>46</v>
      </c>
      <c r="B55" s="154" t="s">
        <v>145</v>
      </c>
      <c r="C55" s="334" t="s">
        <v>145</v>
      </c>
      <c r="D55" s="128" t="str">
        <f>IF(LEN(VLOOKUP($D$11,'Tablet Database'!$A:$FF,$A55,0))=0,"",VLOOKUP($D$11,'Tablet Database'!$A:$FF,$A55,0))</f>
        <v>Custom corporate imaging and zero touch provisioning</v>
      </c>
      <c r="E55" s="128" t="str">
        <f>IF(LEN(VLOOKUP($E$11,'Tablet Database'!$A:$FF,$A55,0))=0,"",VLOOKUP($E$11,'Tablet Database'!$A:$FF,$A55,0))</f>
        <v/>
      </c>
      <c r="F55" s="128" t="str">
        <f>IF(LEN(VLOOKUP($F$11,'Tablet Database'!$A:$FF,$A55,0))=0,"",VLOOKUP($F$11,'Tablet Database'!$A:$FF,$A55,0))</f>
        <v/>
      </c>
      <c r="G55" s="128" t="str">
        <f>IF(LEN(VLOOKUP($G$11,'Tablet Database'!$A:$FF,$A55,0))=0,"",VLOOKUP($G$11,'Tablet Database'!$A:$FF,$A55,0))</f>
        <v/>
      </c>
    </row>
    <row r="56" spans="1:7" ht="102.75" customHeight="1">
      <c r="A56" s="113">
        <v>47</v>
      </c>
      <c r="B56" s="609" t="s">
        <v>123</v>
      </c>
      <c r="C56" s="334" t="s">
        <v>152</v>
      </c>
      <c r="D56" s="128" t="str">
        <f>IF(LEN(VLOOKUP($D$11,'Tablet Database'!$A:$FF,$A56,0))=0,"",VLOOKUP($D$11,'Tablet Database'!$A:$FF,$A56,0))</f>
        <v>Support for external USB keyboards and mice. Custom imaging, Active Directory integration, user data and SD card encryption.   Availability of 3yr warranty (on-site optional), 3yr Accidental Damage Protection, 3yr Priority Tech Support.</v>
      </c>
      <c r="E56" s="128" t="str">
        <f>IF(LEN(VLOOKUP($E$11,'Tablet Database'!$A:$FF,$A56,0))=0,"",VLOOKUP($E$11,'Tablet Database'!$A:$FF,$A56,0))</f>
        <v>Battery in dock</v>
      </c>
      <c r="F56" s="128" t="str">
        <f>IF(LEN(VLOOKUP($F$11,'Tablet Database'!$A:$FF,$A56,0))=0,"",VLOOKUP($F$11,'Tablet Database'!$A:$FF,$A56,0))</f>
        <v>No USB or HDMI on main unit.  Micro SD only on 3G/4G units, not on WiFi models.Uses proprietary charging cable, not micro-USB.</v>
      </c>
      <c r="G56" s="128" t="str">
        <f>IF(LEN(VLOOKUP($G$11,'Tablet Database'!$A:$FF,$A56,0))=0,"",VLOOKUP($G$11,'Tablet Database'!$A:$FF,$A56,0))</f>
        <v>Non widescreen aspect ratio. No on-board SD card expandability.</v>
      </c>
    </row>
    <row r="57" spans="1:7" ht="145.5" customHeight="1">
      <c r="A57" s="113">
        <v>48</v>
      </c>
      <c r="B57" s="610"/>
      <c r="C57" s="334" t="s">
        <v>153</v>
      </c>
      <c r="D57" s="128" t="str">
        <f>IF(LEN(VLOOKUP($D$11,'Tablet Database'!$A:$FF,$A57,0))=0,"",VLOOKUP($D$11,'Tablet Database'!$A:$FF,$A57,0))</f>
        <v/>
      </c>
      <c r="E57" s="128" t="str">
        <f>IF(LEN(VLOOKUP($E$11,'Tablet Database'!$A:$FF,$A57,0))=0,"",VLOOKUP($E$11,'Tablet Database'!$A:$FF,$A57,0))</f>
        <v/>
      </c>
      <c r="F57" s="128" t="str">
        <f>IF(LEN(VLOOKUP($F$11,'Tablet Database'!$A:$FF,$A57,0))=0,"",VLOOKUP($F$11,'Tablet Database'!$A:$FF,$A57,0))</f>
        <v/>
      </c>
      <c r="G57" s="128" t="str">
        <f>IF(LEN(VLOOKUP($G$11,'Tablet Database'!$A:$FF,$A57,0))=0,"",VLOOKUP($G$11,'Tablet Database'!$A:$FF,$A57,0))</f>
        <v/>
      </c>
    </row>
    <row r="58" spans="1:7" ht="15">
      <c r="A58" s="113">
        <v>49</v>
      </c>
      <c r="C58" s="334" t="s">
        <v>425</v>
      </c>
      <c r="D58" s="131" t="str">
        <f>D11</f>
        <v>Lenovo ThinkPad Tablet</v>
      </c>
      <c r="E58" s="131" t="str">
        <f>E11</f>
        <v>ASUS Eee Pad Transformer Prime</v>
      </c>
      <c r="F58" s="131" t="str">
        <f>F11</f>
        <v>Samsung Galaxy Tab 10.1</v>
      </c>
      <c r="G58" s="131" t="str">
        <f>G11</f>
        <v>Apple iPad (3rd Gen.)</v>
      </c>
    </row>
    <row r="59" spans="1:7" s="118" customFormat="1">
      <c r="B59" s="117"/>
      <c r="C59" s="119"/>
      <c r="D59" s="120" t="str">
        <f>IF('Notebook Database'!A255="","",'Notebook Database'!A255)</f>
        <v/>
      </c>
      <c r="E59" s="120"/>
      <c r="F59" s="120"/>
      <c r="G59" s="120"/>
    </row>
    <row r="60" spans="1:7" s="118" customFormat="1">
      <c r="B60" s="117"/>
      <c r="C60" s="119"/>
      <c r="D60" s="120" t="str">
        <f>IF('Notebook Database'!A256="","",'Notebook Database'!A256)</f>
        <v/>
      </c>
      <c r="E60" s="120"/>
      <c r="F60" s="120"/>
      <c r="G60" s="120"/>
    </row>
    <row r="61" spans="1:7" s="118" customFormat="1">
      <c r="B61" s="117"/>
      <c r="C61" s="119"/>
      <c r="D61" s="120" t="str">
        <f>IF('Notebook Database'!A257="","",'Notebook Database'!A257)</f>
        <v/>
      </c>
      <c r="E61" s="120"/>
      <c r="F61" s="120"/>
      <c r="G61" s="120"/>
    </row>
    <row r="62" spans="1:7" s="118" customFormat="1">
      <c r="B62" s="117"/>
      <c r="C62" s="119"/>
      <c r="D62" s="120" t="str">
        <f>IF('Notebook Database'!A258="","",'Notebook Database'!A258)</f>
        <v/>
      </c>
      <c r="E62" s="120"/>
      <c r="F62" s="120"/>
      <c r="G62" s="120"/>
    </row>
    <row r="63" spans="1:7" s="118" customFormat="1">
      <c r="B63" s="117"/>
      <c r="C63" s="119"/>
      <c r="D63" s="120" t="str">
        <f>IF('Notebook Database'!A259="","",'Notebook Database'!A259)</f>
        <v/>
      </c>
      <c r="E63" s="120"/>
      <c r="F63" s="120"/>
      <c r="G63" s="120"/>
    </row>
    <row r="64" spans="1:7" s="118" customFormat="1">
      <c r="B64" s="117"/>
      <c r="C64" s="119"/>
      <c r="D64" s="120" t="str">
        <f>IF('Notebook Database'!A260="","",'Notebook Database'!A260)</f>
        <v/>
      </c>
      <c r="E64" s="120"/>
      <c r="F64" s="120"/>
      <c r="G64" s="120"/>
    </row>
    <row r="65" spans="2:7" s="118" customFormat="1">
      <c r="B65" s="117"/>
      <c r="C65" s="119"/>
      <c r="D65" s="120" t="str">
        <f>IF('Notebook Database'!A261="","",'Notebook Database'!A261)</f>
        <v/>
      </c>
      <c r="E65" s="120"/>
      <c r="F65" s="120"/>
      <c r="G65" s="120"/>
    </row>
    <row r="66" spans="2:7" s="118" customFormat="1">
      <c r="B66" s="117"/>
      <c r="C66" s="119"/>
      <c r="D66" s="120" t="str">
        <f>IF('Notebook Database'!A262="","",'Notebook Database'!A262)</f>
        <v/>
      </c>
      <c r="E66" s="120"/>
      <c r="F66" s="120"/>
      <c r="G66" s="120"/>
    </row>
    <row r="67" spans="2:7" s="118" customFormat="1">
      <c r="B67" s="117"/>
      <c r="C67" s="119"/>
      <c r="D67" s="120" t="str">
        <f>IF('Notebook Database'!A263="","",'Notebook Database'!A263)</f>
        <v/>
      </c>
      <c r="E67" s="120"/>
      <c r="F67" s="120"/>
      <c r="G67" s="120"/>
    </row>
    <row r="68" spans="2:7" s="118" customFormat="1">
      <c r="B68" s="117"/>
      <c r="C68" s="119"/>
      <c r="D68" s="120" t="str">
        <f>IF('Notebook Database'!A264="","",'Notebook Database'!A264)</f>
        <v/>
      </c>
      <c r="E68" s="120"/>
      <c r="F68" s="120"/>
      <c r="G68" s="120"/>
    </row>
    <row r="69" spans="2:7" s="118" customFormat="1">
      <c r="B69" s="117"/>
      <c r="C69" s="119"/>
      <c r="D69" s="120" t="str">
        <f>IF('Notebook Database'!A265="","",'Notebook Database'!A265)</f>
        <v/>
      </c>
      <c r="E69" s="120"/>
      <c r="F69" s="120"/>
      <c r="G69" s="120"/>
    </row>
    <row r="70" spans="2:7" s="118" customFormat="1">
      <c r="B70" s="117"/>
      <c r="C70" s="119"/>
      <c r="D70" s="120" t="str">
        <f>IF('Notebook Database'!A266="","",'Notebook Database'!A266)</f>
        <v/>
      </c>
      <c r="E70" s="120"/>
      <c r="F70" s="120"/>
      <c r="G70" s="120"/>
    </row>
    <row r="71" spans="2:7" s="118" customFormat="1">
      <c r="B71" s="117"/>
      <c r="C71" s="119"/>
      <c r="D71" s="120" t="str">
        <f>IF('Notebook Database'!A267="","",'Notebook Database'!A267)</f>
        <v/>
      </c>
      <c r="E71" s="120"/>
      <c r="F71" s="120"/>
      <c r="G71" s="120"/>
    </row>
    <row r="72" spans="2:7" s="118" customFormat="1">
      <c r="B72" s="117"/>
      <c r="C72" s="119"/>
      <c r="D72" s="120" t="str">
        <f>IF('Notebook Database'!A268="","",'Notebook Database'!A268)</f>
        <v/>
      </c>
      <c r="E72" s="120"/>
      <c r="F72" s="120"/>
      <c r="G72" s="120"/>
    </row>
    <row r="73" spans="2:7" s="118" customFormat="1">
      <c r="B73" s="117"/>
      <c r="C73" s="119"/>
      <c r="D73" s="120" t="str">
        <f>IF('Notebook Database'!A269="","",'Notebook Database'!A269)</f>
        <v/>
      </c>
      <c r="E73" s="120"/>
      <c r="F73" s="120"/>
      <c r="G73" s="120"/>
    </row>
    <row r="74" spans="2:7" s="118" customFormat="1">
      <c r="B74" s="117"/>
      <c r="C74" s="119"/>
      <c r="D74" s="120" t="str">
        <f>IF('Notebook Database'!A270="","",'Notebook Database'!A270)</f>
        <v/>
      </c>
      <c r="E74" s="120"/>
      <c r="F74" s="120"/>
      <c r="G74" s="120"/>
    </row>
    <row r="75" spans="2:7" s="118" customFormat="1">
      <c r="B75" s="117"/>
      <c r="C75" s="119"/>
      <c r="D75" s="120" t="str">
        <f>IF('Notebook Database'!A271="","",'Notebook Database'!A271)</f>
        <v/>
      </c>
      <c r="E75" s="120"/>
      <c r="F75" s="120"/>
      <c r="G75" s="120"/>
    </row>
    <row r="76" spans="2:7" s="118" customFormat="1">
      <c r="B76" s="117"/>
      <c r="C76" s="119"/>
      <c r="D76" s="120" t="str">
        <f>IF('Notebook Database'!A272="","",'Notebook Database'!A272)</f>
        <v/>
      </c>
      <c r="E76" s="120"/>
      <c r="F76" s="120"/>
      <c r="G76" s="120"/>
    </row>
    <row r="77" spans="2:7" s="118" customFormat="1">
      <c r="B77" s="117"/>
      <c r="C77" s="119"/>
      <c r="D77" s="120" t="str">
        <f>IF('Notebook Database'!A273="","",'Notebook Database'!A273)</f>
        <v/>
      </c>
      <c r="E77" s="120"/>
      <c r="F77" s="120"/>
      <c r="G77" s="120"/>
    </row>
    <row r="78" spans="2:7" s="118" customFormat="1">
      <c r="B78" s="117"/>
      <c r="C78" s="119"/>
      <c r="D78" s="120" t="str">
        <f>IF('Notebook Database'!A274="","",'Notebook Database'!A274)</f>
        <v/>
      </c>
      <c r="E78" s="120"/>
      <c r="F78" s="120"/>
      <c r="G78" s="120"/>
    </row>
    <row r="79" spans="2:7" s="118" customFormat="1">
      <c r="B79" s="117"/>
      <c r="C79" s="119"/>
      <c r="D79" s="120" t="str">
        <f>IF('Notebook Database'!A275="","",'Notebook Database'!A275)</f>
        <v/>
      </c>
      <c r="E79" s="120"/>
      <c r="F79" s="120"/>
      <c r="G79" s="120"/>
    </row>
    <row r="80" spans="2:7" s="118" customFormat="1">
      <c r="B80" s="117"/>
      <c r="C80" s="119"/>
      <c r="D80" s="120" t="str">
        <f>IF('Notebook Database'!A276="","",'Notebook Database'!A276)</f>
        <v/>
      </c>
      <c r="E80" s="120"/>
      <c r="F80" s="120"/>
      <c r="G80" s="120"/>
    </row>
    <row r="81" spans="2:7" s="118" customFormat="1">
      <c r="B81" s="117"/>
      <c r="C81" s="119"/>
      <c r="D81" s="120" t="str">
        <f>IF('Notebook Database'!A277="","",'Notebook Database'!A277)</f>
        <v/>
      </c>
      <c r="E81" s="120"/>
      <c r="F81" s="120"/>
      <c r="G81" s="120"/>
    </row>
    <row r="82" spans="2:7" s="118" customFormat="1">
      <c r="B82" s="117"/>
      <c r="C82" s="119"/>
      <c r="D82" s="120" t="str">
        <f>IF('Notebook Database'!A278="","",'Notebook Database'!A278)</f>
        <v/>
      </c>
      <c r="E82" s="120"/>
      <c r="F82" s="120"/>
      <c r="G82" s="120"/>
    </row>
    <row r="83" spans="2:7" s="118" customFormat="1">
      <c r="B83" s="117"/>
      <c r="C83" s="119"/>
      <c r="D83" s="120" t="str">
        <f>IF('Notebook Database'!A279="","",'Notebook Database'!A279)</f>
        <v/>
      </c>
      <c r="E83" s="120"/>
      <c r="F83" s="120"/>
      <c r="G83" s="120"/>
    </row>
    <row r="84" spans="2:7" s="118" customFormat="1">
      <c r="B84" s="117"/>
      <c r="C84" s="119"/>
      <c r="D84" s="120" t="str">
        <f>IF('Notebook Database'!A280="","",'Notebook Database'!A280)</f>
        <v/>
      </c>
      <c r="E84" s="120"/>
      <c r="F84" s="120"/>
      <c r="G84" s="120"/>
    </row>
    <row r="85" spans="2:7" s="118" customFormat="1">
      <c r="B85" s="117"/>
      <c r="C85" s="119"/>
      <c r="D85" s="120" t="str">
        <f>IF('Notebook Database'!A281="","",'Notebook Database'!A281)</f>
        <v/>
      </c>
      <c r="E85" s="120"/>
      <c r="F85" s="120"/>
      <c r="G85" s="120"/>
    </row>
    <row r="86" spans="2:7" s="118" customFormat="1">
      <c r="B86" s="117"/>
      <c r="C86" s="119"/>
      <c r="D86" s="120" t="str">
        <f>IF('Notebook Database'!A282="","",'Notebook Database'!A282)</f>
        <v/>
      </c>
      <c r="E86" s="120"/>
      <c r="F86" s="120"/>
      <c r="G86" s="120"/>
    </row>
    <row r="87" spans="2:7" s="118" customFormat="1">
      <c r="B87" s="117"/>
      <c r="C87" s="119"/>
      <c r="D87" s="120" t="str">
        <f>IF('Notebook Database'!A283="","",'Notebook Database'!A283)</f>
        <v/>
      </c>
      <c r="E87" s="120"/>
      <c r="F87" s="120"/>
      <c r="G87" s="120"/>
    </row>
    <row r="88" spans="2:7" s="118" customFormat="1">
      <c r="B88" s="117"/>
      <c r="C88" s="119"/>
      <c r="D88" s="120" t="str">
        <f>IF('Notebook Database'!A284="","",'Notebook Database'!A284)</f>
        <v/>
      </c>
      <c r="E88" s="120"/>
      <c r="F88" s="120"/>
      <c r="G88" s="120"/>
    </row>
    <row r="89" spans="2:7" s="118" customFormat="1">
      <c r="B89" s="117"/>
      <c r="C89" s="119"/>
      <c r="D89" s="120" t="str">
        <f>IF('Notebook Database'!A285="","",'Notebook Database'!A285)</f>
        <v/>
      </c>
      <c r="E89" s="120"/>
      <c r="F89" s="120"/>
      <c r="G89" s="120"/>
    </row>
    <row r="90" spans="2:7" s="118" customFormat="1">
      <c r="B90" s="117"/>
      <c r="C90" s="119"/>
      <c r="D90" s="120" t="str">
        <f>IF('Notebook Database'!A286="","",'Notebook Database'!A286)</f>
        <v/>
      </c>
      <c r="E90" s="120"/>
      <c r="F90" s="120"/>
      <c r="G90" s="120"/>
    </row>
    <row r="91" spans="2:7" s="118" customFormat="1">
      <c r="B91" s="117"/>
      <c r="C91" s="119"/>
      <c r="D91" s="120" t="str">
        <f>IF('Notebook Database'!A287="","",'Notebook Database'!A287)</f>
        <v/>
      </c>
      <c r="E91" s="120"/>
      <c r="F91" s="120"/>
      <c r="G91" s="120"/>
    </row>
    <row r="92" spans="2:7" s="118" customFormat="1">
      <c r="B92" s="117"/>
      <c r="C92" s="119"/>
      <c r="D92" s="120" t="str">
        <f>IF('Notebook Database'!A288="","",'Notebook Database'!A288)</f>
        <v/>
      </c>
      <c r="E92" s="120"/>
      <c r="F92" s="120"/>
      <c r="G92" s="120"/>
    </row>
    <row r="93" spans="2:7" s="118" customFormat="1">
      <c r="B93" s="117"/>
      <c r="C93" s="119"/>
      <c r="D93" s="120" t="str">
        <f>IF('Notebook Database'!A289="","",'Notebook Database'!A289)</f>
        <v/>
      </c>
      <c r="E93" s="120"/>
      <c r="F93" s="120"/>
      <c r="G93" s="120"/>
    </row>
    <row r="94" spans="2:7" s="118" customFormat="1">
      <c r="B94" s="117"/>
      <c r="C94" s="119"/>
      <c r="D94" s="120" t="str">
        <f>IF('Notebook Database'!A290="","",'Notebook Database'!A290)</f>
        <v/>
      </c>
      <c r="E94" s="120"/>
      <c r="F94" s="120"/>
      <c r="G94" s="120"/>
    </row>
    <row r="95" spans="2:7" s="118" customFormat="1">
      <c r="B95" s="117"/>
      <c r="C95" s="119"/>
      <c r="D95" s="120" t="str">
        <f>IF('Notebook Database'!A291="","",'Notebook Database'!A291)</f>
        <v/>
      </c>
      <c r="E95" s="120"/>
      <c r="F95" s="120"/>
      <c r="G95" s="120"/>
    </row>
    <row r="96" spans="2:7" s="118" customFormat="1">
      <c r="B96" s="117"/>
      <c r="C96" s="119"/>
      <c r="D96" s="120" t="str">
        <f>IF('Notebook Database'!A292="","",'Notebook Database'!A292)</f>
        <v/>
      </c>
      <c r="E96" s="120"/>
      <c r="F96" s="120"/>
      <c r="G96" s="120"/>
    </row>
    <row r="97" spans="2:7" s="118" customFormat="1">
      <c r="B97" s="117"/>
      <c r="C97" s="119"/>
      <c r="D97" s="120" t="str">
        <f>IF('Notebook Database'!A293="","",'Notebook Database'!A293)</f>
        <v/>
      </c>
      <c r="E97" s="120"/>
      <c r="F97" s="120"/>
      <c r="G97" s="120"/>
    </row>
    <row r="98" spans="2:7" s="118" customFormat="1">
      <c r="B98" s="117"/>
      <c r="C98" s="119"/>
      <c r="D98" s="120" t="str">
        <f>IF('Notebook Database'!A294="","",'Notebook Database'!A294)</f>
        <v/>
      </c>
      <c r="E98" s="120"/>
      <c r="F98" s="120"/>
      <c r="G98" s="120"/>
    </row>
    <row r="99" spans="2:7" s="118" customFormat="1">
      <c r="B99" s="117"/>
      <c r="C99" s="119"/>
      <c r="D99" s="120" t="str">
        <f>IF('Notebook Database'!A295="","",'Notebook Database'!A295)</f>
        <v/>
      </c>
      <c r="E99" s="120"/>
      <c r="F99" s="120"/>
      <c r="G99" s="120"/>
    </row>
    <row r="100" spans="2:7" s="118" customFormat="1">
      <c r="B100" s="117"/>
      <c r="C100" s="119"/>
      <c r="D100" s="120" t="str">
        <f>IF('Notebook Database'!A296="","",'Notebook Database'!A296)</f>
        <v/>
      </c>
      <c r="E100" s="120"/>
      <c r="F100" s="120"/>
      <c r="G100" s="120"/>
    </row>
    <row r="101" spans="2:7" s="118" customFormat="1">
      <c r="B101" s="117"/>
      <c r="C101" s="119"/>
      <c r="D101" s="120" t="str">
        <f>IF('Notebook Database'!A297="","",'Notebook Database'!A297)</f>
        <v/>
      </c>
      <c r="E101" s="120"/>
      <c r="F101" s="120"/>
      <c r="G101" s="120"/>
    </row>
    <row r="102" spans="2:7" s="118" customFormat="1">
      <c r="B102" s="117"/>
      <c r="C102" s="119"/>
      <c r="D102" s="120" t="str">
        <f>IF('Notebook Database'!A298="","",'Notebook Database'!A298)</f>
        <v/>
      </c>
      <c r="E102" s="120"/>
      <c r="F102" s="120"/>
      <c r="G102" s="120"/>
    </row>
    <row r="103" spans="2:7" s="118" customFormat="1">
      <c r="B103" s="117"/>
      <c r="C103" s="119"/>
      <c r="D103" s="120" t="str">
        <f>IF('Notebook Database'!A299="","",'Notebook Database'!A299)</f>
        <v/>
      </c>
      <c r="E103" s="120"/>
      <c r="F103" s="120"/>
      <c r="G103" s="120"/>
    </row>
    <row r="104" spans="2:7" s="118" customFormat="1">
      <c r="B104" s="117"/>
      <c r="C104" s="119"/>
      <c r="D104" s="120" t="str">
        <f>IF('Notebook Database'!A300="","",'Notebook Database'!A300)</f>
        <v/>
      </c>
      <c r="E104" s="120"/>
      <c r="F104" s="120"/>
      <c r="G104" s="120"/>
    </row>
    <row r="105" spans="2:7" s="118" customFormat="1">
      <c r="B105" s="117"/>
      <c r="C105" s="119"/>
      <c r="D105" s="120" t="str">
        <f>IF('Notebook Database'!A301="","",'Notebook Database'!A301)</f>
        <v/>
      </c>
      <c r="E105" s="120"/>
      <c r="F105" s="120"/>
      <c r="G105" s="120"/>
    </row>
    <row r="106" spans="2:7" s="118" customFormat="1">
      <c r="B106" s="117"/>
      <c r="C106" s="119"/>
      <c r="D106" s="120" t="str">
        <f>IF('Notebook Database'!A302="","",'Notebook Database'!A302)</f>
        <v/>
      </c>
      <c r="E106" s="120"/>
      <c r="F106" s="120"/>
      <c r="G106" s="120"/>
    </row>
    <row r="107" spans="2:7" s="118" customFormat="1">
      <c r="B107" s="117"/>
      <c r="C107" s="119"/>
      <c r="D107" s="120" t="str">
        <f>IF('Notebook Database'!A303="","",'Notebook Database'!A303)</f>
        <v/>
      </c>
      <c r="E107" s="120"/>
      <c r="F107" s="120"/>
      <c r="G107" s="120"/>
    </row>
    <row r="108" spans="2:7" s="118" customFormat="1">
      <c r="B108" s="117"/>
      <c r="C108" s="119"/>
      <c r="D108" s="120" t="str">
        <f>IF('Notebook Database'!A304="","",'Notebook Database'!A304)</f>
        <v/>
      </c>
      <c r="E108" s="120"/>
      <c r="F108" s="120"/>
      <c r="G108" s="120"/>
    </row>
    <row r="109" spans="2:7" s="118" customFormat="1">
      <c r="B109" s="117"/>
      <c r="C109" s="119"/>
      <c r="D109" s="120" t="str">
        <f>IF('Notebook Database'!A305="","",'Notebook Database'!A305)</f>
        <v/>
      </c>
      <c r="E109" s="120"/>
      <c r="F109" s="120"/>
      <c r="G109" s="120"/>
    </row>
    <row r="110" spans="2:7" s="118" customFormat="1">
      <c r="B110" s="117"/>
      <c r="C110" s="119"/>
      <c r="D110" s="120" t="str">
        <f>IF('Notebook Database'!A306="","",'Notebook Database'!A306)</f>
        <v/>
      </c>
      <c r="E110" s="120"/>
      <c r="F110" s="120"/>
      <c r="G110" s="120"/>
    </row>
    <row r="111" spans="2:7" s="118" customFormat="1">
      <c r="B111" s="117"/>
      <c r="C111" s="119"/>
      <c r="D111" s="120" t="str">
        <f>IF('Notebook Database'!A307="","",'Notebook Database'!A307)</f>
        <v/>
      </c>
      <c r="E111" s="120"/>
      <c r="F111" s="120"/>
      <c r="G111" s="120"/>
    </row>
    <row r="112" spans="2:7" s="118" customFormat="1">
      <c r="B112" s="117"/>
      <c r="C112" s="119"/>
      <c r="D112" s="120" t="str">
        <f>IF('Notebook Database'!A308="","",'Notebook Database'!A308)</f>
        <v/>
      </c>
      <c r="E112" s="120"/>
      <c r="F112" s="120"/>
      <c r="G112" s="120"/>
    </row>
    <row r="113" spans="2:7" s="118" customFormat="1">
      <c r="B113" s="117"/>
      <c r="C113" s="119"/>
      <c r="D113" s="120" t="str">
        <f>IF('Notebook Database'!A309="","",'Notebook Database'!A309)</f>
        <v/>
      </c>
      <c r="E113" s="120"/>
      <c r="F113" s="120"/>
      <c r="G113" s="120"/>
    </row>
    <row r="114" spans="2:7" s="118" customFormat="1">
      <c r="B114" s="117"/>
      <c r="C114" s="119"/>
      <c r="D114" s="120" t="str">
        <f>IF('Notebook Database'!A310="","",'Notebook Database'!A310)</f>
        <v/>
      </c>
      <c r="E114" s="120"/>
      <c r="F114" s="120"/>
      <c r="G114" s="120"/>
    </row>
    <row r="115" spans="2:7" s="118" customFormat="1">
      <c r="B115" s="117"/>
      <c r="C115" s="119"/>
      <c r="D115" s="120" t="str">
        <f>IF('Notebook Database'!A311="","",'Notebook Database'!A311)</f>
        <v/>
      </c>
      <c r="E115" s="120"/>
      <c r="F115" s="120"/>
      <c r="G115" s="120"/>
    </row>
    <row r="116" spans="2:7" s="118" customFormat="1">
      <c r="B116" s="117"/>
      <c r="C116" s="119"/>
      <c r="D116" s="120" t="str">
        <f>IF('Notebook Database'!A312="","",'Notebook Database'!A312)</f>
        <v/>
      </c>
      <c r="E116" s="120"/>
      <c r="F116" s="120"/>
      <c r="G116" s="120"/>
    </row>
    <row r="117" spans="2:7" s="118" customFormat="1">
      <c r="B117" s="117"/>
      <c r="C117" s="119"/>
      <c r="D117" s="120" t="str">
        <f>IF('Notebook Database'!A313="","",'Notebook Database'!A313)</f>
        <v/>
      </c>
      <c r="E117" s="120"/>
      <c r="F117" s="120"/>
      <c r="G117" s="120"/>
    </row>
    <row r="118" spans="2:7" s="118" customFormat="1">
      <c r="B118" s="117"/>
      <c r="C118" s="119"/>
      <c r="D118" s="120" t="str">
        <f>IF('Notebook Database'!A314="","",'Notebook Database'!A314)</f>
        <v/>
      </c>
      <c r="E118" s="120"/>
      <c r="F118" s="120"/>
      <c r="G118" s="120"/>
    </row>
    <row r="119" spans="2:7" s="118" customFormat="1">
      <c r="B119" s="117"/>
      <c r="C119" s="119"/>
      <c r="D119" s="120" t="str">
        <f>IF('Notebook Database'!A315="","",'Notebook Database'!A315)</f>
        <v/>
      </c>
      <c r="E119" s="120"/>
      <c r="F119" s="120"/>
      <c r="G119" s="120"/>
    </row>
    <row r="120" spans="2:7" s="118" customFormat="1">
      <c r="B120" s="117"/>
      <c r="C120" s="119"/>
      <c r="D120" s="120" t="str">
        <f>IF('Notebook Database'!A316="","",'Notebook Database'!A316)</f>
        <v/>
      </c>
      <c r="E120" s="120"/>
      <c r="F120" s="120"/>
      <c r="G120" s="120"/>
    </row>
    <row r="121" spans="2:7" s="118" customFormat="1">
      <c r="B121" s="117"/>
      <c r="C121" s="119"/>
      <c r="D121" s="120" t="str">
        <f>IF('Notebook Database'!A317="","",'Notebook Database'!A317)</f>
        <v/>
      </c>
      <c r="E121" s="120"/>
      <c r="F121" s="120"/>
      <c r="G121" s="120"/>
    </row>
    <row r="122" spans="2:7" s="118" customFormat="1">
      <c r="B122" s="117"/>
      <c r="C122" s="119"/>
      <c r="D122" s="120" t="str">
        <f>IF('Notebook Database'!A318="","",'Notebook Database'!A318)</f>
        <v/>
      </c>
      <c r="E122" s="120"/>
      <c r="F122" s="120"/>
      <c r="G122" s="120"/>
    </row>
    <row r="123" spans="2:7" s="118" customFormat="1">
      <c r="B123" s="117"/>
      <c r="C123" s="119"/>
      <c r="D123" s="120" t="str">
        <f>IF('Notebook Database'!A319="","",'Notebook Database'!A319)</f>
        <v/>
      </c>
      <c r="E123" s="120"/>
      <c r="F123" s="120"/>
      <c r="G123" s="120"/>
    </row>
    <row r="124" spans="2:7" s="118" customFormat="1">
      <c r="B124" s="117"/>
      <c r="C124" s="119"/>
      <c r="D124" s="120" t="str">
        <f>IF('Notebook Database'!A320="","",'Notebook Database'!A320)</f>
        <v/>
      </c>
      <c r="E124" s="120"/>
      <c r="F124" s="120"/>
      <c r="G124" s="120"/>
    </row>
    <row r="125" spans="2:7" s="118" customFormat="1">
      <c r="B125" s="117"/>
      <c r="C125" s="119"/>
      <c r="D125" s="120" t="str">
        <f>IF('Notebook Database'!A321="","",'Notebook Database'!A321)</f>
        <v/>
      </c>
      <c r="E125" s="120"/>
      <c r="F125" s="120"/>
      <c r="G125" s="120"/>
    </row>
    <row r="126" spans="2:7" s="118" customFormat="1">
      <c r="B126" s="117"/>
      <c r="C126" s="119"/>
      <c r="D126" s="120" t="str">
        <f>IF('Notebook Database'!A322="","",'Notebook Database'!A322)</f>
        <v/>
      </c>
      <c r="E126" s="120"/>
      <c r="F126" s="120"/>
      <c r="G126" s="120"/>
    </row>
    <row r="127" spans="2:7" s="118" customFormat="1">
      <c r="B127" s="117"/>
      <c r="C127" s="119"/>
      <c r="D127" s="120" t="str">
        <f>IF('Notebook Database'!A323="","",'Notebook Database'!A323)</f>
        <v/>
      </c>
      <c r="E127" s="120"/>
      <c r="F127" s="120"/>
      <c r="G127" s="120"/>
    </row>
    <row r="128" spans="2:7" s="118" customFormat="1">
      <c r="B128" s="117"/>
      <c r="C128" s="119"/>
      <c r="D128" s="120" t="str">
        <f>IF('Notebook Database'!A324="","",'Notebook Database'!A324)</f>
        <v/>
      </c>
      <c r="E128" s="120"/>
      <c r="F128" s="120"/>
      <c r="G128" s="120"/>
    </row>
    <row r="129" spans="2:7" s="118" customFormat="1">
      <c r="B129" s="117"/>
      <c r="C129" s="119"/>
      <c r="D129" s="120" t="str">
        <f>IF('Notebook Database'!A325="","",'Notebook Database'!A325)</f>
        <v/>
      </c>
      <c r="E129" s="120"/>
      <c r="F129" s="120"/>
      <c r="G129" s="120"/>
    </row>
    <row r="130" spans="2:7" s="118" customFormat="1">
      <c r="B130" s="117"/>
      <c r="C130" s="119"/>
      <c r="D130" s="120" t="str">
        <f>IF('Notebook Database'!A326="","",'Notebook Database'!A326)</f>
        <v/>
      </c>
      <c r="E130" s="120"/>
      <c r="F130" s="120"/>
      <c r="G130" s="120"/>
    </row>
    <row r="131" spans="2:7" s="118" customFormat="1">
      <c r="B131" s="117"/>
      <c r="C131" s="119"/>
      <c r="D131" s="120" t="str">
        <f>IF('Notebook Database'!A327="","",'Notebook Database'!A327)</f>
        <v/>
      </c>
      <c r="E131" s="120"/>
      <c r="F131" s="120"/>
      <c r="G131" s="120"/>
    </row>
    <row r="132" spans="2:7" s="118" customFormat="1">
      <c r="B132" s="117"/>
      <c r="C132" s="119"/>
      <c r="D132" s="120" t="str">
        <f>IF('Notebook Database'!A328="","",'Notebook Database'!A328)</f>
        <v/>
      </c>
      <c r="E132" s="120"/>
      <c r="F132" s="120"/>
      <c r="G132" s="120"/>
    </row>
    <row r="133" spans="2:7" s="118" customFormat="1">
      <c r="B133" s="117"/>
      <c r="C133" s="119"/>
      <c r="D133" s="120" t="str">
        <f>IF('Notebook Database'!A329="","",'Notebook Database'!A329)</f>
        <v/>
      </c>
      <c r="E133" s="120"/>
      <c r="F133" s="120"/>
      <c r="G133" s="120"/>
    </row>
    <row r="134" spans="2:7" s="118" customFormat="1">
      <c r="B134" s="117"/>
      <c r="C134" s="119"/>
      <c r="D134" s="120" t="str">
        <f>IF('Notebook Database'!A330="","",'Notebook Database'!A330)</f>
        <v/>
      </c>
      <c r="E134" s="120"/>
      <c r="F134" s="120"/>
      <c r="G134" s="120"/>
    </row>
    <row r="135" spans="2:7" s="118" customFormat="1">
      <c r="B135" s="117"/>
      <c r="C135" s="119"/>
      <c r="D135" s="120" t="str">
        <f>IF('Notebook Database'!A331="","",'Notebook Database'!A331)</f>
        <v/>
      </c>
      <c r="E135" s="120"/>
      <c r="F135" s="120"/>
      <c r="G135" s="120"/>
    </row>
    <row r="136" spans="2:7" s="118" customFormat="1">
      <c r="B136" s="117"/>
      <c r="C136" s="119"/>
      <c r="D136" s="120" t="str">
        <f>IF('Notebook Database'!A332="","",'Notebook Database'!A332)</f>
        <v/>
      </c>
      <c r="E136" s="120"/>
      <c r="F136" s="120"/>
      <c r="G136" s="120"/>
    </row>
    <row r="137" spans="2:7" s="118" customFormat="1">
      <c r="B137" s="117"/>
      <c r="C137" s="119"/>
      <c r="D137" s="120" t="str">
        <f>IF('Notebook Database'!A333="","",'Notebook Database'!A333)</f>
        <v/>
      </c>
      <c r="E137" s="120"/>
      <c r="F137" s="120"/>
      <c r="G137" s="120"/>
    </row>
    <row r="138" spans="2:7" s="118" customFormat="1">
      <c r="B138" s="117"/>
      <c r="C138" s="119"/>
      <c r="D138" s="120" t="str">
        <f>IF('Notebook Database'!A334="","",'Notebook Database'!A334)</f>
        <v/>
      </c>
      <c r="E138" s="120"/>
      <c r="F138" s="120"/>
      <c r="G138" s="120"/>
    </row>
    <row r="139" spans="2:7" s="118" customFormat="1">
      <c r="B139" s="117"/>
      <c r="C139" s="119"/>
      <c r="D139" s="120" t="str">
        <f>IF('Notebook Database'!A335="","",'Notebook Database'!A335)</f>
        <v/>
      </c>
      <c r="E139" s="120"/>
      <c r="F139" s="120"/>
      <c r="G139" s="120"/>
    </row>
    <row r="140" spans="2:7" s="118" customFormat="1">
      <c r="B140" s="117"/>
      <c r="C140" s="119"/>
      <c r="D140" s="120" t="str">
        <f>IF('Notebook Database'!A336="","",'Notebook Database'!A336)</f>
        <v/>
      </c>
      <c r="E140" s="120"/>
      <c r="F140" s="120"/>
      <c r="G140" s="120"/>
    </row>
    <row r="141" spans="2:7" s="118" customFormat="1">
      <c r="B141" s="117"/>
      <c r="C141" s="119"/>
      <c r="D141" s="120" t="str">
        <f>IF('Notebook Database'!A337="","",'Notebook Database'!A337)</f>
        <v/>
      </c>
      <c r="E141" s="120"/>
      <c r="F141" s="120"/>
      <c r="G141" s="120"/>
    </row>
    <row r="142" spans="2:7" s="118" customFormat="1">
      <c r="B142" s="117"/>
      <c r="C142" s="119"/>
      <c r="D142" s="120" t="str">
        <f>IF('Notebook Database'!A338="","",'Notebook Database'!A338)</f>
        <v/>
      </c>
      <c r="E142" s="120"/>
      <c r="F142" s="120"/>
      <c r="G142" s="120"/>
    </row>
    <row r="143" spans="2:7" s="118" customFormat="1">
      <c r="B143" s="117"/>
      <c r="C143" s="119"/>
      <c r="D143" s="120" t="str">
        <f>IF('Notebook Database'!A339="","",'Notebook Database'!A339)</f>
        <v/>
      </c>
      <c r="E143" s="120"/>
      <c r="F143" s="120"/>
      <c r="G143" s="120"/>
    </row>
    <row r="144" spans="2:7" s="118" customFormat="1">
      <c r="B144" s="117"/>
      <c r="C144" s="119"/>
      <c r="D144" s="120" t="str">
        <f>IF('Notebook Database'!A340="","",'Notebook Database'!A340)</f>
        <v/>
      </c>
      <c r="E144" s="120"/>
      <c r="F144" s="120"/>
      <c r="G144" s="120"/>
    </row>
    <row r="145" spans="2:7" s="118" customFormat="1">
      <c r="B145" s="117"/>
      <c r="C145" s="119"/>
      <c r="D145" s="120" t="str">
        <f>IF('Notebook Database'!A341="","",'Notebook Database'!A341)</f>
        <v/>
      </c>
      <c r="E145" s="120"/>
      <c r="F145" s="120"/>
      <c r="G145" s="120"/>
    </row>
    <row r="146" spans="2:7" s="118" customFormat="1">
      <c r="B146" s="117"/>
      <c r="C146" s="119"/>
      <c r="D146" s="120" t="str">
        <f>IF('Notebook Database'!A342="","",'Notebook Database'!A342)</f>
        <v/>
      </c>
      <c r="E146" s="120"/>
      <c r="F146" s="120"/>
      <c r="G146" s="120"/>
    </row>
    <row r="147" spans="2:7" s="118" customFormat="1">
      <c r="B147" s="117"/>
      <c r="C147" s="119"/>
      <c r="D147" s="120" t="str">
        <f>IF('Notebook Database'!A343="","",'Notebook Database'!A343)</f>
        <v/>
      </c>
      <c r="E147" s="120"/>
      <c r="F147" s="120"/>
      <c r="G147" s="120"/>
    </row>
    <row r="148" spans="2:7" s="118" customFormat="1">
      <c r="B148" s="117"/>
      <c r="C148" s="119"/>
      <c r="D148" s="120" t="str">
        <f>IF('Notebook Database'!A344="","",'Notebook Database'!A344)</f>
        <v/>
      </c>
      <c r="E148" s="120"/>
      <c r="F148" s="120"/>
      <c r="G148" s="120"/>
    </row>
    <row r="149" spans="2:7" s="118" customFormat="1">
      <c r="B149" s="117"/>
      <c r="C149" s="119"/>
      <c r="D149" s="120" t="str">
        <f>IF('Notebook Database'!A345="","",'Notebook Database'!A345)</f>
        <v/>
      </c>
      <c r="E149" s="120"/>
      <c r="F149" s="120"/>
      <c r="G149" s="120"/>
    </row>
    <row r="150" spans="2:7" s="118" customFormat="1">
      <c r="B150" s="117"/>
      <c r="C150" s="119"/>
      <c r="D150" s="120" t="str">
        <f>IF('Notebook Database'!A346="","",'Notebook Database'!A346)</f>
        <v/>
      </c>
      <c r="E150" s="120"/>
      <c r="F150" s="120"/>
      <c r="G150" s="120"/>
    </row>
    <row r="151" spans="2:7" s="118" customFormat="1">
      <c r="B151" s="117"/>
      <c r="C151" s="119"/>
      <c r="D151" s="120" t="str">
        <f>IF('Notebook Database'!A347="","",'Notebook Database'!A347)</f>
        <v/>
      </c>
      <c r="E151" s="120"/>
      <c r="F151" s="120"/>
      <c r="G151" s="120"/>
    </row>
    <row r="152" spans="2:7" s="118" customFormat="1">
      <c r="B152" s="117"/>
      <c r="C152" s="119"/>
      <c r="D152" s="120" t="str">
        <f>IF('Notebook Database'!A348="","",'Notebook Database'!A348)</f>
        <v/>
      </c>
      <c r="E152" s="120"/>
      <c r="F152" s="120"/>
      <c r="G152" s="120"/>
    </row>
    <row r="153" spans="2:7" s="118" customFormat="1">
      <c r="B153" s="117"/>
      <c r="C153" s="119"/>
      <c r="D153" s="120" t="str">
        <f>IF('Notebook Database'!A349="","",'Notebook Database'!A349)</f>
        <v/>
      </c>
      <c r="E153" s="120"/>
      <c r="F153" s="120"/>
      <c r="G153" s="120"/>
    </row>
    <row r="154" spans="2:7" s="118" customFormat="1">
      <c r="B154" s="117"/>
      <c r="C154" s="119"/>
      <c r="D154" s="120" t="str">
        <f>IF('Notebook Database'!A350="","",'Notebook Database'!A350)</f>
        <v/>
      </c>
      <c r="E154" s="120"/>
      <c r="F154" s="120"/>
      <c r="G154" s="120"/>
    </row>
    <row r="155" spans="2:7" s="118" customFormat="1">
      <c r="B155" s="117"/>
      <c r="C155" s="119"/>
      <c r="D155" s="120" t="str">
        <f>IF('Notebook Database'!A351="","",'Notebook Database'!A351)</f>
        <v/>
      </c>
      <c r="E155" s="120"/>
      <c r="F155" s="120"/>
      <c r="G155" s="120"/>
    </row>
    <row r="156" spans="2:7" s="118" customFormat="1">
      <c r="B156" s="117"/>
      <c r="C156" s="119"/>
      <c r="D156" s="120" t="str">
        <f>IF('Notebook Database'!A352="","",'Notebook Database'!A352)</f>
        <v/>
      </c>
      <c r="E156" s="120"/>
      <c r="F156" s="120"/>
      <c r="G156" s="120"/>
    </row>
    <row r="157" spans="2:7" s="118" customFormat="1">
      <c r="B157" s="117"/>
      <c r="C157" s="119"/>
      <c r="D157" s="120" t="str">
        <f>IF('Notebook Database'!A353="","",'Notebook Database'!A353)</f>
        <v/>
      </c>
      <c r="E157" s="120"/>
      <c r="F157" s="120"/>
      <c r="G157" s="120"/>
    </row>
    <row r="158" spans="2:7" s="118" customFormat="1">
      <c r="B158" s="117"/>
      <c r="C158" s="119"/>
      <c r="D158" s="120" t="str">
        <f>IF('Notebook Database'!A354="","",'Notebook Database'!A354)</f>
        <v/>
      </c>
      <c r="E158" s="120"/>
      <c r="F158" s="120"/>
      <c r="G158" s="120"/>
    </row>
    <row r="159" spans="2:7" s="118" customFormat="1">
      <c r="B159" s="117"/>
      <c r="C159" s="119"/>
      <c r="D159" s="120" t="str">
        <f>IF('Notebook Database'!A355="","",'Notebook Database'!A355)</f>
        <v/>
      </c>
      <c r="E159" s="120"/>
      <c r="F159" s="120"/>
      <c r="G159" s="120"/>
    </row>
    <row r="160" spans="2:7" s="118" customFormat="1">
      <c r="B160" s="117"/>
      <c r="C160" s="119"/>
      <c r="D160" s="120" t="str">
        <f>IF('Notebook Database'!A356="","",'Notebook Database'!A356)</f>
        <v/>
      </c>
      <c r="E160" s="120"/>
      <c r="F160" s="120"/>
      <c r="G160" s="120"/>
    </row>
    <row r="161" spans="2:7" s="118" customFormat="1">
      <c r="B161" s="117"/>
      <c r="C161" s="119"/>
      <c r="D161" s="120" t="str">
        <f>IF('Notebook Database'!A357="","",'Notebook Database'!A357)</f>
        <v/>
      </c>
      <c r="E161" s="120"/>
      <c r="F161" s="120"/>
      <c r="G161" s="120"/>
    </row>
    <row r="162" spans="2:7" s="118" customFormat="1">
      <c r="B162" s="117"/>
      <c r="C162" s="119"/>
      <c r="D162" s="120" t="str">
        <f>IF('Notebook Database'!A358="","",'Notebook Database'!A358)</f>
        <v/>
      </c>
      <c r="E162" s="120"/>
      <c r="F162" s="120"/>
      <c r="G162" s="120"/>
    </row>
    <row r="163" spans="2:7" s="118" customFormat="1">
      <c r="B163" s="117"/>
      <c r="C163" s="119"/>
      <c r="D163" s="120" t="str">
        <f>IF('Notebook Database'!A359="","",'Notebook Database'!A359)</f>
        <v/>
      </c>
      <c r="E163" s="120"/>
      <c r="F163" s="120"/>
      <c r="G163" s="120"/>
    </row>
    <row r="164" spans="2:7" s="118" customFormat="1">
      <c r="B164" s="117"/>
      <c r="C164" s="119"/>
      <c r="D164" s="120" t="str">
        <f>IF('Notebook Database'!A360="","",'Notebook Database'!A360)</f>
        <v/>
      </c>
      <c r="E164" s="120"/>
      <c r="F164" s="120"/>
      <c r="G164" s="120"/>
    </row>
    <row r="165" spans="2:7" s="118" customFormat="1">
      <c r="B165" s="117"/>
      <c r="C165" s="119"/>
      <c r="D165" s="120" t="str">
        <f>IF('Notebook Database'!A361="","",'Notebook Database'!A361)</f>
        <v/>
      </c>
      <c r="E165" s="120"/>
      <c r="F165" s="120"/>
      <c r="G165" s="120"/>
    </row>
    <row r="166" spans="2:7" s="118" customFormat="1">
      <c r="B166" s="117"/>
      <c r="C166" s="119"/>
      <c r="D166" s="120" t="str">
        <f>IF('Notebook Database'!A362="","",'Notebook Database'!A362)</f>
        <v/>
      </c>
      <c r="E166" s="120"/>
      <c r="F166" s="120"/>
      <c r="G166" s="120"/>
    </row>
    <row r="167" spans="2:7" s="118" customFormat="1">
      <c r="B167" s="117"/>
      <c r="C167" s="119"/>
      <c r="D167" s="120" t="str">
        <f>IF('Notebook Database'!A363="","",'Notebook Database'!A363)</f>
        <v/>
      </c>
      <c r="E167" s="120"/>
      <c r="F167" s="120"/>
      <c r="G167" s="120"/>
    </row>
    <row r="168" spans="2:7" s="118" customFormat="1">
      <c r="B168" s="117"/>
      <c r="C168" s="119"/>
      <c r="D168" s="120" t="str">
        <f>IF('Notebook Database'!A364="","",'Notebook Database'!A364)</f>
        <v/>
      </c>
      <c r="E168" s="120"/>
      <c r="F168" s="120"/>
      <c r="G168" s="120"/>
    </row>
    <row r="169" spans="2:7" s="118" customFormat="1">
      <c r="B169" s="117"/>
      <c r="C169" s="119"/>
      <c r="D169" s="120" t="str">
        <f>IF('Notebook Database'!A365="","",'Notebook Database'!A365)</f>
        <v/>
      </c>
      <c r="E169" s="120"/>
      <c r="F169" s="120"/>
      <c r="G169" s="120"/>
    </row>
    <row r="170" spans="2:7" s="118" customFormat="1">
      <c r="B170" s="117"/>
      <c r="C170" s="119"/>
      <c r="D170" s="120" t="str">
        <f>IF('Notebook Database'!A366="","",'Notebook Database'!A366)</f>
        <v/>
      </c>
      <c r="E170" s="120"/>
      <c r="F170" s="120"/>
      <c r="G170" s="120"/>
    </row>
    <row r="171" spans="2:7" s="118" customFormat="1">
      <c r="B171" s="117"/>
      <c r="C171" s="119"/>
      <c r="D171" s="120" t="str">
        <f>IF('Notebook Database'!A367="","",'Notebook Database'!A367)</f>
        <v/>
      </c>
      <c r="E171" s="120"/>
      <c r="F171" s="120"/>
      <c r="G171" s="120"/>
    </row>
    <row r="172" spans="2:7" s="118" customFormat="1">
      <c r="B172" s="117"/>
      <c r="C172" s="119"/>
      <c r="D172" s="120" t="str">
        <f>IF('Notebook Database'!A368="","",'Notebook Database'!A368)</f>
        <v/>
      </c>
      <c r="E172" s="120"/>
      <c r="F172" s="120"/>
      <c r="G172" s="120"/>
    </row>
    <row r="173" spans="2:7" s="118" customFormat="1">
      <c r="B173" s="117"/>
      <c r="C173" s="119"/>
      <c r="D173" s="120" t="str">
        <f>IF('Notebook Database'!A369="","",'Notebook Database'!A369)</f>
        <v/>
      </c>
      <c r="E173" s="120"/>
      <c r="F173" s="120"/>
      <c r="G173" s="120"/>
    </row>
    <row r="174" spans="2:7" s="118" customFormat="1">
      <c r="B174" s="117"/>
      <c r="C174" s="119"/>
      <c r="D174" s="120" t="str">
        <f>IF('Notebook Database'!A370="","",'Notebook Database'!A370)</f>
        <v/>
      </c>
      <c r="E174" s="120"/>
      <c r="F174" s="120"/>
      <c r="G174" s="120"/>
    </row>
    <row r="175" spans="2:7" s="118" customFormat="1">
      <c r="B175" s="117"/>
      <c r="C175" s="119"/>
      <c r="D175" s="120" t="str">
        <f>IF('Notebook Database'!A371="","",'Notebook Database'!A371)</f>
        <v/>
      </c>
      <c r="E175" s="120"/>
      <c r="F175" s="120"/>
      <c r="G175" s="120"/>
    </row>
    <row r="176" spans="2:7" s="118" customFormat="1">
      <c r="B176" s="117"/>
      <c r="C176" s="119"/>
      <c r="D176" s="120" t="str">
        <f>IF('Notebook Database'!A372="","",'Notebook Database'!A372)</f>
        <v/>
      </c>
      <c r="E176" s="120"/>
      <c r="F176" s="120"/>
      <c r="G176" s="120"/>
    </row>
    <row r="177" spans="2:7" s="118" customFormat="1">
      <c r="B177" s="117"/>
      <c r="C177" s="119"/>
      <c r="D177" s="120" t="str">
        <f>IF('Notebook Database'!A373="","",'Notebook Database'!A373)</f>
        <v/>
      </c>
      <c r="E177" s="120"/>
      <c r="F177" s="120"/>
      <c r="G177" s="120"/>
    </row>
    <row r="178" spans="2:7" s="118" customFormat="1">
      <c r="B178" s="117"/>
      <c r="C178" s="119"/>
      <c r="D178" s="120" t="str">
        <f>IF('Notebook Database'!A374="","",'Notebook Database'!A374)</f>
        <v/>
      </c>
      <c r="E178" s="120"/>
      <c r="F178" s="120"/>
      <c r="G178" s="120"/>
    </row>
    <row r="179" spans="2:7" s="118" customFormat="1">
      <c r="B179" s="117"/>
      <c r="C179" s="119"/>
      <c r="D179" s="120" t="str">
        <f>IF('Notebook Database'!A375="","",'Notebook Database'!A375)</f>
        <v/>
      </c>
      <c r="E179" s="120"/>
      <c r="F179" s="120"/>
      <c r="G179" s="120"/>
    </row>
    <row r="180" spans="2:7" s="118" customFormat="1">
      <c r="B180" s="117"/>
      <c r="C180" s="119"/>
      <c r="D180" s="120" t="str">
        <f>IF('Notebook Database'!A376="","",'Notebook Database'!A376)</f>
        <v/>
      </c>
      <c r="E180" s="120"/>
      <c r="F180" s="120"/>
      <c r="G180" s="120"/>
    </row>
    <row r="181" spans="2:7" s="118" customFormat="1">
      <c r="B181" s="117"/>
      <c r="C181" s="119"/>
      <c r="D181" s="120" t="str">
        <f>IF('Notebook Database'!A377="","",'Notebook Database'!A377)</f>
        <v/>
      </c>
      <c r="E181" s="120"/>
      <c r="F181" s="120"/>
      <c r="G181" s="120"/>
    </row>
    <row r="182" spans="2:7" s="118" customFormat="1">
      <c r="B182" s="117"/>
      <c r="C182" s="119"/>
      <c r="D182" s="120" t="str">
        <f>IF('Notebook Database'!A378="","",'Notebook Database'!A378)</f>
        <v/>
      </c>
      <c r="E182" s="120"/>
      <c r="F182" s="120"/>
      <c r="G182" s="120"/>
    </row>
    <row r="183" spans="2:7" s="118" customFormat="1">
      <c r="B183" s="117"/>
      <c r="C183" s="119"/>
      <c r="D183" s="120" t="str">
        <f>IF('Notebook Database'!A379="","",'Notebook Database'!A379)</f>
        <v/>
      </c>
      <c r="E183" s="120"/>
      <c r="F183" s="120"/>
      <c r="G183" s="120"/>
    </row>
    <row r="184" spans="2:7" s="118" customFormat="1">
      <c r="B184" s="117"/>
      <c r="C184" s="119"/>
      <c r="D184" s="120" t="str">
        <f>IF('Notebook Database'!A380="","",'Notebook Database'!A380)</f>
        <v/>
      </c>
      <c r="E184" s="120"/>
      <c r="F184" s="120"/>
      <c r="G184" s="120"/>
    </row>
    <row r="185" spans="2:7" s="118" customFormat="1">
      <c r="B185" s="117"/>
      <c r="C185" s="119"/>
      <c r="D185" s="120" t="str">
        <f>IF('Notebook Database'!A381="","",'Notebook Database'!A381)</f>
        <v/>
      </c>
      <c r="E185" s="120"/>
      <c r="F185" s="120"/>
      <c r="G185" s="120"/>
    </row>
    <row r="186" spans="2:7" s="118" customFormat="1">
      <c r="B186" s="117"/>
      <c r="C186" s="119"/>
      <c r="D186" s="120" t="str">
        <f>IF('Notebook Database'!A382="","",'Notebook Database'!A382)</f>
        <v/>
      </c>
      <c r="E186" s="120"/>
      <c r="F186" s="120"/>
      <c r="G186" s="120"/>
    </row>
    <row r="187" spans="2:7" s="118" customFormat="1">
      <c r="B187" s="117"/>
      <c r="C187" s="119"/>
      <c r="D187" s="120" t="str">
        <f>IF('Notebook Database'!A383="","",'Notebook Database'!A383)</f>
        <v/>
      </c>
      <c r="E187" s="120"/>
      <c r="F187" s="120"/>
      <c r="G187" s="120"/>
    </row>
    <row r="188" spans="2:7" s="118" customFormat="1">
      <c r="B188" s="117"/>
      <c r="C188" s="119"/>
      <c r="D188" s="120" t="str">
        <f>IF('Notebook Database'!A384="","",'Notebook Database'!A384)</f>
        <v/>
      </c>
      <c r="E188" s="120"/>
      <c r="F188" s="120"/>
      <c r="G188" s="120"/>
    </row>
    <row r="189" spans="2:7" s="118" customFormat="1">
      <c r="B189" s="117"/>
      <c r="C189" s="119"/>
      <c r="D189" s="120" t="str">
        <f>IF('Notebook Database'!A385="","",'Notebook Database'!A385)</f>
        <v/>
      </c>
      <c r="E189" s="120"/>
      <c r="F189" s="120"/>
      <c r="G189" s="120"/>
    </row>
    <row r="190" spans="2:7" s="118" customFormat="1">
      <c r="B190" s="117"/>
      <c r="C190" s="119"/>
      <c r="D190" s="120" t="str">
        <f>IF('Notebook Database'!A386="","",'Notebook Database'!A386)</f>
        <v/>
      </c>
      <c r="E190" s="120"/>
      <c r="F190" s="120"/>
      <c r="G190" s="120"/>
    </row>
    <row r="191" spans="2:7" s="118" customFormat="1">
      <c r="B191" s="117"/>
      <c r="C191" s="119"/>
      <c r="D191" s="120" t="str">
        <f>IF('Notebook Database'!A387="","",'Notebook Database'!A387)</f>
        <v/>
      </c>
      <c r="E191" s="120"/>
      <c r="F191" s="120"/>
      <c r="G191" s="120"/>
    </row>
    <row r="192" spans="2:7" s="118" customFormat="1">
      <c r="B192" s="117"/>
      <c r="C192" s="119"/>
      <c r="D192" s="120" t="str">
        <f>IF('Notebook Database'!A388="","",'Notebook Database'!A388)</f>
        <v/>
      </c>
      <c r="E192" s="120"/>
      <c r="F192" s="120"/>
      <c r="G192" s="120"/>
    </row>
    <row r="193" spans="2:7" s="118" customFormat="1">
      <c r="B193" s="117"/>
      <c r="C193" s="119"/>
      <c r="D193" s="120" t="str">
        <f>IF('Notebook Database'!A389="","",'Notebook Database'!A389)</f>
        <v/>
      </c>
      <c r="E193" s="120"/>
      <c r="F193" s="120"/>
      <c r="G193" s="120"/>
    </row>
    <row r="194" spans="2:7" s="118" customFormat="1">
      <c r="B194" s="117"/>
      <c r="C194" s="119"/>
      <c r="D194" s="120" t="str">
        <f>IF('Notebook Database'!A390="","",'Notebook Database'!A390)</f>
        <v/>
      </c>
      <c r="E194" s="120"/>
      <c r="F194" s="120"/>
      <c r="G194" s="120"/>
    </row>
    <row r="195" spans="2:7" s="118" customFormat="1">
      <c r="B195" s="117"/>
      <c r="C195" s="119"/>
      <c r="D195" s="120" t="str">
        <f>IF('Notebook Database'!A391="","",'Notebook Database'!A391)</f>
        <v/>
      </c>
      <c r="E195" s="120"/>
      <c r="F195" s="120"/>
      <c r="G195" s="120"/>
    </row>
    <row r="196" spans="2:7" s="118" customFormat="1">
      <c r="B196" s="117"/>
      <c r="C196" s="119"/>
      <c r="D196" s="120" t="str">
        <f>IF('Notebook Database'!A392="","",'Notebook Database'!A392)</f>
        <v/>
      </c>
      <c r="E196" s="120"/>
      <c r="F196" s="120"/>
      <c r="G196" s="120"/>
    </row>
    <row r="197" spans="2:7" s="118" customFormat="1">
      <c r="B197" s="117"/>
      <c r="C197" s="119"/>
      <c r="D197" s="120" t="str">
        <f>IF('Notebook Database'!A393="","",'Notebook Database'!A393)</f>
        <v/>
      </c>
      <c r="E197" s="120"/>
      <c r="F197" s="120"/>
      <c r="G197" s="120"/>
    </row>
    <row r="198" spans="2:7" s="118" customFormat="1">
      <c r="B198" s="117"/>
      <c r="C198" s="119"/>
      <c r="D198" s="120" t="str">
        <f>IF('Notebook Database'!A394="","",'Notebook Database'!A394)</f>
        <v/>
      </c>
      <c r="E198" s="120"/>
      <c r="F198" s="120"/>
      <c r="G198" s="120"/>
    </row>
    <row r="199" spans="2:7" s="118" customFormat="1">
      <c r="B199" s="117"/>
      <c r="C199" s="119"/>
      <c r="D199" s="120" t="str">
        <f>IF('Notebook Database'!A395="","",'Notebook Database'!A395)</f>
        <v/>
      </c>
      <c r="E199" s="120"/>
      <c r="F199" s="120"/>
      <c r="G199" s="120"/>
    </row>
    <row r="200" spans="2:7" s="118" customFormat="1">
      <c r="B200" s="117"/>
      <c r="C200" s="119"/>
      <c r="D200" s="120" t="str">
        <f>IF('Notebook Database'!A396="","",'Notebook Database'!A396)</f>
        <v/>
      </c>
      <c r="E200" s="120"/>
      <c r="F200" s="120"/>
      <c r="G200" s="120"/>
    </row>
    <row r="201" spans="2:7" s="118" customFormat="1">
      <c r="B201" s="117"/>
      <c r="C201" s="119"/>
      <c r="D201" s="120" t="str">
        <f>IF('Notebook Database'!A397="","",'Notebook Database'!A397)</f>
        <v/>
      </c>
      <c r="E201" s="120"/>
      <c r="F201" s="120"/>
      <c r="G201" s="120"/>
    </row>
    <row r="202" spans="2:7" s="118" customFormat="1">
      <c r="B202" s="117"/>
      <c r="C202" s="119"/>
      <c r="D202" s="120" t="str">
        <f>IF('Notebook Database'!A398="","",'Notebook Database'!A398)</f>
        <v/>
      </c>
      <c r="E202" s="120"/>
      <c r="F202" s="120"/>
      <c r="G202" s="120"/>
    </row>
    <row r="203" spans="2:7" s="118" customFormat="1">
      <c r="B203" s="117"/>
      <c r="C203" s="119"/>
      <c r="D203" s="120" t="str">
        <f>IF('Notebook Database'!A399="","",'Notebook Database'!A399)</f>
        <v/>
      </c>
      <c r="E203" s="120"/>
      <c r="F203" s="120"/>
      <c r="G203" s="120"/>
    </row>
    <row r="204" spans="2:7" s="118" customFormat="1">
      <c r="B204" s="117"/>
      <c r="C204" s="119"/>
      <c r="D204" s="120" t="str">
        <f>IF('Notebook Database'!A400="","",'Notebook Database'!A400)</f>
        <v/>
      </c>
      <c r="E204" s="120"/>
      <c r="F204" s="120"/>
      <c r="G204" s="120"/>
    </row>
    <row r="205" spans="2:7" s="118" customFormat="1">
      <c r="B205" s="117"/>
      <c r="C205" s="119"/>
      <c r="D205" s="120" t="str">
        <f>IF('Notebook Database'!A401="","",'Notebook Database'!A401)</f>
        <v/>
      </c>
      <c r="E205" s="120"/>
      <c r="F205" s="120"/>
      <c r="G205" s="120"/>
    </row>
    <row r="206" spans="2:7" s="118" customFormat="1">
      <c r="B206" s="117"/>
      <c r="C206" s="119"/>
      <c r="D206" s="120" t="str">
        <f>IF('Notebook Database'!A402="","",'Notebook Database'!A402)</f>
        <v/>
      </c>
      <c r="E206" s="120"/>
      <c r="F206" s="120"/>
      <c r="G206" s="120"/>
    </row>
    <row r="207" spans="2:7" s="118" customFormat="1">
      <c r="B207" s="117"/>
      <c r="C207" s="119"/>
      <c r="D207" s="120" t="str">
        <f>IF('Notebook Database'!A403="","",'Notebook Database'!A403)</f>
        <v/>
      </c>
      <c r="E207" s="120"/>
      <c r="F207" s="120"/>
      <c r="G207" s="120"/>
    </row>
    <row r="208" spans="2:7" s="118" customFormat="1">
      <c r="B208" s="117"/>
      <c r="C208" s="119"/>
      <c r="D208" s="120" t="str">
        <f>IF('Notebook Database'!A404="","",'Notebook Database'!A404)</f>
        <v/>
      </c>
      <c r="E208" s="120"/>
      <c r="F208" s="120"/>
      <c r="G208" s="120"/>
    </row>
    <row r="209" spans="2:7" s="118" customFormat="1">
      <c r="B209" s="117"/>
      <c r="C209" s="119"/>
      <c r="D209" s="120" t="str">
        <f>IF('Notebook Database'!A405="","",'Notebook Database'!A405)</f>
        <v/>
      </c>
      <c r="E209" s="120"/>
      <c r="F209" s="120"/>
      <c r="G209" s="120"/>
    </row>
    <row r="210" spans="2:7" s="118" customFormat="1">
      <c r="B210" s="117"/>
      <c r="C210" s="119"/>
      <c r="D210" s="120" t="str">
        <f>IF('Notebook Database'!A406="","",'Notebook Database'!A406)</f>
        <v/>
      </c>
      <c r="E210" s="120"/>
      <c r="F210" s="120"/>
      <c r="G210" s="120"/>
    </row>
    <row r="211" spans="2:7" s="118" customFormat="1">
      <c r="B211" s="117"/>
      <c r="C211" s="119"/>
      <c r="D211" s="120" t="str">
        <f>IF('Notebook Database'!A407="","",'Notebook Database'!A407)</f>
        <v/>
      </c>
      <c r="E211" s="120"/>
      <c r="F211" s="120"/>
      <c r="G211" s="120"/>
    </row>
    <row r="212" spans="2:7" s="118" customFormat="1">
      <c r="B212" s="117"/>
      <c r="C212" s="119"/>
      <c r="D212" s="120" t="str">
        <f>IF('Notebook Database'!A408="","",'Notebook Database'!A408)</f>
        <v/>
      </c>
      <c r="E212" s="120"/>
      <c r="F212" s="120"/>
      <c r="G212" s="120"/>
    </row>
    <row r="213" spans="2:7" s="118" customFormat="1">
      <c r="B213" s="117"/>
      <c r="C213" s="119"/>
      <c r="D213" s="120" t="str">
        <f>IF('Notebook Database'!A409="","",'Notebook Database'!A409)</f>
        <v/>
      </c>
      <c r="E213" s="120"/>
      <c r="F213" s="120"/>
      <c r="G213" s="120"/>
    </row>
    <row r="214" spans="2:7" s="118" customFormat="1">
      <c r="B214" s="117"/>
      <c r="C214" s="119"/>
      <c r="D214" s="120" t="str">
        <f>IF('Notebook Database'!A410="","",'Notebook Database'!A410)</f>
        <v/>
      </c>
      <c r="E214" s="120"/>
      <c r="F214" s="120"/>
      <c r="G214" s="120"/>
    </row>
    <row r="215" spans="2:7" s="118" customFormat="1">
      <c r="B215" s="117"/>
      <c r="C215" s="119"/>
      <c r="D215" s="120" t="str">
        <f>IF('Notebook Database'!A411="","",'Notebook Database'!A411)</f>
        <v/>
      </c>
      <c r="E215" s="120"/>
      <c r="F215" s="120"/>
      <c r="G215" s="120"/>
    </row>
    <row r="216" spans="2:7" s="118" customFormat="1">
      <c r="B216" s="117"/>
      <c r="C216" s="119"/>
      <c r="D216" s="120" t="str">
        <f>IF('Notebook Database'!A412="","",'Notebook Database'!A412)</f>
        <v/>
      </c>
      <c r="E216" s="120"/>
      <c r="F216" s="120"/>
      <c r="G216" s="120"/>
    </row>
    <row r="217" spans="2:7" s="118" customFormat="1">
      <c r="B217" s="117"/>
      <c r="C217" s="119"/>
      <c r="D217" s="120" t="str">
        <f>IF('Notebook Database'!A413="","",'Notebook Database'!A413)</f>
        <v/>
      </c>
      <c r="E217" s="120"/>
      <c r="F217" s="120"/>
      <c r="G217" s="120"/>
    </row>
    <row r="218" spans="2:7" s="118" customFormat="1">
      <c r="B218" s="117"/>
      <c r="C218" s="119"/>
      <c r="D218" s="120" t="str">
        <f>IF('Notebook Database'!A414="","",'Notebook Database'!A414)</f>
        <v/>
      </c>
      <c r="E218" s="120"/>
      <c r="F218" s="120"/>
      <c r="G218" s="120"/>
    </row>
    <row r="219" spans="2:7" s="118" customFormat="1">
      <c r="B219" s="117"/>
      <c r="C219" s="119"/>
      <c r="D219" s="120" t="str">
        <f>IF('Notebook Database'!A415="","",'Notebook Database'!A415)</f>
        <v/>
      </c>
      <c r="E219" s="120"/>
      <c r="F219" s="120"/>
      <c r="G219" s="120"/>
    </row>
    <row r="220" spans="2:7" s="118" customFormat="1">
      <c r="B220" s="117"/>
      <c r="C220" s="119"/>
      <c r="D220" s="120" t="str">
        <f>IF('Notebook Database'!A416="","",'Notebook Database'!A416)</f>
        <v/>
      </c>
      <c r="E220" s="120"/>
      <c r="F220" s="120"/>
      <c r="G220" s="120"/>
    </row>
    <row r="221" spans="2:7" s="118" customFormat="1">
      <c r="B221" s="117"/>
      <c r="C221" s="119"/>
      <c r="D221" s="120" t="str">
        <f>IF('Notebook Database'!A417="","",'Notebook Database'!A417)</f>
        <v/>
      </c>
      <c r="E221" s="120"/>
      <c r="F221" s="120"/>
      <c r="G221" s="120"/>
    </row>
    <row r="222" spans="2:7" s="118" customFormat="1">
      <c r="B222" s="117"/>
      <c r="C222" s="119"/>
      <c r="D222" s="120" t="str">
        <f>IF('Notebook Database'!A418="","",'Notebook Database'!A418)</f>
        <v/>
      </c>
      <c r="E222" s="120"/>
      <c r="F222" s="120"/>
      <c r="G222" s="120"/>
    </row>
    <row r="223" spans="2:7" s="118" customFormat="1">
      <c r="B223" s="117"/>
      <c r="C223" s="119"/>
      <c r="D223" s="120" t="str">
        <f>IF('Notebook Database'!A419="","",'Notebook Database'!A419)</f>
        <v/>
      </c>
      <c r="E223" s="120"/>
      <c r="F223" s="120"/>
      <c r="G223" s="120"/>
    </row>
    <row r="224" spans="2:7" s="118" customFormat="1">
      <c r="B224" s="117"/>
      <c r="C224" s="119"/>
      <c r="D224" s="120" t="str">
        <f>IF('Notebook Database'!A420="","",'Notebook Database'!A420)</f>
        <v/>
      </c>
      <c r="E224" s="120"/>
      <c r="F224" s="120"/>
      <c r="G224" s="120"/>
    </row>
    <row r="225" spans="2:7" s="118" customFormat="1">
      <c r="B225" s="117"/>
      <c r="C225" s="119"/>
      <c r="D225" s="120" t="str">
        <f>IF('Notebook Database'!A421="","",'Notebook Database'!A421)</f>
        <v/>
      </c>
      <c r="E225" s="120"/>
      <c r="F225" s="120"/>
      <c r="G225" s="120"/>
    </row>
    <row r="226" spans="2:7" s="118" customFormat="1">
      <c r="B226" s="117"/>
      <c r="C226" s="119"/>
      <c r="D226" s="120" t="str">
        <f>IF('Notebook Database'!A422="","",'Notebook Database'!A422)</f>
        <v/>
      </c>
      <c r="E226" s="120"/>
      <c r="F226" s="120"/>
      <c r="G226" s="120"/>
    </row>
    <row r="227" spans="2:7" s="118" customFormat="1">
      <c r="B227" s="117"/>
      <c r="C227" s="119"/>
      <c r="D227" s="120" t="str">
        <f>IF('Notebook Database'!A423="","",'Notebook Database'!A423)</f>
        <v/>
      </c>
      <c r="E227" s="120"/>
      <c r="F227" s="120"/>
      <c r="G227" s="120"/>
    </row>
    <row r="228" spans="2:7" s="118" customFormat="1">
      <c r="B228" s="117"/>
      <c r="C228" s="119"/>
      <c r="D228" s="120" t="str">
        <f>IF('Notebook Database'!A424="","",'Notebook Database'!A424)</f>
        <v/>
      </c>
      <c r="E228" s="120"/>
      <c r="F228" s="120"/>
      <c r="G228" s="120"/>
    </row>
    <row r="229" spans="2:7" s="118" customFormat="1">
      <c r="B229" s="117"/>
      <c r="C229" s="119"/>
      <c r="D229" s="120" t="str">
        <f>IF('Notebook Database'!A425="","",'Notebook Database'!A425)</f>
        <v/>
      </c>
      <c r="E229" s="120"/>
      <c r="F229" s="120"/>
      <c r="G229" s="120"/>
    </row>
    <row r="230" spans="2:7" s="118" customFormat="1">
      <c r="B230" s="117"/>
      <c r="C230" s="119"/>
      <c r="D230" s="120" t="str">
        <f>IF('Notebook Database'!A426="","",'Notebook Database'!A426)</f>
        <v/>
      </c>
      <c r="E230" s="120"/>
      <c r="F230" s="120"/>
      <c r="G230" s="120"/>
    </row>
    <row r="231" spans="2:7" s="118" customFormat="1">
      <c r="B231" s="117"/>
      <c r="C231" s="119"/>
      <c r="D231" s="120" t="str">
        <f>IF('Notebook Database'!A427="","",'Notebook Database'!A427)</f>
        <v/>
      </c>
      <c r="E231" s="120"/>
      <c r="F231" s="120"/>
      <c r="G231" s="120"/>
    </row>
    <row r="232" spans="2:7" s="118" customFormat="1">
      <c r="B232" s="117"/>
      <c r="C232" s="119"/>
      <c r="D232" s="120" t="str">
        <f>IF('Notebook Database'!A428="","",'Notebook Database'!A428)</f>
        <v/>
      </c>
      <c r="E232" s="120"/>
      <c r="F232" s="120"/>
      <c r="G232" s="120"/>
    </row>
    <row r="233" spans="2:7" s="118" customFormat="1">
      <c r="B233" s="117"/>
      <c r="C233" s="119"/>
      <c r="D233" s="120" t="str">
        <f>IF('Notebook Database'!A429="","",'Notebook Database'!A429)</f>
        <v/>
      </c>
      <c r="E233" s="120"/>
      <c r="F233" s="120"/>
      <c r="G233" s="120"/>
    </row>
    <row r="234" spans="2:7" s="118" customFormat="1">
      <c r="B234" s="117"/>
      <c r="C234" s="119"/>
      <c r="D234" s="120" t="str">
        <f>IF('Notebook Database'!A430="","",'Notebook Database'!A430)</f>
        <v/>
      </c>
      <c r="E234" s="120"/>
      <c r="F234" s="120"/>
      <c r="G234" s="120"/>
    </row>
    <row r="235" spans="2:7" s="118" customFormat="1">
      <c r="B235" s="117"/>
      <c r="C235" s="119"/>
      <c r="D235" s="120" t="str">
        <f>IF('Notebook Database'!A431="","",'Notebook Database'!A431)</f>
        <v/>
      </c>
      <c r="E235" s="120"/>
      <c r="F235" s="120"/>
      <c r="G235" s="120"/>
    </row>
    <row r="236" spans="2:7" s="118" customFormat="1">
      <c r="B236" s="117"/>
      <c r="C236" s="119"/>
      <c r="D236" s="120" t="str">
        <f>IF('Notebook Database'!A432="","",'Notebook Database'!A432)</f>
        <v/>
      </c>
      <c r="E236" s="120"/>
      <c r="F236" s="120"/>
      <c r="G236" s="120"/>
    </row>
    <row r="237" spans="2:7" s="118" customFormat="1">
      <c r="B237" s="117"/>
      <c r="C237" s="119"/>
      <c r="D237" s="120" t="str">
        <f>IF('Notebook Database'!A433="","",'Notebook Database'!A433)</f>
        <v/>
      </c>
      <c r="E237" s="120"/>
      <c r="F237" s="120"/>
      <c r="G237" s="120"/>
    </row>
    <row r="238" spans="2:7" s="118" customFormat="1">
      <c r="B238" s="117"/>
      <c r="C238" s="119"/>
      <c r="D238" s="120" t="str">
        <f>IF('Notebook Database'!A434="","",'Notebook Database'!A434)</f>
        <v/>
      </c>
      <c r="E238" s="120"/>
      <c r="F238" s="120"/>
      <c r="G238" s="120"/>
    </row>
    <row r="239" spans="2:7" s="118" customFormat="1">
      <c r="B239" s="117"/>
      <c r="C239" s="119"/>
      <c r="D239" s="120" t="str">
        <f>IF('Notebook Database'!A435="","",'Notebook Database'!A435)</f>
        <v/>
      </c>
      <c r="E239" s="120"/>
      <c r="F239" s="120"/>
      <c r="G239" s="120"/>
    </row>
    <row r="240" spans="2:7" s="118" customFormat="1">
      <c r="B240" s="117"/>
      <c r="C240" s="119"/>
      <c r="D240" s="120" t="str">
        <f>IF('Notebook Database'!A436="","",'Notebook Database'!A436)</f>
        <v/>
      </c>
      <c r="E240" s="120"/>
      <c r="F240" s="120"/>
      <c r="G240" s="120"/>
    </row>
    <row r="241" spans="2:7" s="118" customFormat="1">
      <c r="B241" s="117"/>
      <c r="C241" s="119"/>
      <c r="D241" s="120" t="str">
        <f>IF('Notebook Database'!A437="","",'Notebook Database'!A437)</f>
        <v/>
      </c>
      <c r="E241" s="120"/>
      <c r="F241" s="120"/>
      <c r="G241" s="120"/>
    </row>
    <row r="242" spans="2:7" s="118" customFormat="1">
      <c r="B242" s="117"/>
      <c r="C242" s="119"/>
      <c r="D242" s="120" t="str">
        <f>IF('Notebook Database'!A438="","",'Notebook Database'!A438)</f>
        <v/>
      </c>
      <c r="E242" s="120"/>
      <c r="F242" s="120"/>
      <c r="G242" s="120"/>
    </row>
    <row r="243" spans="2:7" s="118" customFormat="1">
      <c r="B243" s="117"/>
      <c r="C243" s="119"/>
      <c r="D243" s="120" t="str">
        <f>IF('Notebook Database'!A439="","",'Notebook Database'!A439)</f>
        <v/>
      </c>
      <c r="E243" s="120"/>
      <c r="F243" s="120"/>
      <c r="G243" s="120"/>
    </row>
    <row r="244" spans="2:7" s="118" customFormat="1">
      <c r="B244" s="117"/>
      <c r="C244" s="119"/>
      <c r="D244" s="120" t="str">
        <f>IF('Notebook Database'!A440="","",'Notebook Database'!A440)</f>
        <v/>
      </c>
      <c r="E244" s="120"/>
      <c r="F244" s="120"/>
      <c r="G244" s="120"/>
    </row>
    <row r="245" spans="2:7" s="118" customFormat="1">
      <c r="B245" s="117"/>
      <c r="C245" s="119"/>
      <c r="D245" s="120" t="str">
        <f>IF('Notebook Database'!A441="","",'Notebook Database'!A441)</f>
        <v/>
      </c>
      <c r="E245" s="120"/>
      <c r="F245" s="120"/>
      <c r="G245" s="120"/>
    </row>
    <row r="246" spans="2:7" s="118" customFormat="1">
      <c r="B246" s="117"/>
      <c r="C246" s="119"/>
      <c r="D246" s="120" t="str">
        <f>IF('Notebook Database'!A442="","",'Notebook Database'!A442)</f>
        <v/>
      </c>
      <c r="E246" s="120"/>
      <c r="F246" s="120"/>
      <c r="G246" s="120"/>
    </row>
    <row r="247" spans="2:7" s="118" customFormat="1">
      <c r="B247" s="117"/>
      <c r="C247" s="119"/>
      <c r="D247" s="120" t="str">
        <f>IF('Notebook Database'!A443="","",'Notebook Database'!A443)</f>
        <v/>
      </c>
      <c r="E247" s="120"/>
      <c r="F247" s="120"/>
      <c r="G247" s="120"/>
    </row>
    <row r="248" spans="2:7" s="118" customFormat="1">
      <c r="B248" s="117"/>
      <c r="C248" s="119"/>
      <c r="D248" s="120" t="str">
        <f>IF('Notebook Database'!A444="","",'Notebook Database'!A444)</f>
        <v/>
      </c>
      <c r="E248" s="120"/>
      <c r="F248" s="120"/>
      <c r="G248" s="120"/>
    </row>
    <row r="249" spans="2:7" s="118" customFormat="1">
      <c r="B249" s="117"/>
      <c r="C249" s="119"/>
      <c r="D249" s="120" t="str">
        <f>IF('Notebook Database'!A445="","",'Notebook Database'!A445)</f>
        <v/>
      </c>
      <c r="E249" s="120"/>
      <c r="F249" s="120"/>
      <c r="G249" s="120"/>
    </row>
    <row r="250" spans="2:7" s="118" customFormat="1">
      <c r="B250" s="117"/>
      <c r="C250" s="119"/>
      <c r="D250" s="120" t="str">
        <f>IF('Notebook Database'!A446="","",'Notebook Database'!A446)</f>
        <v/>
      </c>
      <c r="E250" s="120"/>
      <c r="F250" s="120"/>
      <c r="G250" s="120"/>
    </row>
    <row r="251" spans="2:7" s="118" customFormat="1">
      <c r="B251" s="117"/>
      <c r="C251" s="119"/>
      <c r="D251" s="120" t="str">
        <f>IF('Notebook Database'!A447="","",'Notebook Database'!A447)</f>
        <v/>
      </c>
      <c r="E251" s="120"/>
      <c r="F251" s="120"/>
      <c r="G251" s="120"/>
    </row>
    <row r="252" spans="2:7" s="118" customFormat="1">
      <c r="B252" s="117"/>
      <c r="C252" s="119"/>
      <c r="D252" s="120" t="str">
        <f>IF('Notebook Database'!A448="","",'Notebook Database'!A448)</f>
        <v/>
      </c>
      <c r="E252" s="120"/>
      <c r="F252" s="120"/>
      <c r="G252" s="120"/>
    </row>
    <row r="253" spans="2:7" s="118" customFormat="1">
      <c r="B253" s="117"/>
      <c r="C253" s="119"/>
      <c r="D253" s="120" t="str">
        <f>IF('Notebook Database'!A449="","",'Notebook Database'!A449)</f>
        <v/>
      </c>
      <c r="E253" s="120"/>
      <c r="F253" s="120"/>
      <c r="G253" s="120"/>
    </row>
    <row r="254" spans="2:7" s="118" customFormat="1">
      <c r="B254" s="117"/>
      <c r="C254" s="119"/>
      <c r="D254" s="120" t="str">
        <f>IF('Notebook Database'!A450="","",'Notebook Database'!A450)</f>
        <v/>
      </c>
      <c r="E254" s="120"/>
      <c r="F254" s="120"/>
      <c r="G254" s="120"/>
    </row>
    <row r="255" spans="2:7" s="118" customFormat="1">
      <c r="B255" s="117"/>
      <c r="C255" s="119"/>
      <c r="D255" s="120" t="str">
        <f>IF('Notebook Database'!A451="","",'Notebook Database'!A451)</f>
        <v/>
      </c>
      <c r="E255" s="120"/>
      <c r="F255" s="120"/>
      <c r="G255" s="120"/>
    </row>
    <row r="256" spans="2:7" s="118" customFormat="1">
      <c r="B256" s="117"/>
      <c r="C256" s="119"/>
      <c r="D256" s="120" t="str">
        <f>IF('Notebook Database'!A452="","",'Notebook Database'!A452)</f>
        <v/>
      </c>
      <c r="E256" s="120"/>
      <c r="F256" s="120"/>
      <c r="G256" s="120"/>
    </row>
    <row r="257" spans="2:7" s="118" customFormat="1">
      <c r="B257" s="117"/>
      <c r="C257" s="119"/>
      <c r="D257" s="120" t="str">
        <f>IF('Notebook Database'!A453="","",'Notebook Database'!A453)</f>
        <v/>
      </c>
      <c r="E257" s="120"/>
      <c r="F257" s="120"/>
      <c r="G257" s="120"/>
    </row>
    <row r="258" spans="2:7" s="118" customFormat="1">
      <c r="B258" s="117"/>
      <c r="C258" s="119"/>
      <c r="D258" s="120" t="str">
        <f>IF('Notebook Database'!A454="","",'Notebook Database'!A454)</f>
        <v/>
      </c>
      <c r="E258" s="120"/>
      <c r="F258" s="120"/>
      <c r="G258" s="120"/>
    </row>
    <row r="259" spans="2:7" s="118" customFormat="1">
      <c r="B259" s="117"/>
      <c r="C259" s="119"/>
      <c r="D259" s="120" t="str">
        <f>IF('Notebook Database'!A455="","",'Notebook Database'!A455)</f>
        <v/>
      </c>
      <c r="E259" s="120"/>
      <c r="F259" s="120"/>
      <c r="G259" s="120"/>
    </row>
    <row r="260" spans="2:7" s="118" customFormat="1">
      <c r="B260" s="117"/>
      <c r="C260" s="119"/>
      <c r="D260" s="120" t="str">
        <f>IF('Notebook Database'!A456="","",'Notebook Database'!A456)</f>
        <v/>
      </c>
      <c r="E260" s="120"/>
      <c r="F260" s="120"/>
      <c r="G260" s="120"/>
    </row>
    <row r="261" spans="2:7" s="118" customFormat="1">
      <c r="B261" s="117"/>
      <c r="C261" s="119"/>
      <c r="D261" s="120" t="str">
        <f>IF('Notebook Database'!A457="","",'Notebook Database'!A457)</f>
        <v/>
      </c>
      <c r="E261" s="120"/>
      <c r="F261" s="120"/>
      <c r="G261" s="120"/>
    </row>
    <row r="262" spans="2:7" s="118" customFormat="1">
      <c r="B262" s="117"/>
      <c r="C262" s="119"/>
      <c r="D262" s="120" t="str">
        <f>IF('Notebook Database'!A458="","",'Notebook Database'!A458)</f>
        <v/>
      </c>
      <c r="E262" s="120"/>
      <c r="F262" s="120"/>
      <c r="G262" s="120"/>
    </row>
    <row r="263" spans="2:7" s="118" customFormat="1">
      <c r="B263" s="117"/>
      <c r="C263" s="119"/>
      <c r="D263" s="120" t="str">
        <f>IF('Notebook Database'!A459="","",'Notebook Database'!A459)</f>
        <v/>
      </c>
      <c r="E263" s="120"/>
      <c r="F263" s="120"/>
      <c r="G263" s="120"/>
    </row>
    <row r="264" spans="2:7" s="118" customFormat="1">
      <c r="B264" s="117"/>
      <c r="C264" s="119"/>
      <c r="D264" s="120" t="str">
        <f>IF('Notebook Database'!A460="","",'Notebook Database'!A460)</f>
        <v/>
      </c>
      <c r="E264" s="120"/>
      <c r="F264" s="120"/>
      <c r="G264" s="120"/>
    </row>
    <row r="265" spans="2:7" s="118" customFormat="1">
      <c r="B265" s="117"/>
      <c r="C265" s="119"/>
      <c r="D265" s="120" t="str">
        <f>IF('Notebook Database'!A461="","",'Notebook Database'!A461)</f>
        <v/>
      </c>
      <c r="E265" s="120"/>
      <c r="F265" s="120"/>
      <c r="G265" s="120"/>
    </row>
    <row r="266" spans="2:7" s="118" customFormat="1">
      <c r="B266" s="117"/>
      <c r="C266" s="119"/>
      <c r="D266" s="120" t="str">
        <f>IF('Notebook Database'!A462="","",'Notebook Database'!A462)</f>
        <v/>
      </c>
      <c r="E266" s="120"/>
      <c r="F266" s="120"/>
      <c r="G266" s="120"/>
    </row>
    <row r="267" spans="2:7" s="118" customFormat="1">
      <c r="B267" s="117"/>
      <c r="C267" s="119"/>
      <c r="D267" s="120" t="str">
        <f>IF('Notebook Database'!A463="","",'Notebook Database'!A463)</f>
        <v/>
      </c>
      <c r="E267" s="120"/>
      <c r="F267" s="120"/>
      <c r="G267" s="120"/>
    </row>
    <row r="268" spans="2:7" s="118" customFormat="1">
      <c r="B268" s="117"/>
      <c r="C268" s="119"/>
      <c r="D268" s="120" t="str">
        <f>IF('Notebook Database'!A464="","",'Notebook Database'!A464)</f>
        <v/>
      </c>
      <c r="E268" s="120"/>
      <c r="F268" s="120"/>
      <c r="G268" s="120"/>
    </row>
    <row r="269" spans="2:7" s="118" customFormat="1">
      <c r="B269" s="117"/>
      <c r="C269" s="119"/>
      <c r="D269" s="120" t="str">
        <f>IF('Notebook Database'!A465="","",'Notebook Database'!A465)</f>
        <v/>
      </c>
      <c r="E269" s="120"/>
      <c r="F269" s="120"/>
      <c r="G269" s="120"/>
    </row>
    <row r="270" spans="2:7" s="118" customFormat="1">
      <c r="B270" s="117"/>
      <c r="C270" s="119"/>
      <c r="D270" s="120" t="str">
        <f>IF('Notebook Database'!A466="","",'Notebook Database'!A466)</f>
        <v/>
      </c>
      <c r="E270" s="120"/>
      <c r="F270" s="120"/>
      <c r="G270" s="120"/>
    </row>
    <row r="271" spans="2:7" s="118" customFormat="1">
      <c r="B271" s="117"/>
      <c r="C271" s="119"/>
      <c r="D271" s="120" t="str">
        <f>IF('Notebook Database'!A467="","",'Notebook Database'!A467)</f>
        <v/>
      </c>
      <c r="E271" s="120"/>
      <c r="F271" s="120"/>
      <c r="G271" s="120"/>
    </row>
    <row r="272" spans="2:7" s="118" customFormat="1">
      <c r="B272" s="117"/>
      <c r="C272" s="119"/>
      <c r="D272" s="120" t="str">
        <f>IF('Notebook Database'!A468="","",'Notebook Database'!A468)</f>
        <v/>
      </c>
      <c r="E272" s="120"/>
      <c r="F272" s="120"/>
      <c r="G272" s="120"/>
    </row>
    <row r="273" spans="2:7" s="118" customFormat="1">
      <c r="B273" s="117"/>
      <c r="C273" s="119"/>
      <c r="D273" s="120" t="str">
        <f>IF('Notebook Database'!A469="","",'Notebook Database'!A469)</f>
        <v/>
      </c>
      <c r="E273" s="120"/>
      <c r="F273" s="120"/>
      <c r="G273" s="120"/>
    </row>
    <row r="274" spans="2:7" s="118" customFormat="1">
      <c r="B274" s="117"/>
      <c r="C274" s="119"/>
      <c r="D274" s="120" t="str">
        <f>IF('Notebook Database'!A470="","",'Notebook Database'!A470)</f>
        <v/>
      </c>
      <c r="E274" s="120"/>
      <c r="F274" s="120"/>
      <c r="G274" s="120"/>
    </row>
    <row r="275" spans="2:7" s="118" customFormat="1">
      <c r="B275" s="117"/>
      <c r="C275" s="119"/>
      <c r="D275" s="120" t="str">
        <f>IF('Notebook Database'!A471="","",'Notebook Database'!A471)</f>
        <v/>
      </c>
      <c r="E275" s="120"/>
      <c r="F275" s="120"/>
      <c r="G275" s="120"/>
    </row>
    <row r="276" spans="2:7" s="118" customFormat="1">
      <c r="B276" s="117"/>
      <c r="C276" s="119"/>
      <c r="D276" s="120" t="str">
        <f>IF('Notebook Database'!A472="","",'Notebook Database'!A472)</f>
        <v/>
      </c>
      <c r="E276" s="120"/>
      <c r="F276" s="120"/>
      <c r="G276" s="120"/>
    </row>
    <row r="277" spans="2:7" s="118" customFormat="1">
      <c r="B277" s="117"/>
      <c r="C277" s="119"/>
      <c r="D277" s="120" t="str">
        <f>IF('Notebook Database'!A473="","",'Notebook Database'!A473)</f>
        <v/>
      </c>
      <c r="E277" s="120"/>
      <c r="F277" s="120"/>
      <c r="G277" s="120"/>
    </row>
    <row r="278" spans="2:7" s="118" customFormat="1">
      <c r="B278" s="117"/>
      <c r="C278" s="119"/>
      <c r="D278" s="120" t="str">
        <f>IF('Notebook Database'!A474="","",'Notebook Database'!A474)</f>
        <v/>
      </c>
      <c r="E278" s="120"/>
      <c r="F278" s="120"/>
      <c r="G278" s="120"/>
    </row>
    <row r="279" spans="2:7" s="118" customFormat="1">
      <c r="B279" s="117"/>
      <c r="C279" s="119"/>
      <c r="D279" s="120" t="str">
        <f>IF('Notebook Database'!A475="","",'Notebook Database'!A475)</f>
        <v/>
      </c>
      <c r="E279" s="120"/>
      <c r="F279" s="120"/>
      <c r="G279" s="120"/>
    </row>
    <row r="280" spans="2:7" s="118" customFormat="1">
      <c r="B280" s="117"/>
      <c r="C280" s="119"/>
      <c r="D280" s="120" t="str">
        <f>IF('Notebook Database'!A476="","",'Notebook Database'!A476)</f>
        <v/>
      </c>
      <c r="E280" s="120"/>
      <c r="F280" s="120"/>
      <c r="G280" s="120"/>
    </row>
    <row r="281" spans="2:7" s="118" customFormat="1">
      <c r="B281" s="117"/>
      <c r="C281" s="119"/>
      <c r="D281" s="120" t="str">
        <f>IF('Notebook Database'!A477="","",'Notebook Database'!A477)</f>
        <v/>
      </c>
      <c r="E281" s="120"/>
      <c r="F281" s="120"/>
      <c r="G281" s="120"/>
    </row>
    <row r="282" spans="2:7" s="118" customFormat="1">
      <c r="B282" s="117"/>
      <c r="C282" s="119"/>
      <c r="D282" s="120" t="str">
        <f>IF('Notebook Database'!A478="","",'Notebook Database'!A478)</f>
        <v/>
      </c>
      <c r="E282" s="120"/>
      <c r="F282" s="120"/>
      <c r="G282" s="120"/>
    </row>
    <row r="283" spans="2:7" s="118" customFormat="1">
      <c r="B283" s="117"/>
      <c r="C283" s="119"/>
      <c r="D283" s="120" t="str">
        <f>IF('Notebook Database'!A479="","",'Notebook Database'!A479)</f>
        <v/>
      </c>
      <c r="E283" s="120"/>
      <c r="F283" s="120"/>
      <c r="G283" s="120"/>
    </row>
    <row r="284" spans="2:7" s="118" customFormat="1">
      <c r="B284" s="117"/>
      <c r="C284" s="119"/>
      <c r="D284" s="120" t="str">
        <f>IF('Notebook Database'!A480="","",'Notebook Database'!A480)</f>
        <v/>
      </c>
      <c r="E284" s="120"/>
      <c r="F284" s="120"/>
      <c r="G284" s="120"/>
    </row>
    <row r="285" spans="2:7" s="118" customFormat="1">
      <c r="B285" s="117"/>
      <c r="C285" s="119"/>
      <c r="D285" s="120" t="str">
        <f>IF('Notebook Database'!A481="","",'Notebook Database'!A481)</f>
        <v/>
      </c>
      <c r="E285" s="120"/>
      <c r="F285" s="120"/>
      <c r="G285" s="120"/>
    </row>
    <row r="286" spans="2:7" s="118" customFormat="1">
      <c r="B286" s="117"/>
      <c r="C286" s="119"/>
      <c r="D286" s="120" t="str">
        <f>IF('Notebook Database'!A482="","",'Notebook Database'!A482)</f>
        <v/>
      </c>
      <c r="E286" s="120"/>
      <c r="F286" s="120"/>
      <c r="G286" s="120"/>
    </row>
    <row r="287" spans="2:7" s="118" customFormat="1">
      <c r="B287" s="117"/>
      <c r="C287" s="119"/>
      <c r="D287" s="120" t="str">
        <f>IF('Notebook Database'!A483="","",'Notebook Database'!A483)</f>
        <v/>
      </c>
      <c r="E287" s="120"/>
      <c r="F287" s="120"/>
      <c r="G287" s="120"/>
    </row>
    <row r="288" spans="2:7" s="118" customFormat="1">
      <c r="B288" s="117"/>
      <c r="C288" s="119"/>
      <c r="D288" s="120" t="str">
        <f>IF('Notebook Database'!A484="","",'Notebook Database'!A484)</f>
        <v/>
      </c>
      <c r="E288" s="120"/>
      <c r="F288" s="120"/>
      <c r="G288" s="120"/>
    </row>
    <row r="289" spans="2:7" s="118" customFormat="1">
      <c r="B289" s="117"/>
      <c r="C289" s="119"/>
      <c r="D289" s="120" t="str">
        <f>IF('Notebook Database'!A485="","",'Notebook Database'!A485)</f>
        <v/>
      </c>
      <c r="E289" s="120"/>
      <c r="F289" s="120"/>
      <c r="G289" s="120"/>
    </row>
    <row r="290" spans="2:7" s="118" customFormat="1">
      <c r="B290" s="117"/>
      <c r="C290" s="119"/>
      <c r="D290" s="120" t="str">
        <f>IF('Notebook Database'!A486="","",'Notebook Database'!A486)</f>
        <v/>
      </c>
      <c r="E290" s="120"/>
      <c r="F290" s="120"/>
      <c r="G290" s="120"/>
    </row>
    <row r="291" spans="2:7" s="118" customFormat="1">
      <c r="B291" s="117"/>
      <c r="C291" s="119"/>
      <c r="D291" s="120" t="str">
        <f>IF('Notebook Database'!A487="","",'Notebook Database'!A487)</f>
        <v/>
      </c>
      <c r="E291" s="120"/>
      <c r="F291" s="120"/>
      <c r="G291" s="120"/>
    </row>
    <row r="292" spans="2:7" s="118" customFormat="1">
      <c r="B292" s="117"/>
      <c r="C292" s="119"/>
      <c r="D292" s="120" t="str">
        <f>IF('Notebook Database'!A488="","",'Notebook Database'!A488)</f>
        <v/>
      </c>
      <c r="E292" s="120"/>
      <c r="F292" s="120"/>
      <c r="G292" s="120"/>
    </row>
    <row r="293" spans="2:7" s="118" customFormat="1">
      <c r="B293" s="117"/>
      <c r="C293" s="119"/>
      <c r="D293" s="120" t="str">
        <f>IF('Notebook Database'!A489="","",'Notebook Database'!A489)</f>
        <v/>
      </c>
      <c r="E293" s="120"/>
      <c r="F293" s="120"/>
      <c r="G293" s="120"/>
    </row>
    <row r="294" spans="2:7" s="118" customFormat="1">
      <c r="B294" s="117"/>
      <c r="C294" s="119"/>
      <c r="D294" s="120" t="str">
        <f>IF('Notebook Database'!A490="","",'Notebook Database'!A490)</f>
        <v/>
      </c>
      <c r="E294" s="120"/>
      <c r="F294" s="120"/>
      <c r="G294" s="120"/>
    </row>
    <row r="295" spans="2:7" s="118" customFormat="1">
      <c r="B295" s="117"/>
      <c r="C295" s="119"/>
      <c r="D295" s="120" t="str">
        <f>IF('Notebook Database'!A491="","",'Notebook Database'!A491)</f>
        <v/>
      </c>
      <c r="E295" s="120"/>
      <c r="F295" s="120"/>
      <c r="G295" s="120"/>
    </row>
    <row r="296" spans="2:7" s="118" customFormat="1">
      <c r="B296" s="117"/>
      <c r="C296" s="119"/>
      <c r="D296" s="120" t="str">
        <f>IF('Notebook Database'!A492="","",'Notebook Database'!A492)</f>
        <v/>
      </c>
      <c r="E296" s="120"/>
      <c r="F296" s="120"/>
      <c r="G296" s="120"/>
    </row>
    <row r="297" spans="2:7" s="118" customFormat="1">
      <c r="B297" s="117"/>
      <c r="C297" s="119"/>
      <c r="D297" s="120" t="str">
        <f>IF('Notebook Database'!A493="","",'Notebook Database'!A493)</f>
        <v/>
      </c>
      <c r="E297" s="120"/>
      <c r="F297" s="120"/>
      <c r="G297" s="120"/>
    </row>
    <row r="298" spans="2:7" s="118" customFormat="1">
      <c r="B298" s="117"/>
      <c r="C298" s="119"/>
      <c r="D298" s="120" t="str">
        <f>IF('Notebook Database'!A494="","",'Notebook Database'!A494)</f>
        <v/>
      </c>
      <c r="E298" s="120"/>
      <c r="F298" s="120"/>
      <c r="G298" s="120"/>
    </row>
    <row r="299" spans="2:7" s="118" customFormat="1">
      <c r="B299" s="117"/>
      <c r="C299" s="119"/>
      <c r="D299" s="120" t="str">
        <f>IF('Notebook Database'!A495="","",'Notebook Database'!A495)</f>
        <v/>
      </c>
      <c r="E299" s="120"/>
      <c r="F299" s="120"/>
      <c r="G299" s="120"/>
    </row>
    <row r="300" spans="2:7" s="118" customFormat="1">
      <c r="B300" s="117"/>
      <c r="C300" s="119"/>
      <c r="D300" s="120" t="str">
        <f>IF('Notebook Database'!A496="","",'Notebook Database'!A496)</f>
        <v/>
      </c>
      <c r="E300" s="120"/>
      <c r="F300" s="120"/>
      <c r="G300" s="120"/>
    </row>
    <row r="301" spans="2:7" s="118" customFormat="1">
      <c r="B301" s="117"/>
      <c r="C301" s="119"/>
      <c r="D301" s="120" t="str">
        <f>IF('Notebook Database'!A497="","",'Notebook Database'!A497)</f>
        <v/>
      </c>
      <c r="E301" s="120"/>
      <c r="F301" s="120"/>
      <c r="G301" s="120"/>
    </row>
    <row r="302" spans="2:7" s="118" customFormat="1">
      <c r="B302" s="117"/>
      <c r="C302" s="119"/>
      <c r="D302" s="120" t="str">
        <f>IF('Notebook Database'!A498="","",'Notebook Database'!A498)</f>
        <v/>
      </c>
      <c r="E302" s="120"/>
      <c r="F302" s="120"/>
      <c r="G302" s="120"/>
    </row>
    <row r="303" spans="2:7" s="118" customFormat="1">
      <c r="B303" s="117"/>
      <c r="C303" s="119"/>
      <c r="D303" s="120" t="str">
        <f>IF('Notebook Database'!A499="","",'Notebook Database'!A499)</f>
        <v/>
      </c>
      <c r="E303" s="120"/>
      <c r="F303" s="120"/>
      <c r="G303" s="120"/>
    </row>
    <row r="304" spans="2:7" s="118" customFormat="1">
      <c r="B304" s="117"/>
      <c r="C304" s="119"/>
      <c r="D304" s="120" t="str">
        <f>IF('Notebook Database'!A500="","",'Notebook Database'!A500)</f>
        <v/>
      </c>
      <c r="E304" s="120"/>
      <c r="F304" s="120"/>
      <c r="G304" s="120"/>
    </row>
    <row r="305" spans="2:7" s="118" customFormat="1">
      <c r="B305" s="117"/>
      <c r="C305" s="119"/>
      <c r="D305" s="120" t="str">
        <f>IF('Notebook Database'!A501="","",'Notebook Database'!A501)</f>
        <v/>
      </c>
      <c r="E305" s="120"/>
      <c r="F305" s="120"/>
      <c r="G305" s="120"/>
    </row>
    <row r="306" spans="2:7" s="118" customFormat="1">
      <c r="B306" s="117"/>
      <c r="C306" s="119"/>
      <c r="D306" s="120" t="str">
        <f>IF('Notebook Database'!A502="","",'Notebook Database'!A502)</f>
        <v/>
      </c>
      <c r="E306" s="120"/>
      <c r="F306" s="120"/>
      <c r="G306" s="120"/>
    </row>
    <row r="307" spans="2:7" s="118" customFormat="1">
      <c r="B307" s="117"/>
      <c r="C307" s="119"/>
      <c r="D307" s="120" t="str">
        <f>IF('Notebook Database'!A503="","",'Notebook Database'!A503)</f>
        <v/>
      </c>
      <c r="E307" s="120"/>
      <c r="F307" s="120"/>
      <c r="G307" s="120"/>
    </row>
    <row r="308" spans="2:7" s="118" customFormat="1">
      <c r="B308" s="117"/>
      <c r="C308" s="119"/>
      <c r="D308" s="120" t="str">
        <f>IF('Notebook Database'!A504="","",'Notebook Database'!A504)</f>
        <v/>
      </c>
      <c r="E308" s="120"/>
      <c r="F308" s="120"/>
      <c r="G308" s="120"/>
    </row>
    <row r="309" spans="2:7" s="118" customFormat="1">
      <c r="B309" s="117"/>
      <c r="C309" s="119"/>
      <c r="D309" s="120" t="str">
        <f>IF('Notebook Database'!A505="","",'Notebook Database'!A505)</f>
        <v/>
      </c>
      <c r="E309" s="120"/>
      <c r="F309" s="120"/>
      <c r="G309" s="120"/>
    </row>
    <row r="310" spans="2:7" s="118" customFormat="1">
      <c r="B310" s="117"/>
      <c r="C310" s="119"/>
      <c r="D310" s="120" t="str">
        <f>IF('Notebook Database'!A506="","",'Notebook Database'!A506)</f>
        <v/>
      </c>
      <c r="E310" s="120"/>
      <c r="F310" s="120"/>
      <c r="G310" s="120"/>
    </row>
    <row r="311" spans="2:7" s="118" customFormat="1">
      <c r="B311" s="117"/>
      <c r="C311" s="119"/>
      <c r="D311" s="120" t="str">
        <f>IF('Notebook Database'!A507="","",'Notebook Database'!A507)</f>
        <v/>
      </c>
      <c r="E311" s="120"/>
      <c r="F311" s="120"/>
      <c r="G311" s="120"/>
    </row>
    <row r="312" spans="2:7" s="118" customFormat="1">
      <c r="B312" s="117"/>
      <c r="C312" s="119"/>
      <c r="D312" s="120" t="str">
        <f>IF('Notebook Database'!A508="","",'Notebook Database'!A508)</f>
        <v/>
      </c>
      <c r="E312" s="120"/>
      <c r="F312" s="120"/>
      <c r="G312" s="120"/>
    </row>
    <row r="313" spans="2:7" s="118" customFormat="1">
      <c r="B313" s="117"/>
      <c r="C313" s="119"/>
      <c r="D313" s="120" t="str">
        <f>IF('Notebook Database'!A509="","",'Notebook Database'!A509)</f>
        <v/>
      </c>
      <c r="E313" s="120"/>
      <c r="F313" s="120"/>
      <c r="G313" s="120"/>
    </row>
    <row r="314" spans="2:7" s="118" customFormat="1">
      <c r="B314" s="117"/>
      <c r="C314" s="119"/>
      <c r="D314" s="120" t="str">
        <f>IF('Notebook Database'!A510="","",'Notebook Database'!A510)</f>
        <v/>
      </c>
      <c r="E314" s="120"/>
      <c r="F314" s="120"/>
      <c r="G314" s="120"/>
    </row>
    <row r="315" spans="2:7" s="118" customFormat="1">
      <c r="B315" s="117"/>
      <c r="C315" s="119"/>
      <c r="D315" s="120" t="str">
        <f>IF('Notebook Database'!A511="","",'Notebook Database'!A511)</f>
        <v/>
      </c>
      <c r="E315" s="120"/>
      <c r="F315" s="120"/>
      <c r="G315" s="120"/>
    </row>
    <row r="316" spans="2:7" s="118" customFormat="1">
      <c r="B316" s="117"/>
      <c r="C316" s="119"/>
      <c r="D316" s="120" t="str">
        <f>IF('Notebook Database'!A512="","",'Notebook Database'!A512)</f>
        <v/>
      </c>
      <c r="E316" s="120"/>
      <c r="F316" s="120"/>
      <c r="G316" s="120"/>
    </row>
    <row r="317" spans="2:7" s="118" customFormat="1">
      <c r="B317" s="117"/>
      <c r="C317" s="119"/>
      <c r="D317" s="120" t="str">
        <f>IF('Notebook Database'!A513="","",'Notebook Database'!A513)</f>
        <v/>
      </c>
      <c r="E317" s="120"/>
      <c r="F317" s="120"/>
      <c r="G317" s="120"/>
    </row>
    <row r="318" spans="2:7" s="118" customFormat="1">
      <c r="B318" s="117"/>
      <c r="C318" s="119"/>
      <c r="D318" s="120" t="str">
        <f>IF('Notebook Database'!A514="","",'Notebook Database'!A514)</f>
        <v/>
      </c>
      <c r="E318" s="120"/>
      <c r="F318" s="120"/>
      <c r="G318" s="120"/>
    </row>
    <row r="319" spans="2:7" s="118" customFormat="1">
      <c r="B319" s="117"/>
      <c r="C319" s="119"/>
      <c r="D319" s="120" t="str">
        <f>IF('Notebook Database'!A515="","",'Notebook Database'!A515)</f>
        <v/>
      </c>
      <c r="E319" s="120"/>
      <c r="F319" s="120"/>
      <c r="G319" s="120"/>
    </row>
    <row r="320" spans="2:7" s="118" customFormat="1">
      <c r="B320" s="117"/>
      <c r="C320" s="119"/>
      <c r="D320" s="120" t="str">
        <f>IF('Notebook Database'!A516="","",'Notebook Database'!A516)</f>
        <v/>
      </c>
      <c r="E320" s="120"/>
      <c r="F320" s="120"/>
      <c r="G320" s="120"/>
    </row>
    <row r="321" spans="2:7" s="118" customFormat="1">
      <c r="B321" s="117"/>
      <c r="C321" s="119"/>
      <c r="D321" s="120" t="str">
        <f>IF('Notebook Database'!A517="","",'Notebook Database'!A517)</f>
        <v/>
      </c>
      <c r="E321" s="120"/>
      <c r="F321" s="120"/>
      <c r="G321" s="120"/>
    </row>
    <row r="322" spans="2:7" s="118" customFormat="1">
      <c r="B322" s="117"/>
      <c r="C322" s="119"/>
      <c r="D322" s="120" t="str">
        <f>IF('Notebook Database'!A518="","",'Notebook Database'!A518)</f>
        <v/>
      </c>
      <c r="E322" s="120"/>
      <c r="F322" s="120"/>
      <c r="G322" s="120"/>
    </row>
    <row r="323" spans="2:7" s="118" customFormat="1">
      <c r="B323" s="117"/>
      <c r="C323" s="119"/>
      <c r="D323" s="120" t="str">
        <f>IF('Notebook Database'!A519="","",'Notebook Database'!A519)</f>
        <v/>
      </c>
      <c r="E323" s="120"/>
      <c r="F323" s="120"/>
      <c r="G323" s="120"/>
    </row>
    <row r="324" spans="2:7" s="118" customFormat="1">
      <c r="B324" s="117"/>
      <c r="C324" s="119"/>
      <c r="D324" s="120" t="str">
        <f>IF('Notebook Database'!A520="","",'Notebook Database'!A520)</f>
        <v/>
      </c>
      <c r="E324" s="120"/>
      <c r="F324" s="120"/>
      <c r="G324" s="120"/>
    </row>
    <row r="325" spans="2:7" s="118" customFormat="1">
      <c r="B325" s="117"/>
      <c r="C325" s="119"/>
      <c r="D325" s="120" t="str">
        <f>IF('Notebook Database'!A521="","",'Notebook Database'!A521)</f>
        <v/>
      </c>
      <c r="E325" s="120"/>
      <c r="F325" s="120"/>
      <c r="G325" s="120"/>
    </row>
    <row r="326" spans="2:7" s="118" customFormat="1">
      <c r="B326" s="117"/>
      <c r="C326" s="119"/>
      <c r="D326" s="120" t="str">
        <f>IF('Notebook Database'!A522="","",'Notebook Database'!A522)</f>
        <v/>
      </c>
      <c r="E326" s="120"/>
      <c r="F326" s="120"/>
      <c r="G326" s="120"/>
    </row>
    <row r="327" spans="2:7" s="118" customFormat="1">
      <c r="B327" s="117"/>
      <c r="C327" s="119"/>
      <c r="D327" s="120" t="str">
        <f>IF('Notebook Database'!A523="","",'Notebook Database'!A523)</f>
        <v/>
      </c>
      <c r="E327" s="120"/>
      <c r="F327" s="120"/>
      <c r="G327" s="120"/>
    </row>
    <row r="328" spans="2:7" s="118" customFormat="1">
      <c r="B328" s="117"/>
      <c r="C328" s="119"/>
      <c r="D328" s="120" t="str">
        <f>IF('Notebook Database'!A524="","",'Notebook Database'!A524)</f>
        <v/>
      </c>
      <c r="E328" s="120"/>
      <c r="F328" s="120"/>
      <c r="G328" s="120"/>
    </row>
    <row r="329" spans="2:7" s="118" customFormat="1">
      <c r="B329" s="117"/>
      <c r="C329" s="119"/>
      <c r="D329" s="120" t="str">
        <f>IF('Notebook Database'!A525="","",'Notebook Database'!A525)</f>
        <v/>
      </c>
      <c r="E329" s="120"/>
      <c r="F329" s="120"/>
      <c r="G329" s="120"/>
    </row>
    <row r="330" spans="2:7" s="118" customFormat="1">
      <c r="B330" s="117"/>
      <c r="C330" s="119"/>
      <c r="D330" s="120" t="str">
        <f>IF('Notebook Database'!A526="","",'Notebook Database'!A526)</f>
        <v/>
      </c>
      <c r="E330" s="120"/>
      <c r="F330" s="120"/>
      <c r="G330" s="120"/>
    </row>
    <row r="331" spans="2:7" s="118" customFormat="1">
      <c r="B331" s="117"/>
      <c r="C331" s="119"/>
      <c r="D331" s="120" t="str">
        <f>IF('Notebook Database'!A527="","",'Notebook Database'!A527)</f>
        <v/>
      </c>
      <c r="E331" s="120"/>
      <c r="F331" s="120"/>
      <c r="G331" s="120"/>
    </row>
    <row r="332" spans="2:7" s="118" customFormat="1">
      <c r="B332" s="117"/>
      <c r="C332" s="119"/>
      <c r="D332" s="120" t="str">
        <f>IF('Notebook Database'!A528="","",'Notebook Database'!A528)</f>
        <v/>
      </c>
      <c r="E332" s="120"/>
      <c r="F332" s="120"/>
      <c r="G332" s="120"/>
    </row>
    <row r="333" spans="2:7" s="118" customFormat="1">
      <c r="B333" s="117"/>
      <c r="C333" s="119"/>
      <c r="D333" s="120" t="str">
        <f>IF('Notebook Database'!A529="","",'Notebook Database'!A529)</f>
        <v/>
      </c>
      <c r="E333" s="120"/>
      <c r="F333" s="120"/>
      <c r="G333" s="120"/>
    </row>
    <row r="334" spans="2:7" s="118" customFormat="1">
      <c r="B334" s="117"/>
      <c r="C334" s="119"/>
      <c r="D334" s="120" t="str">
        <f>IF('Notebook Database'!A530="","",'Notebook Database'!A530)</f>
        <v/>
      </c>
      <c r="E334" s="120"/>
      <c r="F334" s="120"/>
      <c r="G334" s="120"/>
    </row>
    <row r="335" spans="2:7" s="118" customFormat="1">
      <c r="B335" s="117"/>
      <c r="C335" s="119"/>
      <c r="D335" s="120" t="str">
        <f>IF('Notebook Database'!A531="","",'Notebook Database'!A531)</f>
        <v/>
      </c>
      <c r="E335" s="120"/>
      <c r="F335" s="120"/>
      <c r="G335" s="120"/>
    </row>
    <row r="336" spans="2:7" s="118" customFormat="1">
      <c r="B336" s="117"/>
      <c r="C336" s="119"/>
      <c r="D336" s="120" t="str">
        <f>IF('Notebook Database'!A532="","",'Notebook Database'!A532)</f>
        <v/>
      </c>
      <c r="E336" s="120"/>
      <c r="F336" s="120"/>
      <c r="G336" s="120"/>
    </row>
    <row r="337" spans="2:7" s="118" customFormat="1">
      <c r="B337" s="117"/>
      <c r="C337" s="119"/>
      <c r="D337" s="120" t="str">
        <f>IF('Notebook Database'!A533="","",'Notebook Database'!A533)</f>
        <v/>
      </c>
      <c r="E337" s="120"/>
      <c r="F337" s="120"/>
      <c r="G337" s="120"/>
    </row>
    <row r="338" spans="2:7" s="118" customFormat="1">
      <c r="B338" s="117"/>
      <c r="C338" s="119"/>
      <c r="D338" s="120" t="str">
        <f>IF('Notebook Database'!A534="","",'Notebook Database'!A534)</f>
        <v/>
      </c>
      <c r="E338" s="120"/>
      <c r="F338" s="120"/>
      <c r="G338" s="120"/>
    </row>
    <row r="339" spans="2:7" s="118" customFormat="1">
      <c r="B339" s="117"/>
      <c r="C339" s="119"/>
      <c r="D339" s="120" t="str">
        <f>IF('Notebook Database'!A535="","",'Notebook Database'!A535)</f>
        <v/>
      </c>
      <c r="E339" s="120"/>
      <c r="F339" s="120"/>
      <c r="G339" s="120"/>
    </row>
    <row r="340" spans="2:7" s="118" customFormat="1">
      <c r="B340" s="117"/>
      <c r="C340" s="119"/>
      <c r="D340" s="120" t="str">
        <f>IF('Notebook Database'!A536="","",'Notebook Database'!A536)</f>
        <v/>
      </c>
      <c r="E340" s="120"/>
      <c r="F340" s="120"/>
      <c r="G340" s="120"/>
    </row>
    <row r="341" spans="2:7" s="118" customFormat="1">
      <c r="B341" s="117"/>
      <c r="C341" s="119"/>
      <c r="D341" s="120" t="str">
        <f>IF('Notebook Database'!A537="","",'Notebook Database'!A537)</f>
        <v/>
      </c>
      <c r="E341" s="120"/>
      <c r="F341" s="120"/>
      <c r="G341" s="120"/>
    </row>
    <row r="342" spans="2:7" s="118" customFormat="1">
      <c r="B342" s="117"/>
      <c r="C342" s="119"/>
      <c r="D342" s="120" t="str">
        <f>IF('Notebook Database'!A538="","",'Notebook Database'!A538)</f>
        <v/>
      </c>
      <c r="E342" s="120"/>
      <c r="F342" s="120"/>
      <c r="G342" s="120"/>
    </row>
    <row r="343" spans="2:7" s="118" customFormat="1">
      <c r="B343" s="117"/>
      <c r="C343" s="119"/>
      <c r="D343" s="120" t="str">
        <f>IF('Notebook Database'!A539="","",'Notebook Database'!A539)</f>
        <v/>
      </c>
      <c r="E343" s="120"/>
      <c r="F343" s="120"/>
      <c r="G343" s="120"/>
    </row>
    <row r="344" spans="2:7" s="118" customFormat="1">
      <c r="B344" s="117"/>
      <c r="C344" s="119"/>
      <c r="D344" s="120" t="str">
        <f>IF('Notebook Database'!A540="","",'Notebook Database'!A540)</f>
        <v/>
      </c>
      <c r="E344" s="120"/>
      <c r="F344" s="120"/>
      <c r="G344" s="120"/>
    </row>
    <row r="345" spans="2:7" s="118" customFormat="1">
      <c r="B345" s="117"/>
      <c r="C345" s="119"/>
      <c r="D345" s="120" t="str">
        <f>IF('Notebook Database'!A541="","",'Notebook Database'!A541)</f>
        <v/>
      </c>
      <c r="E345" s="120"/>
      <c r="F345" s="120"/>
      <c r="G345" s="120"/>
    </row>
    <row r="346" spans="2:7" s="118" customFormat="1">
      <c r="B346" s="117"/>
      <c r="C346" s="119"/>
      <c r="D346" s="120" t="str">
        <f>IF('Notebook Database'!A542="","",'Notebook Database'!A542)</f>
        <v/>
      </c>
      <c r="E346" s="120"/>
      <c r="F346" s="120"/>
      <c r="G346" s="120"/>
    </row>
    <row r="347" spans="2:7" s="118" customFormat="1">
      <c r="B347" s="117"/>
      <c r="C347" s="119"/>
      <c r="D347" s="120" t="str">
        <f>IF('Notebook Database'!A543="","",'Notebook Database'!A543)</f>
        <v/>
      </c>
      <c r="E347" s="120"/>
      <c r="F347" s="120"/>
      <c r="G347" s="120"/>
    </row>
    <row r="348" spans="2:7" s="118" customFormat="1">
      <c r="B348" s="117"/>
      <c r="C348" s="119"/>
      <c r="D348" s="120" t="str">
        <f>IF('Notebook Database'!A544="","",'Notebook Database'!A544)</f>
        <v/>
      </c>
      <c r="E348" s="120"/>
      <c r="F348" s="120"/>
      <c r="G348" s="120"/>
    </row>
    <row r="349" spans="2:7" s="118" customFormat="1">
      <c r="B349" s="117"/>
      <c r="C349" s="119"/>
      <c r="D349" s="120" t="str">
        <f>IF('Notebook Database'!A545="","",'Notebook Database'!A545)</f>
        <v/>
      </c>
      <c r="E349" s="120"/>
      <c r="F349" s="120"/>
      <c r="G349" s="120"/>
    </row>
    <row r="350" spans="2:7" s="118" customFormat="1">
      <c r="B350" s="117"/>
      <c r="C350" s="119"/>
      <c r="D350" s="120" t="str">
        <f>IF('Notebook Database'!A546="","",'Notebook Database'!A546)</f>
        <v/>
      </c>
      <c r="E350" s="120"/>
      <c r="F350" s="120"/>
      <c r="G350" s="120"/>
    </row>
    <row r="351" spans="2:7" s="118" customFormat="1">
      <c r="B351" s="117"/>
      <c r="C351" s="119"/>
      <c r="D351" s="120" t="str">
        <f>IF('Notebook Database'!A547="","",'Notebook Database'!A547)</f>
        <v/>
      </c>
      <c r="E351" s="120"/>
      <c r="F351" s="120"/>
      <c r="G351" s="120"/>
    </row>
    <row r="352" spans="2:7" s="118" customFormat="1">
      <c r="B352" s="117"/>
      <c r="C352" s="119"/>
      <c r="D352" s="120" t="str">
        <f>IF('Notebook Database'!A548="","",'Notebook Database'!A548)</f>
        <v/>
      </c>
      <c r="E352" s="120"/>
      <c r="F352" s="120"/>
      <c r="G352" s="120"/>
    </row>
    <row r="353" spans="2:7" s="118" customFormat="1">
      <c r="B353" s="117"/>
      <c r="C353" s="119"/>
      <c r="D353" s="120" t="str">
        <f>IF('Notebook Database'!A549="","",'Notebook Database'!A549)</f>
        <v/>
      </c>
      <c r="E353" s="120"/>
      <c r="F353" s="120"/>
      <c r="G353" s="120"/>
    </row>
    <row r="354" spans="2:7" s="118" customFormat="1">
      <c r="B354" s="117"/>
      <c r="C354" s="119"/>
      <c r="D354" s="120" t="str">
        <f>IF('Notebook Database'!A550="","",'Notebook Database'!A550)</f>
        <v/>
      </c>
      <c r="E354" s="120"/>
      <c r="F354" s="120"/>
      <c r="G354" s="120"/>
    </row>
    <row r="355" spans="2:7" s="118" customFormat="1">
      <c r="B355" s="117"/>
      <c r="C355" s="119"/>
      <c r="D355" s="120" t="str">
        <f>IF('Notebook Database'!A551="","",'Notebook Database'!A551)</f>
        <v/>
      </c>
      <c r="E355" s="120"/>
      <c r="F355" s="120"/>
      <c r="G355" s="120"/>
    </row>
    <row r="356" spans="2:7" s="118" customFormat="1">
      <c r="B356" s="117"/>
      <c r="C356" s="119"/>
      <c r="D356" s="120" t="str">
        <f>IF('Notebook Database'!A552="","",'Notebook Database'!A552)</f>
        <v/>
      </c>
      <c r="E356" s="120"/>
      <c r="F356" s="120"/>
      <c r="G356" s="120"/>
    </row>
    <row r="357" spans="2:7" s="118" customFormat="1">
      <c r="B357" s="117"/>
      <c r="C357" s="119"/>
      <c r="D357" s="120" t="str">
        <f>IF('Notebook Database'!A553="","",'Notebook Database'!A553)</f>
        <v/>
      </c>
      <c r="E357" s="120"/>
      <c r="F357" s="120"/>
      <c r="G357" s="120"/>
    </row>
    <row r="358" spans="2:7" s="118" customFormat="1">
      <c r="B358" s="117"/>
      <c r="C358" s="119"/>
      <c r="D358" s="120" t="str">
        <f>IF('Notebook Database'!A554="","",'Notebook Database'!A554)</f>
        <v/>
      </c>
      <c r="E358" s="120"/>
      <c r="F358" s="120"/>
      <c r="G358" s="120"/>
    </row>
    <row r="359" spans="2:7" s="118" customFormat="1">
      <c r="B359" s="117"/>
      <c r="C359" s="119"/>
      <c r="D359" s="120" t="str">
        <f>IF('Notebook Database'!A555="","",'Notebook Database'!A555)</f>
        <v/>
      </c>
      <c r="E359" s="120"/>
      <c r="F359" s="120"/>
      <c r="G359" s="120"/>
    </row>
    <row r="360" spans="2:7" s="118" customFormat="1">
      <c r="B360" s="117"/>
      <c r="C360" s="119"/>
      <c r="D360" s="120" t="str">
        <f>IF('Notebook Database'!A556="","",'Notebook Database'!A556)</f>
        <v/>
      </c>
      <c r="E360" s="120"/>
      <c r="F360" s="120"/>
      <c r="G360" s="120"/>
    </row>
    <row r="361" spans="2:7" s="118" customFormat="1">
      <c r="B361" s="117"/>
      <c r="C361" s="119"/>
      <c r="D361" s="120" t="str">
        <f>IF('Notebook Database'!A557="","",'Notebook Database'!A557)</f>
        <v/>
      </c>
      <c r="E361" s="120"/>
      <c r="F361" s="120"/>
      <c r="G361" s="120"/>
    </row>
    <row r="362" spans="2:7" s="118" customFormat="1">
      <c r="B362" s="117"/>
      <c r="C362" s="119"/>
      <c r="D362" s="120" t="str">
        <f>IF('Notebook Database'!A558="","",'Notebook Database'!A558)</f>
        <v/>
      </c>
      <c r="E362" s="120"/>
      <c r="F362" s="120"/>
      <c r="G362" s="120"/>
    </row>
    <row r="363" spans="2:7" s="118" customFormat="1">
      <c r="B363" s="117"/>
      <c r="C363" s="119"/>
      <c r="D363" s="120" t="str">
        <f>IF('Notebook Database'!A559="","",'Notebook Database'!A559)</f>
        <v/>
      </c>
      <c r="E363" s="120"/>
      <c r="F363" s="120"/>
      <c r="G363" s="120"/>
    </row>
    <row r="364" spans="2:7" s="118" customFormat="1">
      <c r="B364" s="117"/>
      <c r="C364" s="119"/>
      <c r="D364" s="120" t="str">
        <f>IF('Notebook Database'!A560="","",'Notebook Database'!A560)</f>
        <v/>
      </c>
      <c r="E364" s="120"/>
      <c r="F364" s="120"/>
      <c r="G364" s="120"/>
    </row>
    <row r="365" spans="2:7" s="118" customFormat="1">
      <c r="B365" s="117"/>
      <c r="C365" s="119"/>
      <c r="D365" s="120" t="str">
        <f>IF('Notebook Database'!A561="","",'Notebook Database'!A561)</f>
        <v/>
      </c>
      <c r="E365" s="120"/>
      <c r="F365" s="120"/>
      <c r="G365" s="120"/>
    </row>
    <row r="366" spans="2:7" s="118" customFormat="1">
      <c r="B366" s="117"/>
      <c r="C366" s="119"/>
      <c r="D366" s="120" t="str">
        <f>IF('Notebook Database'!A562="","",'Notebook Database'!A562)</f>
        <v/>
      </c>
      <c r="E366" s="120"/>
      <c r="F366" s="120"/>
      <c r="G366" s="120"/>
    </row>
    <row r="367" spans="2:7" s="118" customFormat="1">
      <c r="B367" s="117"/>
      <c r="C367" s="119"/>
      <c r="D367" s="120" t="str">
        <f>IF('Notebook Database'!A563="","",'Notebook Database'!A563)</f>
        <v/>
      </c>
      <c r="E367" s="120"/>
      <c r="F367" s="120"/>
      <c r="G367" s="120"/>
    </row>
    <row r="368" spans="2:7" s="118" customFormat="1">
      <c r="B368" s="117"/>
      <c r="C368" s="119"/>
      <c r="D368" s="120" t="str">
        <f>IF('Notebook Database'!A564="","",'Notebook Database'!A564)</f>
        <v/>
      </c>
      <c r="E368" s="120"/>
      <c r="F368" s="120"/>
      <c r="G368" s="120"/>
    </row>
    <row r="369" spans="2:7" s="118" customFormat="1">
      <c r="B369" s="117"/>
      <c r="C369" s="119"/>
      <c r="D369" s="120" t="str">
        <f>IF('Notebook Database'!A565="","",'Notebook Database'!A565)</f>
        <v/>
      </c>
      <c r="E369" s="120"/>
      <c r="F369" s="120"/>
      <c r="G369" s="120"/>
    </row>
    <row r="370" spans="2:7" s="118" customFormat="1">
      <c r="B370" s="117"/>
      <c r="C370" s="119"/>
      <c r="D370" s="120" t="str">
        <f>IF('Notebook Database'!A566="","",'Notebook Database'!A566)</f>
        <v/>
      </c>
      <c r="E370" s="120"/>
      <c r="F370" s="120"/>
      <c r="G370" s="120"/>
    </row>
    <row r="371" spans="2:7" s="118" customFormat="1">
      <c r="B371" s="117"/>
      <c r="C371" s="119"/>
      <c r="D371" s="120" t="str">
        <f>IF('Notebook Database'!A567="","",'Notebook Database'!A567)</f>
        <v/>
      </c>
      <c r="E371" s="120"/>
      <c r="F371" s="120"/>
      <c r="G371" s="120"/>
    </row>
    <row r="372" spans="2:7" s="118" customFormat="1">
      <c r="B372" s="117"/>
      <c r="C372" s="119"/>
      <c r="D372" s="120" t="str">
        <f>IF('Notebook Database'!A568="","",'Notebook Database'!A568)</f>
        <v/>
      </c>
      <c r="E372" s="120"/>
      <c r="F372" s="120"/>
      <c r="G372" s="120"/>
    </row>
    <row r="373" spans="2:7" s="118" customFormat="1">
      <c r="B373" s="117"/>
      <c r="C373" s="119"/>
      <c r="D373" s="120" t="str">
        <f>IF('Notebook Database'!A569="","",'Notebook Database'!A569)</f>
        <v/>
      </c>
      <c r="E373" s="120"/>
      <c r="F373" s="120"/>
      <c r="G373" s="120"/>
    </row>
    <row r="374" spans="2:7" s="118" customFormat="1">
      <c r="B374" s="117"/>
      <c r="C374" s="119"/>
      <c r="D374" s="120" t="str">
        <f>IF('Notebook Database'!A570="","",'Notebook Database'!A570)</f>
        <v/>
      </c>
      <c r="E374" s="120"/>
      <c r="F374" s="120"/>
      <c r="G374" s="120"/>
    </row>
    <row r="375" spans="2:7" s="118" customFormat="1">
      <c r="B375" s="117"/>
      <c r="C375" s="119"/>
      <c r="D375" s="120" t="str">
        <f>IF('Notebook Database'!A571="","",'Notebook Database'!A571)</f>
        <v/>
      </c>
      <c r="E375" s="120"/>
      <c r="F375" s="120"/>
      <c r="G375" s="120"/>
    </row>
    <row r="376" spans="2:7" s="118" customFormat="1">
      <c r="B376" s="117"/>
      <c r="C376" s="119"/>
      <c r="D376" s="120" t="str">
        <f>IF('Notebook Database'!A572="","",'Notebook Database'!A572)</f>
        <v/>
      </c>
      <c r="E376" s="120"/>
      <c r="F376" s="120"/>
      <c r="G376" s="120"/>
    </row>
    <row r="377" spans="2:7" s="118" customFormat="1">
      <c r="B377" s="117"/>
      <c r="C377" s="119"/>
      <c r="D377" s="120" t="str">
        <f>IF('Notebook Database'!A573="","",'Notebook Database'!A573)</f>
        <v/>
      </c>
      <c r="E377" s="120"/>
      <c r="F377" s="120"/>
      <c r="G377" s="120"/>
    </row>
    <row r="378" spans="2:7" s="118" customFormat="1">
      <c r="B378" s="117"/>
      <c r="C378" s="119"/>
      <c r="D378" s="120" t="str">
        <f>IF('Notebook Database'!A574="","",'Notebook Database'!A574)</f>
        <v/>
      </c>
      <c r="E378" s="120"/>
      <c r="F378" s="120"/>
      <c r="G378" s="120"/>
    </row>
    <row r="379" spans="2:7" s="118" customFormat="1">
      <c r="B379" s="117"/>
      <c r="C379" s="119"/>
      <c r="D379" s="120" t="str">
        <f>IF('Notebook Database'!A575="","",'Notebook Database'!A575)</f>
        <v/>
      </c>
      <c r="E379" s="120"/>
      <c r="F379" s="120"/>
      <c r="G379" s="120"/>
    </row>
    <row r="380" spans="2:7" s="118" customFormat="1">
      <c r="B380" s="117"/>
      <c r="C380" s="119"/>
      <c r="D380" s="120" t="str">
        <f>IF('Notebook Database'!A576="","",'Notebook Database'!A576)</f>
        <v/>
      </c>
      <c r="E380" s="120"/>
      <c r="F380" s="120"/>
      <c r="G380" s="120"/>
    </row>
    <row r="381" spans="2:7" s="118" customFormat="1">
      <c r="B381" s="117"/>
      <c r="C381" s="119"/>
      <c r="D381" s="120" t="str">
        <f>IF('Notebook Database'!A577="","",'Notebook Database'!A577)</f>
        <v/>
      </c>
      <c r="E381" s="120"/>
      <c r="F381" s="120"/>
      <c r="G381" s="120"/>
    </row>
    <row r="382" spans="2:7" s="118" customFormat="1">
      <c r="B382" s="117"/>
      <c r="C382" s="119"/>
      <c r="D382" s="120" t="str">
        <f>IF('Notebook Database'!A578="","",'Notebook Database'!A578)</f>
        <v/>
      </c>
      <c r="E382" s="120"/>
      <c r="F382" s="120"/>
      <c r="G382" s="120"/>
    </row>
    <row r="383" spans="2:7" s="118" customFormat="1">
      <c r="B383" s="117"/>
      <c r="C383" s="119"/>
      <c r="D383" s="120" t="str">
        <f>IF('Notebook Database'!A579="","",'Notebook Database'!A579)</f>
        <v/>
      </c>
      <c r="E383" s="120"/>
      <c r="F383" s="120"/>
      <c r="G383" s="120"/>
    </row>
    <row r="384" spans="2:7" s="118" customFormat="1">
      <c r="B384" s="117"/>
      <c r="C384" s="119"/>
      <c r="D384" s="120" t="str">
        <f>IF('Notebook Database'!A580="","",'Notebook Database'!A580)</f>
        <v/>
      </c>
      <c r="E384" s="120"/>
      <c r="F384" s="120"/>
      <c r="G384" s="120"/>
    </row>
    <row r="385" spans="2:7" s="118" customFormat="1">
      <c r="B385" s="117"/>
      <c r="C385" s="119"/>
      <c r="D385" s="120" t="str">
        <f>IF('Notebook Database'!A581="","",'Notebook Database'!A581)</f>
        <v/>
      </c>
      <c r="E385" s="120"/>
      <c r="F385" s="120"/>
      <c r="G385" s="120"/>
    </row>
    <row r="386" spans="2:7" s="118" customFormat="1">
      <c r="B386" s="117"/>
      <c r="C386" s="119"/>
      <c r="D386" s="120" t="str">
        <f>IF('Notebook Database'!A582="","",'Notebook Database'!A582)</f>
        <v/>
      </c>
      <c r="E386" s="120"/>
      <c r="F386" s="120"/>
      <c r="G386" s="120"/>
    </row>
    <row r="387" spans="2:7" s="118" customFormat="1">
      <c r="B387" s="117"/>
      <c r="C387" s="119"/>
      <c r="D387" s="120" t="str">
        <f>IF('Notebook Database'!A583="","",'Notebook Database'!A583)</f>
        <v/>
      </c>
      <c r="E387" s="120"/>
      <c r="F387" s="120"/>
      <c r="G387" s="120"/>
    </row>
    <row r="388" spans="2:7" s="118" customFormat="1">
      <c r="B388" s="117"/>
      <c r="C388" s="119"/>
      <c r="D388" s="120" t="str">
        <f>IF('Notebook Database'!A584="","",'Notebook Database'!A584)</f>
        <v/>
      </c>
      <c r="E388" s="120"/>
      <c r="F388" s="120"/>
      <c r="G388" s="120"/>
    </row>
    <row r="389" spans="2:7" s="118" customFormat="1">
      <c r="B389" s="117"/>
      <c r="C389" s="119"/>
      <c r="D389" s="120" t="str">
        <f>IF('Notebook Database'!A585="","",'Notebook Database'!A585)</f>
        <v/>
      </c>
      <c r="E389" s="120"/>
      <c r="F389" s="120"/>
      <c r="G389" s="120"/>
    </row>
    <row r="390" spans="2:7" s="118" customFormat="1">
      <c r="B390" s="117"/>
      <c r="C390" s="119"/>
      <c r="D390" s="120" t="str">
        <f>IF('Notebook Database'!A586="","",'Notebook Database'!A586)</f>
        <v/>
      </c>
      <c r="E390" s="120"/>
      <c r="F390" s="120"/>
      <c r="G390" s="120"/>
    </row>
    <row r="391" spans="2:7" s="118" customFormat="1">
      <c r="B391" s="117"/>
      <c r="C391" s="119"/>
      <c r="D391" s="120" t="str">
        <f>IF('Notebook Database'!A587="","",'Notebook Database'!A587)</f>
        <v/>
      </c>
      <c r="E391" s="120"/>
      <c r="F391" s="120"/>
      <c r="G391" s="120"/>
    </row>
    <row r="392" spans="2:7" s="118" customFormat="1">
      <c r="B392" s="117"/>
      <c r="C392" s="119"/>
      <c r="D392" s="120" t="str">
        <f>IF('Notebook Database'!A588="","",'Notebook Database'!A588)</f>
        <v/>
      </c>
      <c r="E392" s="120"/>
      <c r="F392" s="120"/>
      <c r="G392" s="120"/>
    </row>
    <row r="393" spans="2:7" s="118" customFormat="1">
      <c r="B393" s="117"/>
      <c r="C393" s="119"/>
      <c r="D393" s="120" t="str">
        <f>IF('Notebook Database'!A589="","",'Notebook Database'!A589)</f>
        <v/>
      </c>
      <c r="E393" s="120"/>
      <c r="F393" s="120"/>
      <c r="G393" s="120"/>
    </row>
    <row r="394" spans="2:7" s="118" customFormat="1">
      <c r="B394" s="117"/>
      <c r="C394" s="119"/>
      <c r="D394" s="120" t="str">
        <f>IF('Notebook Database'!A590="","",'Notebook Database'!A590)</f>
        <v/>
      </c>
      <c r="E394" s="120"/>
      <c r="F394" s="120"/>
      <c r="G394" s="120"/>
    </row>
    <row r="395" spans="2:7" s="118" customFormat="1">
      <c r="B395" s="117"/>
      <c r="C395" s="119"/>
      <c r="D395" s="120" t="str">
        <f>IF('Notebook Database'!A591="","",'Notebook Database'!A591)</f>
        <v/>
      </c>
      <c r="E395" s="120"/>
      <c r="F395" s="120"/>
      <c r="G395" s="120"/>
    </row>
    <row r="396" spans="2:7" s="118" customFormat="1">
      <c r="B396" s="117"/>
      <c r="C396" s="119"/>
      <c r="D396" s="120" t="str">
        <f>IF('Notebook Database'!A592="","",'Notebook Database'!A592)</f>
        <v/>
      </c>
      <c r="E396" s="120"/>
      <c r="F396" s="120"/>
      <c r="G396" s="120"/>
    </row>
    <row r="397" spans="2:7" s="118" customFormat="1">
      <c r="B397" s="117"/>
      <c r="C397" s="119"/>
      <c r="D397" s="120" t="str">
        <f>IF('Notebook Database'!A593="","",'Notebook Database'!A593)</f>
        <v/>
      </c>
      <c r="E397" s="120"/>
      <c r="F397" s="120"/>
      <c r="G397" s="120"/>
    </row>
    <row r="398" spans="2:7" s="118" customFormat="1">
      <c r="B398" s="117"/>
      <c r="C398" s="119"/>
      <c r="D398" s="120" t="str">
        <f>IF('Notebook Database'!A594="","",'Notebook Database'!A594)</f>
        <v/>
      </c>
      <c r="E398" s="120"/>
      <c r="F398" s="120"/>
      <c r="G398" s="120"/>
    </row>
    <row r="399" spans="2:7" s="118" customFormat="1">
      <c r="B399" s="117"/>
      <c r="C399" s="119"/>
      <c r="D399" s="120" t="str">
        <f>IF('Notebook Database'!A595="","",'Notebook Database'!A595)</f>
        <v/>
      </c>
      <c r="E399" s="120"/>
      <c r="F399" s="120"/>
      <c r="G399" s="120"/>
    </row>
    <row r="400" spans="2:7" s="118" customFormat="1">
      <c r="B400" s="117"/>
      <c r="C400" s="119"/>
      <c r="D400" s="120" t="str">
        <f>IF('Notebook Database'!A596="","",'Notebook Database'!A596)</f>
        <v/>
      </c>
      <c r="E400" s="120"/>
      <c r="F400" s="120"/>
      <c r="G400" s="120"/>
    </row>
    <row r="401" spans="2:7" s="118" customFormat="1">
      <c r="B401" s="117"/>
      <c r="C401" s="119"/>
      <c r="D401" s="120" t="str">
        <f>IF('Notebook Database'!A597="","",'Notebook Database'!A597)</f>
        <v/>
      </c>
      <c r="E401" s="120"/>
      <c r="F401" s="120"/>
      <c r="G401" s="120"/>
    </row>
    <row r="402" spans="2:7" s="118" customFormat="1">
      <c r="B402" s="117"/>
      <c r="C402" s="119"/>
      <c r="D402" s="120" t="str">
        <f>IF('Notebook Database'!A598="","",'Notebook Database'!A598)</f>
        <v/>
      </c>
      <c r="E402" s="120"/>
      <c r="F402" s="120"/>
      <c r="G402" s="120"/>
    </row>
    <row r="403" spans="2:7" s="118" customFormat="1">
      <c r="B403" s="117"/>
      <c r="C403" s="119"/>
      <c r="D403" s="120" t="str">
        <f>IF('Notebook Database'!A599="","",'Notebook Database'!A599)</f>
        <v/>
      </c>
      <c r="E403" s="120"/>
      <c r="F403" s="120"/>
      <c r="G403" s="120"/>
    </row>
    <row r="404" spans="2:7" s="118" customFormat="1">
      <c r="B404" s="117"/>
      <c r="C404" s="119"/>
      <c r="D404" s="120" t="str">
        <f>IF('Notebook Database'!A600="","",'Notebook Database'!A600)</f>
        <v/>
      </c>
      <c r="E404" s="120"/>
      <c r="F404" s="120"/>
      <c r="G404" s="120"/>
    </row>
    <row r="405" spans="2:7" s="118" customFormat="1">
      <c r="B405" s="117"/>
      <c r="C405" s="119"/>
      <c r="D405" s="120" t="str">
        <f>IF('Notebook Database'!A601="","",'Notebook Database'!A601)</f>
        <v/>
      </c>
      <c r="E405" s="120"/>
      <c r="F405" s="120"/>
      <c r="G405" s="120"/>
    </row>
    <row r="406" spans="2:7" s="118" customFormat="1">
      <c r="B406" s="117"/>
      <c r="C406" s="119"/>
      <c r="D406" s="120" t="str">
        <f>IF('Notebook Database'!A602="","",'Notebook Database'!A602)</f>
        <v/>
      </c>
      <c r="E406" s="120"/>
      <c r="F406" s="120"/>
      <c r="G406" s="120"/>
    </row>
    <row r="407" spans="2:7" s="118" customFormat="1">
      <c r="B407" s="117"/>
      <c r="C407" s="119"/>
      <c r="D407" s="120" t="str">
        <f>IF('Notebook Database'!A603="","",'Notebook Database'!A603)</f>
        <v/>
      </c>
      <c r="E407" s="120"/>
      <c r="F407" s="120"/>
      <c r="G407" s="120"/>
    </row>
    <row r="408" spans="2:7" s="118" customFormat="1">
      <c r="B408" s="117"/>
      <c r="C408" s="119"/>
      <c r="D408" s="120" t="str">
        <f>IF('Notebook Database'!A604="","",'Notebook Database'!A604)</f>
        <v/>
      </c>
      <c r="E408" s="120"/>
      <c r="F408" s="120"/>
      <c r="G408" s="120"/>
    </row>
    <row r="409" spans="2:7" s="118" customFormat="1">
      <c r="B409" s="117"/>
      <c r="C409" s="119"/>
      <c r="D409" s="120" t="str">
        <f>IF('Notebook Database'!A605="","",'Notebook Database'!A605)</f>
        <v/>
      </c>
      <c r="E409" s="120"/>
      <c r="F409" s="120"/>
      <c r="G409" s="120"/>
    </row>
    <row r="410" spans="2:7" s="118" customFormat="1">
      <c r="B410" s="117"/>
      <c r="C410" s="119"/>
      <c r="D410" s="120" t="str">
        <f>IF('Notebook Database'!A606="","",'Notebook Database'!A606)</f>
        <v/>
      </c>
      <c r="E410" s="120"/>
      <c r="F410" s="120"/>
      <c r="G410" s="120"/>
    </row>
    <row r="411" spans="2:7" s="118" customFormat="1">
      <c r="B411" s="117"/>
      <c r="C411" s="119"/>
      <c r="D411" s="120" t="str">
        <f>IF('Notebook Database'!A607="","",'Notebook Database'!A607)</f>
        <v/>
      </c>
      <c r="E411" s="120"/>
      <c r="F411" s="120"/>
      <c r="G411" s="120"/>
    </row>
    <row r="412" spans="2:7" s="118" customFormat="1">
      <c r="B412" s="117"/>
      <c r="C412" s="119"/>
      <c r="D412" s="120" t="str">
        <f>IF('Notebook Database'!A608="","",'Notebook Database'!A608)</f>
        <v/>
      </c>
      <c r="E412" s="120"/>
      <c r="F412" s="120"/>
      <c r="G412" s="120"/>
    </row>
    <row r="413" spans="2:7" s="118" customFormat="1">
      <c r="B413" s="117"/>
      <c r="C413" s="119"/>
      <c r="D413" s="120" t="str">
        <f>IF('Notebook Database'!A609="","",'Notebook Database'!A609)</f>
        <v/>
      </c>
      <c r="E413" s="120"/>
      <c r="F413" s="120"/>
      <c r="G413" s="120"/>
    </row>
    <row r="414" spans="2:7" s="118" customFormat="1">
      <c r="B414" s="117"/>
      <c r="C414" s="119"/>
      <c r="D414" s="120" t="str">
        <f>IF('Notebook Database'!A610="","",'Notebook Database'!A610)</f>
        <v/>
      </c>
      <c r="E414" s="120"/>
      <c r="F414" s="120"/>
      <c r="G414" s="120"/>
    </row>
    <row r="415" spans="2:7" s="118" customFormat="1">
      <c r="B415" s="117"/>
      <c r="C415" s="119"/>
      <c r="D415" s="120" t="str">
        <f>IF('Notebook Database'!A611="","",'Notebook Database'!A611)</f>
        <v/>
      </c>
      <c r="E415" s="120"/>
      <c r="F415" s="120"/>
      <c r="G415" s="120"/>
    </row>
    <row r="416" spans="2:7" s="118" customFormat="1">
      <c r="B416" s="117"/>
      <c r="C416" s="119"/>
      <c r="D416" s="120" t="str">
        <f>IF('Notebook Database'!A612="","",'Notebook Database'!A612)</f>
        <v/>
      </c>
      <c r="E416" s="120"/>
      <c r="F416" s="120"/>
      <c r="G416" s="120"/>
    </row>
    <row r="417" spans="2:7" s="118" customFormat="1">
      <c r="B417" s="117"/>
      <c r="C417" s="119"/>
      <c r="D417" s="120" t="str">
        <f>IF('Notebook Database'!A613="","",'Notebook Database'!A613)</f>
        <v/>
      </c>
      <c r="E417" s="120"/>
      <c r="F417" s="120"/>
      <c r="G417" s="120"/>
    </row>
    <row r="418" spans="2:7" s="118" customFormat="1">
      <c r="B418" s="117"/>
      <c r="C418" s="119"/>
      <c r="D418" s="120" t="str">
        <f>IF('Notebook Database'!A614="","",'Notebook Database'!A614)</f>
        <v/>
      </c>
      <c r="E418" s="120"/>
      <c r="F418" s="120"/>
      <c r="G418" s="120"/>
    </row>
    <row r="419" spans="2:7" s="118" customFormat="1">
      <c r="B419" s="117"/>
      <c r="C419" s="119"/>
      <c r="D419" s="120" t="str">
        <f>IF('Notebook Database'!A615="","",'Notebook Database'!A615)</f>
        <v/>
      </c>
      <c r="E419" s="120"/>
      <c r="F419" s="120"/>
      <c r="G419" s="120"/>
    </row>
    <row r="420" spans="2:7" s="118" customFormat="1">
      <c r="B420" s="117"/>
      <c r="C420" s="119"/>
      <c r="D420" s="120" t="str">
        <f>IF('Notebook Database'!A616="","",'Notebook Database'!A616)</f>
        <v/>
      </c>
      <c r="E420" s="120"/>
      <c r="F420" s="120"/>
      <c r="G420" s="120"/>
    </row>
    <row r="421" spans="2:7" s="118" customFormat="1">
      <c r="B421" s="117"/>
      <c r="C421" s="119"/>
      <c r="D421" s="120" t="str">
        <f>IF('Notebook Database'!A617="","",'Notebook Database'!A617)</f>
        <v/>
      </c>
      <c r="E421" s="120"/>
      <c r="F421" s="120"/>
      <c r="G421" s="120"/>
    </row>
    <row r="422" spans="2:7" s="118" customFormat="1">
      <c r="B422" s="117"/>
      <c r="C422" s="119"/>
      <c r="D422" s="120" t="str">
        <f>IF('Notebook Database'!A618="","",'Notebook Database'!A618)</f>
        <v/>
      </c>
      <c r="E422" s="120"/>
      <c r="F422" s="120"/>
      <c r="G422" s="120"/>
    </row>
    <row r="423" spans="2:7" s="118" customFormat="1">
      <c r="B423" s="117"/>
      <c r="C423" s="119"/>
      <c r="D423" s="120" t="str">
        <f>IF('Notebook Database'!A619="","",'Notebook Database'!A619)</f>
        <v/>
      </c>
      <c r="E423" s="120"/>
      <c r="F423" s="120"/>
      <c r="G423" s="120"/>
    </row>
    <row r="424" spans="2:7" s="118" customFormat="1">
      <c r="B424" s="117"/>
      <c r="C424" s="119"/>
      <c r="D424" s="120" t="str">
        <f>IF('Notebook Database'!A620="","",'Notebook Database'!A620)</f>
        <v/>
      </c>
      <c r="E424" s="120"/>
      <c r="F424" s="120"/>
      <c r="G424" s="120"/>
    </row>
    <row r="425" spans="2:7" s="118" customFormat="1">
      <c r="B425" s="117"/>
      <c r="C425" s="119"/>
      <c r="D425" s="120" t="str">
        <f>IF('Notebook Database'!A621="","",'Notebook Database'!A621)</f>
        <v/>
      </c>
      <c r="E425" s="120"/>
      <c r="F425" s="120"/>
      <c r="G425" s="120"/>
    </row>
    <row r="426" spans="2:7" s="118" customFormat="1">
      <c r="B426" s="117"/>
      <c r="C426" s="119"/>
      <c r="D426" s="120" t="str">
        <f>IF('Notebook Database'!A622="","",'Notebook Database'!A622)</f>
        <v/>
      </c>
      <c r="E426" s="120"/>
      <c r="F426" s="120"/>
      <c r="G426" s="120"/>
    </row>
    <row r="427" spans="2:7" s="118" customFormat="1">
      <c r="B427" s="117"/>
      <c r="C427" s="119"/>
      <c r="D427" s="120" t="str">
        <f>IF('Notebook Database'!A623="","",'Notebook Database'!A623)</f>
        <v/>
      </c>
      <c r="E427" s="120"/>
      <c r="F427" s="120"/>
      <c r="G427" s="120"/>
    </row>
    <row r="428" spans="2:7" s="118" customFormat="1">
      <c r="B428" s="117"/>
      <c r="C428" s="119"/>
      <c r="D428" s="120" t="str">
        <f>IF('Notebook Database'!A624="","",'Notebook Database'!A624)</f>
        <v/>
      </c>
      <c r="E428" s="120"/>
      <c r="F428" s="120"/>
      <c r="G428" s="120"/>
    </row>
    <row r="429" spans="2:7" s="118" customFormat="1">
      <c r="B429" s="117"/>
      <c r="C429" s="119"/>
      <c r="D429" s="120" t="str">
        <f>IF('Notebook Database'!A625="","",'Notebook Database'!A625)</f>
        <v/>
      </c>
      <c r="E429" s="120"/>
      <c r="F429" s="120"/>
      <c r="G429" s="120"/>
    </row>
    <row r="430" spans="2:7" s="118" customFormat="1">
      <c r="B430" s="117"/>
      <c r="C430" s="119"/>
      <c r="D430" s="120" t="str">
        <f>IF('Notebook Database'!A626="","",'Notebook Database'!A626)</f>
        <v/>
      </c>
      <c r="E430" s="120"/>
      <c r="F430" s="120"/>
      <c r="G430" s="120"/>
    </row>
    <row r="431" spans="2:7" s="118" customFormat="1">
      <c r="B431" s="117"/>
      <c r="C431" s="119"/>
      <c r="D431" s="120" t="str">
        <f>IF('Notebook Database'!A627="","",'Notebook Database'!A627)</f>
        <v/>
      </c>
      <c r="E431" s="120"/>
      <c r="F431" s="120"/>
      <c r="G431" s="120"/>
    </row>
    <row r="432" spans="2:7" s="118" customFormat="1">
      <c r="B432" s="117"/>
      <c r="C432" s="119"/>
      <c r="D432" s="120" t="str">
        <f>IF('Notebook Database'!A628="","",'Notebook Database'!A628)</f>
        <v/>
      </c>
      <c r="E432" s="120"/>
      <c r="F432" s="120"/>
      <c r="G432" s="120"/>
    </row>
    <row r="433" spans="2:7" s="118" customFormat="1">
      <c r="B433" s="117"/>
      <c r="C433" s="119"/>
      <c r="D433" s="120" t="str">
        <f>IF('Notebook Database'!A629="","",'Notebook Database'!A629)</f>
        <v/>
      </c>
      <c r="E433" s="120"/>
      <c r="F433" s="120"/>
      <c r="G433" s="120"/>
    </row>
    <row r="434" spans="2:7" s="118" customFormat="1">
      <c r="B434" s="117"/>
      <c r="C434" s="119"/>
      <c r="D434" s="120" t="str">
        <f>IF('Notebook Database'!A630="","",'Notebook Database'!A630)</f>
        <v/>
      </c>
      <c r="E434" s="120"/>
      <c r="F434" s="120"/>
      <c r="G434" s="120"/>
    </row>
    <row r="435" spans="2:7" s="118" customFormat="1">
      <c r="B435" s="117"/>
      <c r="C435" s="119"/>
      <c r="D435" s="120" t="str">
        <f>IF('Notebook Database'!A631="","",'Notebook Database'!A631)</f>
        <v/>
      </c>
      <c r="E435" s="120"/>
      <c r="F435" s="120"/>
      <c r="G435" s="120"/>
    </row>
    <row r="436" spans="2:7" s="118" customFormat="1">
      <c r="B436" s="117"/>
      <c r="C436" s="119"/>
      <c r="D436" s="120" t="str">
        <f>IF('Notebook Database'!A632="","",'Notebook Database'!A632)</f>
        <v/>
      </c>
      <c r="E436" s="120"/>
      <c r="F436" s="120"/>
      <c r="G436" s="120"/>
    </row>
    <row r="437" spans="2:7" s="118" customFormat="1">
      <c r="B437" s="117"/>
      <c r="C437" s="119"/>
      <c r="D437" s="120" t="str">
        <f>IF('Notebook Database'!A633="","",'Notebook Database'!A633)</f>
        <v/>
      </c>
      <c r="E437" s="120"/>
      <c r="F437" s="120"/>
      <c r="G437" s="120"/>
    </row>
    <row r="438" spans="2:7" s="118" customFormat="1">
      <c r="B438" s="117"/>
      <c r="C438" s="119"/>
      <c r="D438" s="120" t="str">
        <f>IF('Notebook Database'!A634="","",'Notebook Database'!A634)</f>
        <v/>
      </c>
      <c r="E438" s="120"/>
      <c r="F438" s="120"/>
      <c r="G438" s="120"/>
    </row>
    <row r="439" spans="2:7" s="118" customFormat="1">
      <c r="B439" s="117"/>
      <c r="C439" s="119"/>
      <c r="D439" s="120" t="str">
        <f>IF('Notebook Database'!A635="","",'Notebook Database'!A635)</f>
        <v/>
      </c>
      <c r="E439" s="120"/>
      <c r="F439" s="120"/>
      <c r="G439" s="120"/>
    </row>
    <row r="440" spans="2:7" s="122" customFormat="1">
      <c r="B440" s="117"/>
      <c r="C440" s="121"/>
    </row>
  </sheetData>
  <sheetProtection password="B48E" sheet="1" objects="1" scenarios="1"/>
  <dataConsolidate function="var"/>
  <mergeCells count="8">
    <mergeCell ref="B13:B27"/>
    <mergeCell ref="B56:B57"/>
    <mergeCell ref="B28:B32"/>
    <mergeCell ref="B33:B36"/>
    <mergeCell ref="B37:B38"/>
    <mergeCell ref="B39:B40"/>
    <mergeCell ref="B41:B43"/>
    <mergeCell ref="B44:B54"/>
  </mergeCells>
  <conditionalFormatting sqref="D13:G57">
    <cfRule type="expression" dxfId="7" priority="1">
      <formula>MOD(ROW(),2)=1</formula>
    </cfRule>
    <cfRule type="expression" dxfId="6" priority="2">
      <formula>MOD(ROW(),2)=1</formula>
    </cfRule>
  </conditionalFormatting>
  <dataValidations count="1">
    <dataValidation type="list" allowBlank="1" showInputMessage="1" showErrorMessage="1" sqref="D11:G11">
      <formula1>models1tablet</formula1>
    </dataValidation>
  </dataValidations>
  <pageMargins left="0.25" right="0.25" top="0.75" bottom="0.7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ignoredErrors>
    <ignoredError sqref="D13 F13:G13" formula="1"/>
  </ignoredErrors>
  <drawing r:id="rId2"/>
</worksheet>
</file>

<file path=xl/worksheets/sheet16.xml><?xml version="1.0" encoding="utf-8"?>
<worksheet xmlns="http://schemas.openxmlformats.org/spreadsheetml/2006/main" xmlns:r="http://schemas.openxmlformats.org/officeDocument/2006/relationships">
  <sheetPr>
    <tabColor theme="9" tint="0.39997558519241921"/>
  </sheetPr>
  <dimension ref="A1:AV661"/>
  <sheetViews>
    <sheetView zoomScale="90" zoomScaleNormal="90" workbookViewId="0">
      <pane xSplit="1" ySplit="1" topLeftCell="B2" activePane="bottomRight" state="frozen"/>
      <selection activeCell="D11" sqref="D11"/>
      <selection pane="topRight" activeCell="D11" sqref="D11"/>
      <selection pane="bottomLeft" activeCell="D11" sqref="D11"/>
      <selection pane="bottomRight" activeCell="G10" sqref="G10"/>
    </sheetView>
  </sheetViews>
  <sheetFormatPr defaultColWidth="59.85546875" defaultRowHeight="12.75"/>
  <cols>
    <col min="1" max="1" width="25.42578125" style="159" customWidth="1"/>
    <col min="2" max="2" width="13.5703125" style="159" customWidth="1"/>
    <col min="3" max="3" width="22.85546875" style="159" customWidth="1"/>
    <col min="4" max="4" width="13.42578125" style="159" customWidth="1"/>
    <col min="5" max="5" width="23.7109375" style="159" customWidth="1"/>
    <col min="6" max="6" width="18.5703125" style="159" customWidth="1"/>
    <col min="7" max="8" width="28.5703125" style="159" customWidth="1"/>
    <col min="9" max="9" width="15.5703125" style="159" customWidth="1"/>
    <col min="10" max="10" width="32.140625" style="159" customWidth="1"/>
    <col min="11" max="11" width="30.85546875" style="159" customWidth="1"/>
    <col min="12" max="13" width="13.28515625" style="159" customWidth="1"/>
    <col min="14" max="14" width="15.28515625" style="159" customWidth="1"/>
    <col min="15" max="15" width="15" style="159" customWidth="1"/>
    <col min="16" max="16" width="23.7109375" style="159" customWidth="1"/>
    <col min="17" max="17" width="18.140625" style="159" customWidth="1"/>
    <col min="18" max="18" width="14.42578125" style="159" customWidth="1"/>
    <col min="19" max="19" width="13.42578125" style="159" customWidth="1"/>
    <col min="20" max="20" width="13.7109375" style="159" customWidth="1"/>
    <col min="21" max="21" width="21.28515625" style="159" customWidth="1"/>
    <col min="22" max="22" width="14" style="159" customWidth="1"/>
    <col min="23" max="23" width="12.85546875" style="159" customWidth="1"/>
    <col min="24" max="24" width="11.42578125" style="159" customWidth="1"/>
    <col min="25" max="25" width="17.7109375" style="159" bestFit="1" customWidth="1"/>
    <col min="26" max="26" width="18" style="159" customWidth="1"/>
    <col min="27" max="27" width="17.28515625" style="159" customWidth="1"/>
    <col min="28" max="28" width="14.28515625" style="159" customWidth="1"/>
    <col min="29" max="29" width="20.42578125" style="159" customWidth="1"/>
    <col min="30" max="30" width="9.85546875" style="159" customWidth="1"/>
    <col min="31" max="31" width="15.140625" style="159" customWidth="1"/>
    <col min="32" max="32" width="10.42578125" style="159" customWidth="1"/>
    <col min="33" max="33" width="13.7109375" style="159" customWidth="1"/>
    <col min="34" max="34" width="12.7109375" style="159" customWidth="1"/>
    <col min="35" max="35" width="16" style="159" customWidth="1"/>
    <col min="36" max="36" width="18.5703125" style="159" customWidth="1"/>
    <col min="37" max="37" width="11.7109375" style="159" customWidth="1"/>
    <col min="38" max="38" width="19.85546875" style="159" customWidth="1"/>
    <col min="39" max="39" width="16.85546875" style="159" customWidth="1"/>
    <col min="40" max="40" width="14.7109375" style="159" customWidth="1"/>
    <col min="41" max="41" width="12.42578125" style="159" customWidth="1"/>
    <col min="42" max="42" width="17.42578125" style="159" customWidth="1"/>
    <col min="43" max="43" width="24.85546875" style="159" customWidth="1"/>
    <col min="44" max="44" width="16.140625" style="159" customWidth="1"/>
    <col min="45" max="45" width="17.85546875" style="159" customWidth="1"/>
    <col min="46" max="46" width="21.28515625" style="159" customWidth="1"/>
    <col min="47" max="47" width="39.42578125" style="159" customWidth="1"/>
    <col min="48" max="48" width="44.28515625" style="159" customWidth="1"/>
    <col min="49" max="16384" width="59.85546875" style="159"/>
  </cols>
  <sheetData>
    <row r="1" spans="1:48" s="158" customFormat="1" ht="51">
      <c r="A1" s="155" t="s">
        <v>83</v>
      </c>
      <c r="B1" s="155" t="s">
        <v>124</v>
      </c>
      <c r="C1" s="156" t="s">
        <v>151</v>
      </c>
      <c r="D1" s="156" t="s">
        <v>1216</v>
      </c>
      <c r="E1" s="155" t="s">
        <v>156</v>
      </c>
      <c r="F1" s="155" t="s">
        <v>157</v>
      </c>
      <c r="G1" s="155" t="s">
        <v>1217</v>
      </c>
      <c r="H1" s="155" t="s">
        <v>1218</v>
      </c>
      <c r="I1" s="155" t="s">
        <v>1219</v>
      </c>
      <c r="J1" s="155" t="s">
        <v>126</v>
      </c>
      <c r="K1" s="155" t="s">
        <v>287</v>
      </c>
      <c r="L1" s="155" t="s">
        <v>1220</v>
      </c>
      <c r="M1" s="155" t="s">
        <v>1305</v>
      </c>
      <c r="N1" s="155" t="s">
        <v>1221</v>
      </c>
      <c r="O1" s="155" t="s">
        <v>1222</v>
      </c>
      <c r="P1" s="155" t="s">
        <v>1223</v>
      </c>
      <c r="Q1" s="155" t="s">
        <v>1215</v>
      </c>
      <c r="R1" s="155" t="s">
        <v>1224</v>
      </c>
      <c r="S1" s="155" t="s">
        <v>1225</v>
      </c>
      <c r="T1" s="155" t="s">
        <v>141</v>
      </c>
      <c r="U1" s="155" t="s">
        <v>1226</v>
      </c>
      <c r="V1" s="155" t="s">
        <v>1227</v>
      </c>
      <c r="W1" s="155" t="s">
        <v>95</v>
      </c>
      <c r="X1" s="155" t="s">
        <v>93</v>
      </c>
      <c r="Y1" s="155" t="s">
        <v>146</v>
      </c>
      <c r="Z1" s="155" t="s">
        <v>1228</v>
      </c>
      <c r="AA1" s="155" t="s">
        <v>1229</v>
      </c>
      <c r="AB1" s="155" t="s">
        <v>99</v>
      </c>
      <c r="AC1" s="155" t="s">
        <v>1230</v>
      </c>
      <c r="AD1" s="155" t="s">
        <v>137</v>
      </c>
      <c r="AE1" s="155" t="s">
        <v>138</v>
      </c>
      <c r="AF1" s="155" t="s">
        <v>148</v>
      </c>
      <c r="AG1" s="155" t="s">
        <v>130</v>
      </c>
      <c r="AH1" s="155" t="s">
        <v>149</v>
      </c>
      <c r="AI1" s="155" t="s">
        <v>1231</v>
      </c>
      <c r="AJ1" s="155" t="s">
        <v>1232</v>
      </c>
      <c r="AK1" s="155" t="s">
        <v>1233</v>
      </c>
      <c r="AL1" s="155" t="s">
        <v>143</v>
      </c>
      <c r="AM1" s="155" t="s">
        <v>1234</v>
      </c>
      <c r="AN1" s="155" t="s">
        <v>139</v>
      </c>
      <c r="AO1" s="155" t="s">
        <v>132</v>
      </c>
      <c r="AP1" s="155" t="s">
        <v>1235</v>
      </c>
      <c r="AQ1" s="155" t="s">
        <v>1269</v>
      </c>
      <c r="AR1" s="155" t="s">
        <v>1236</v>
      </c>
      <c r="AS1" s="155" t="s">
        <v>1237</v>
      </c>
      <c r="AT1" s="155" t="s">
        <v>145</v>
      </c>
      <c r="AU1" s="155" t="s">
        <v>152</v>
      </c>
      <c r="AV1" s="155" t="s">
        <v>153</v>
      </c>
    </row>
    <row r="3" spans="1:48" ht="76.5">
      <c r="A3" s="157" t="s">
        <v>1238</v>
      </c>
      <c r="B3" s="157" t="s">
        <v>0</v>
      </c>
      <c r="C3" s="157" t="s">
        <v>194</v>
      </c>
      <c r="D3" s="157" t="s">
        <v>1827</v>
      </c>
      <c r="E3" s="157" t="s">
        <v>1242</v>
      </c>
      <c r="F3" s="157" t="s">
        <v>1241</v>
      </c>
      <c r="G3" s="157" t="s">
        <v>1243</v>
      </c>
      <c r="H3" s="157" t="s">
        <v>1906</v>
      </c>
      <c r="I3" s="157" t="s">
        <v>1323</v>
      </c>
      <c r="J3" s="157" t="s">
        <v>1880</v>
      </c>
      <c r="K3" s="157" t="s">
        <v>1881</v>
      </c>
      <c r="L3" s="157" t="s">
        <v>1245</v>
      </c>
      <c r="M3" s="157" t="s">
        <v>1308</v>
      </c>
      <c r="N3" s="157" t="s">
        <v>1344</v>
      </c>
      <c r="O3" s="157" t="s">
        <v>969</v>
      </c>
      <c r="P3" s="157" t="s">
        <v>49</v>
      </c>
      <c r="Q3" s="157" t="s">
        <v>1329</v>
      </c>
      <c r="R3" s="157" t="s">
        <v>1250</v>
      </c>
      <c r="S3" s="157" t="s">
        <v>1255</v>
      </c>
      <c r="T3" s="157" t="s">
        <v>216</v>
      </c>
      <c r="U3" s="157" t="s">
        <v>1252</v>
      </c>
      <c r="V3" s="157" t="s">
        <v>1303</v>
      </c>
      <c r="W3" s="157" t="s">
        <v>1296</v>
      </c>
      <c r="X3" s="157" t="s">
        <v>51</v>
      </c>
      <c r="Y3" s="157" t="s">
        <v>49</v>
      </c>
      <c r="Z3" s="157" t="s">
        <v>1347</v>
      </c>
      <c r="AA3" s="157" t="s">
        <v>1253</v>
      </c>
      <c r="AB3" s="157" t="s">
        <v>2366</v>
      </c>
      <c r="AC3" s="157" t="s">
        <v>1254</v>
      </c>
      <c r="AD3" s="157"/>
      <c r="AE3" s="157"/>
      <c r="AF3" s="157" t="s">
        <v>1249</v>
      </c>
      <c r="AG3" s="157" t="s">
        <v>1248</v>
      </c>
      <c r="AH3" s="157" t="s">
        <v>1247</v>
      </c>
      <c r="AI3" s="157" t="s">
        <v>1246</v>
      </c>
      <c r="AJ3" s="157" t="s">
        <v>1251</v>
      </c>
      <c r="AK3" s="157"/>
      <c r="AL3" s="157" t="s">
        <v>2568</v>
      </c>
      <c r="AM3" s="157" t="s">
        <v>1244</v>
      </c>
      <c r="AN3" s="157" t="s">
        <v>318</v>
      </c>
      <c r="AO3" s="157" t="s">
        <v>318</v>
      </c>
      <c r="AP3" s="157" t="s">
        <v>51</v>
      </c>
      <c r="AQ3" s="157" t="s">
        <v>1273</v>
      </c>
      <c r="AR3" s="157" t="s">
        <v>1346</v>
      </c>
      <c r="AS3" s="157" t="s">
        <v>1835</v>
      </c>
      <c r="AT3" s="157" t="s">
        <v>1367</v>
      </c>
      <c r="AU3" s="157" t="s">
        <v>2353</v>
      </c>
      <c r="AV3" s="157"/>
    </row>
    <row r="4" spans="1:48" s="160" customFormat="1" ht="58.5" customHeight="1">
      <c r="A4" s="157" t="s">
        <v>1826</v>
      </c>
      <c r="B4" s="157" t="s">
        <v>0</v>
      </c>
      <c r="C4" s="157" t="s">
        <v>194</v>
      </c>
      <c r="D4" s="157" t="s">
        <v>1827</v>
      </c>
      <c r="E4" s="157" t="s">
        <v>1242</v>
      </c>
      <c r="F4" s="157" t="s">
        <v>1241</v>
      </c>
      <c r="G4" s="157" t="s">
        <v>1828</v>
      </c>
      <c r="H4" s="157" t="s">
        <v>197</v>
      </c>
      <c r="I4" s="157" t="s">
        <v>1266</v>
      </c>
      <c r="J4" s="157" t="s">
        <v>1829</v>
      </c>
      <c r="K4" s="157" t="s">
        <v>1830</v>
      </c>
      <c r="L4" s="157" t="s">
        <v>1831</v>
      </c>
      <c r="M4" s="157"/>
      <c r="N4" s="157" t="s">
        <v>1344</v>
      </c>
      <c r="O4" s="157" t="s">
        <v>969</v>
      </c>
      <c r="P4" s="157" t="s">
        <v>49</v>
      </c>
      <c r="Q4" s="157" t="s">
        <v>1286</v>
      </c>
      <c r="R4" s="157" t="s">
        <v>1250</v>
      </c>
      <c r="S4" s="157" t="s">
        <v>1832</v>
      </c>
      <c r="T4" s="157" t="s">
        <v>216</v>
      </c>
      <c r="U4" s="157" t="s">
        <v>1302</v>
      </c>
      <c r="V4" s="157" t="s">
        <v>1303</v>
      </c>
      <c r="W4" s="157" t="s">
        <v>1296</v>
      </c>
      <c r="X4" s="157" t="s">
        <v>49</v>
      </c>
      <c r="Y4" s="157" t="s">
        <v>49</v>
      </c>
      <c r="Z4" s="157" t="s">
        <v>49</v>
      </c>
      <c r="AA4" s="157" t="s">
        <v>1332</v>
      </c>
      <c r="AB4" s="157" t="s">
        <v>213</v>
      </c>
      <c r="AC4" s="157" t="s">
        <v>1833</v>
      </c>
      <c r="AD4" s="157"/>
      <c r="AE4" s="157"/>
      <c r="AF4" s="157" t="s">
        <v>1261</v>
      </c>
      <c r="AG4" s="157" t="s">
        <v>1248</v>
      </c>
      <c r="AH4" s="157" t="s">
        <v>1247</v>
      </c>
      <c r="AI4" s="157" t="s">
        <v>1278</v>
      </c>
      <c r="AJ4" s="157" t="s">
        <v>1264</v>
      </c>
      <c r="AK4" s="157" t="s">
        <v>1272</v>
      </c>
      <c r="AL4" s="157" t="s">
        <v>213</v>
      </c>
      <c r="AM4" s="157" t="s">
        <v>1244</v>
      </c>
      <c r="AN4" s="157" t="s">
        <v>318</v>
      </c>
      <c r="AO4" s="157" t="s">
        <v>212</v>
      </c>
      <c r="AP4" s="157" t="s">
        <v>51</v>
      </c>
      <c r="AQ4" s="157" t="s">
        <v>1834</v>
      </c>
      <c r="AR4" s="157"/>
      <c r="AS4" s="157" t="s">
        <v>1835</v>
      </c>
      <c r="AT4" s="157"/>
      <c r="AU4" s="157"/>
      <c r="AV4" s="157"/>
    </row>
    <row r="5" spans="1:48" s="160" customFormat="1" ht="11.25" customHeight="1">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row>
    <row r="6" spans="1:48" s="160" customFormat="1" ht="42.75" customHeight="1">
      <c r="A6" s="157" t="s">
        <v>1311</v>
      </c>
      <c r="B6" s="157" t="s">
        <v>187</v>
      </c>
      <c r="C6" s="157" t="s">
        <v>1111</v>
      </c>
      <c r="D6" s="157" t="s">
        <v>2628</v>
      </c>
      <c r="E6" s="157" t="s">
        <v>1283</v>
      </c>
      <c r="F6" s="157" t="s">
        <v>1256</v>
      </c>
      <c r="G6" s="157" t="s">
        <v>1243</v>
      </c>
      <c r="H6" s="157" t="s">
        <v>197</v>
      </c>
      <c r="I6" s="157" t="s">
        <v>1266</v>
      </c>
      <c r="J6" s="157" t="s">
        <v>1257</v>
      </c>
      <c r="K6" s="157" t="s">
        <v>1265</v>
      </c>
      <c r="L6" s="157" t="s">
        <v>1258</v>
      </c>
      <c r="M6" s="157" t="s">
        <v>1310</v>
      </c>
      <c r="N6" s="157" t="s">
        <v>1287</v>
      </c>
      <c r="O6" s="157"/>
      <c r="P6" s="157" t="s">
        <v>49</v>
      </c>
      <c r="Q6" s="157" t="s">
        <v>1329</v>
      </c>
      <c r="R6" s="157" t="s">
        <v>1285</v>
      </c>
      <c r="S6" s="157" t="s">
        <v>1259</v>
      </c>
      <c r="T6" s="157" t="s">
        <v>216</v>
      </c>
      <c r="U6" s="157" t="s">
        <v>1315</v>
      </c>
      <c r="V6" s="157" t="s">
        <v>1389</v>
      </c>
      <c r="W6" s="157" t="s">
        <v>1259</v>
      </c>
      <c r="X6" s="157" t="s">
        <v>49</v>
      </c>
      <c r="Y6" s="157" t="s">
        <v>49</v>
      </c>
      <c r="Z6" s="157" t="s">
        <v>1348</v>
      </c>
      <c r="AA6" s="157" t="s">
        <v>1332</v>
      </c>
      <c r="AB6" s="157" t="s">
        <v>1366</v>
      </c>
      <c r="AC6" s="157" t="s">
        <v>1260</v>
      </c>
      <c r="AD6" s="157"/>
      <c r="AE6" s="157"/>
      <c r="AF6" s="157" t="s">
        <v>1261</v>
      </c>
      <c r="AG6" s="157" t="s">
        <v>1262</v>
      </c>
      <c r="AH6" s="157" t="s">
        <v>1247</v>
      </c>
      <c r="AI6" s="157" t="s">
        <v>1263</v>
      </c>
      <c r="AJ6" s="157" t="s">
        <v>1264</v>
      </c>
      <c r="AK6" s="157" t="s">
        <v>1272</v>
      </c>
      <c r="AL6" s="157"/>
      <c r="AM6" s="157" t="s">
        <v>1330</v>
      </c>
      <c r="AN6" s="157" t="s">
        <v>1267</v>
      </c>
      <c r="AO6" s="157" t="s">
        <v>1268</v>
      </c>
      <c r="AP6" s="157" t="s">
        <v>49</v>
      </c>
      <c r="AQ6" s="157"/>
      <c r="AR6" s="157"/>
      <c r="AS6" s="157" t="s">
        <v>1271</v>
      </c>
      <c r="AT6" s="157"/>
      <c r="AU6" s="157" t="s">
        <v>1331</v>
      </c>
      <c r="AV6" s="157"/>
    </row>
    <row r="7" spans="1:48" s="160" customFormat="1" ht="42.75" customHeight="1">
      <c r="A7" s="249" t="s">
        <v>2617</v>
      </c>
      <c r="B7" s="157" t="s">
        <v>187</v>
      </c>
      <c r="C7" s="157" t="s">
        <v>1111</v>
      </c>
      <c r="D7" s="157" t="s">
        <v>2618</v>
      </c>
      <c r="E7" s="157" t="s">
        <v>1283</v>
      </c>
      <c r="F7" s="157" t="s">
        <v>2619</v>
      </c>
      <c r="G7" s="157" t="s">
        <v>1243</v>
      </c>
      <c r="H7" s="250" t="s">
        <v>197</v>
      </c>
      <c r="I7" s="157" t="s">
        <v>1266</v>
      </c>
      <c r="J7" s="157" t="s">
        <v>2620</v>
      </c>
      <c r="K7" s="157" t="s">
        <v>2621</v>
      </c>
      <c r="L7" s="157" t="s">
        <v>1258</v>
      </c>
      <c r="M7" s="251" t="s">
        <v>2622</v>
      </c>
      <c r="N7" s="251" t="s">
        <v>2623</v>
      </c>
      <c r="O7" s="157"/>
      <c r="P7" s="157" t="s">
        <v>49</v>
      </c>
      <c r="Q7" s="157" t="s">
        <v>1329</v>
      </c>
      <c r="R7" s="251" t="s">
        <v>1250</v>
      </c>
      <c r="S7" s="157" t="s">
        <v>2624</v>
      </c>
      <c r="T7" s="157" t="s">
        <v>216</v>
      </c>
      <c r="U7" s="157" t="s">
        <v>1315</v>
      </c>
      <c r="V7" s="157" t="s">
        <v>1389</v>
      </c>
      <c r="W7" s="157" t="s">
        <v>1259</v>
      </c>
      <c r="X7" s="251" t="s">
        <v>49</v>
      </c>
      <c r="Y7" s="157" t="s">
        <v>49</v>
      </c>
      <c r="Z7" s="252" t="s">
        <v>1348</v>
      </c>
      <c r="AA7" s="252" t="s">
        <v>1332</v>
      </c>
      <c r="AB7" s="252" t="s">
        <v>1366</v>
      </c>
      <c r="AC7" s="252" t="s">
        <v>1260</v>
      </c>
      <c r="AD7" s="157"/>
      <c r="AE7" s="157"/>
      <c r="AF7" s="157" t="s">
        <v>2312</v>
      </c>
      <c r="AG7" s="157" t="s">
        <v>1262</v>
      </c>
      <c r="AH7" s="157" t="s">
        <v>2625</v>
      </c>
      <c r="AI7" s="157" t="s">
        <v>1263</v>
      </c>
      <c r="AJ7" s="157" t="s">
        <v>1264</v>
      </c>
      <c r="AK7" s="157" t="s">
        <v>1272</v>
      </c>
      <c r="AL7" s="157"/>
      <c r="AM7" s="157" t="s">
        <v>2626</v>
      </c>
      <c r="AN7" s="157" t="s">
        <v>1267</v>
      </c>
      <c r="AO7" s="157" t="s">
        <v>1268</v>
      </c>
      <c r="AP7" s="157" t="s">
        <v>49</v>
      </c>
      <c r="AQ7" s="157"/>
      <c r="AR7" s="157"/>
      <c r="AS7" s="157" t="s">
        <v>1271</v>
      </c>
      <c r="AT7" s="157"/>
      <c r="AU7" s="157" t="s">
        <v>2627</v>
      </c>
      <c r="AV7" s="157"/>
    </row>
    <row r="8" spans="1:48" s="160" customFormat="1" ht="42.75" customHeight="1">
      <c r="A8" s="157" t="s">
        <v>1312</v>
      </c>
      <c r="B8" s="157" t="s">
        <v>1274</v>
      </c>
      <c r="C8" s="157" t="s">
        <v>1111</v>
      </c>
      <c r="D8" s="157" t="s">
        <v>1827</v>
      </c>
      <c r="E8" s="157" t="s">
        <v>1242</v>
      </c>
      <c r="F8" s="157" t="s">
        <v>1241</v>
      </c>
      <c r="G8" s="157" t="s">
        <v>1243</v>
      </c>
      <c r="H8" s="157" t="s">
        <v>197</v>
      </c>
      <c r="I8" s="157" t="s">
        <v>1266</v>
      </c>
      <c r="J8" s="157" t="s">
        <v>1291</v>
      </c>
      <c r="K8" s="157" t="s">
        <v>1292</v>
      </c>
      <c r="L8" s="157" t="s">
        <v>1258</v>
      </c>
      <c r="M8" s="157" t="s">
        <v>1308</v>
      </c>
      <c r="N8" s="157" t="s">
        <v>1275</v>
      </c>
      <c r="O8" s="157"/>
      <c r="P8" s="157" t="s">
        <v>49</v>
      </c>
      <c r="Q8" s="157" t="s">
        <v>254</v>
      </c>
      <c r="R8" s="157" t="s">
        <v>1250</v>
      </c>
      <c r="S8" s="157" t="s">
        <v>1290</v>
      </c>
      <c r="T8" s="157" t="s">
        <v>216</v>
      </c>
      <c r="U8" s="157" t="s">
        <v>1302</v>
      </c>
      <c r="V8" s="157" t="s">
        <v>1303</v>
      </c>
      <c r="W8" s="157" t="s">
        <v>1296</v>
      </c>
      <c r="X8" s="157" t="s">
        <v>49</v>
      </c>
      <c r="Y8" s="157" t="s">
        <v>49</v>
      </c>
      <c r="Z8" s="157" t="s">
        <v>49</v>
      </c>
      <c r="AA8" s="157" t="s">
        <v>1332</v>
      </c>
      <c r="AB8" s="157" t="s">
        <v>1365</v>
      </c>
      <c r="AC8" s="157" t="s">
        <v>1260</v>
      </c>
      <c r="AD8" s="157"/>
      <c r="AE8" s="157"/>
      <c r="AF8" s="157" t="s">
        <v>1261</v>
      </c>
      <c r="AG8" s="157" t="s">
        <v>1262</v>
      </c>
      <c r="AH8" s="157" t="s">
        <v>1279</v>
      </c>
      <c r="AI8" s="157" t="s">
        <v>1278</v>
      </c>
      <c r="AJ8" s="157" t="s">
        <v>1264</v>
      </c>
      <c r="AK8" s="157" t="s">
        <v>1272</v>
      </c>
      <c r="AL8" s="157"/>
      <c r="AM8" s="157" t="s">
        <v>1244</v>
      </c>
      <c r="AN8" s="157" t="s">
        <v>1268</v>
      </c>
      <c r="AO8" s="157" t="s">
        <v>1295</v>
      </c>
      <c r="AP8" s="157" t="s">
        <v>51</v>
      </c>
      <c r="AQ8" s="157" t="s">
        <v>1293</v>
      </c>
      <c r="AR8" s="157"/>
      <c r="AS8" s="157" t="s">
        <v>1270</v>
      </c>
      <c r="AT8" s="157" t="s">
        <v>1294</v>
      </c>
      <c r="AU8" s="157" t="s">
        <v>1882</v>
      </c>
      <c r="AV8" s="157"/>
    </row>
    <row r="9" spans="1:48" s="160" customFormat="1" ht="42.75" customHeight="1">
      <c r="A9" s="157" t="s">
        <v>2458</v>
      </c>
      <c r="B9" s="157" t="s">
        <v>1274</v>
      </c>
      <c r="C9" s="157" t="s">
        <v>1111</v>
      </c>
      <c r="D9" s="157" t="s">
        <v>2300</v>
      </c>
      <c r="E9" s="157" t="s">
        <v>1242</v>
      </c>
      <c r="F9" s="157" t="s">
        <v>1241</v>
      </c>
      <c r="G9" s="157" t="s">
        <v>1243</v>
      </c>
      <c r="H9" s="157" t="s">
        <v>197</v>
      </c>
      <c r="I9" s="157" t="s">
        <v>1323</v>
      </c>
      <c r="J9" s="157" t="s">
        <v>2459</v>
      </c>
      <c r="K9" s="157" t="s">
        <v>2460</v>
      </c>
      <c r="L9" s="157" t="s">
        <v>1258</v>
      </c>
      <c r="M9" s="157" t="s">
        <v>2189</v>
      </c>
      <c r="N9" s="157" t="s">
        <v>2461</v>
      </c>
      <c r="O9" s="157"/>
      <c r="P9" s="157" t="s">
        <v>49</v>
      </c>
      <c r="Q9" s="157" t="s">
        <v>2462</v>
      </c>
      <c r="R9" s="157" t="s">
        <v>1250</v>
      </c>
      <c r="S9" s="157" t="s">
        <v>1290</v>
      </c>
      <c r="T9" s="157" t="s">
        <v>216</v>
      </c>
      <c r="U9" s="157" t="s">
        <v>213</v>
      </c>
      <c r="V9" s="157" t="s">
        <v>1303</v>
      </c>
      <c r="W9" s="157" t="s">
        <v>1296</v>
      </c>
      <c r="X9" s="157" t="s">
        <v>49</v>
      </c>
      <c r="Y9" s="157" t="s">
        <v>49</v>
      </c>
      <c r="Z9" s="157" t="s">
        <v>49</v>
      </c>
      <c r="AA9" s="157" t="s">
        <v>1332</v>
      </c>
      <c r="AB9" s="157" t="s">
        <v>1365</v>
      </c>
      <c r="AC9" s="157" t="s">
        <v>1260</v>
      </c>
      <c r="AD9" s="157"/>
      <c r="AE9" s="157"/>
      <c r="AF9" s="157" t="s">
        <v>1261</v>
      </c>
      <c r="AG9" s="157" t="s">
        <v>1262</v>
      </c>
      <c r="AH9" s="157" t="s">
        <v>1279</v>
      </c>
      <c r="AI9" s="157" t="s">
        <v>1278</v>
      </c>
      <c r="AJ9" s="157" t="s">
        <v>1264</v>
      </c>
      <c r="AK9" s="157" t="s">
        <v>1272</v>
      </c>
      <c r="AL9" s="157"/>
      <c r="AM9" s="157" t="s">
        <v>1244</v>
      </c>
      <c r="AN9" s="157" t="s">
        <v>1268</v>
      </c>
      <c r="AO9" s="157" t="s">
        <v>1295</v>
      </c>
      <c r="AP9" s="157" t="s">
        <v>51</v>
      </c>
      <c r="AQ9" s="157"/>
      <c r="AR9" s="157"/>
      <c r="AS9" s="157" t="s">
        <v>1270</v>
      </c>
      <c r="AT9" s="157"/>
      <c r="AU9" s="157" t="s">
        <v>2463</v>
      </c>
      <c r="AV9" s="157"/>
    </row>
    <row r="10" spans="1:48" s="160" customFormat="1" ht="51">
      <c r="A10" s="157" t="s">
        <v>2341</v>
      </c>
      <c r="B10" s="157" t="s">
        <v>52</v>
      </c>
      <c r="C10" s="157" t="s">
        <v>1111</v>
      </c>
      <c r="D10" s="157" t="s">
        <v>2342</v>
      </c>
      <c r="E10" s="157" t="s">
        <v>2343</v>
      </c>
      <c r="F10" s="157" t="s">
        <v>1282</v>
      </c>
      <c r="G10" s="157" t="s">
        <v>2306</v>
      </c>
      <c r="H10" s="157" t="s">
        <v>197</v>
      </c>
      <c r="I10" s="157" t="s">
        <v>1266</v>
      </c>
      <c r="J10" s="157" t="s">
        <v>2344</v>
      </c>
      <c r="K10" s="157" t="s">
        <v>2345</v>
      </c>
      <c r="L10" s="157" t="s">
        <v>2313</v>
      </c>
      <c r="M10" s="157"/>
      <c r="N10" s="157" t="s">
        <v>2309</v>
      </c>
      <c r="O10" s="157"/>
      <c r="P10" s="157" t="s">
        <v>49</v>
      </c>
      <c r="Q10" s="157" t="s">
        <v>2346</v>
      </c>
      <c r="R10" s="157" t="s">
        <v>729</v>
      </c>
      <c r="S10" s="157" t="s">
        <v>2311</v>
      </c>
      <c r="T10" s="157" t="s">
        <v>216</v>
      </c>
      <c r="U10" s="157" t="s">
        <v>1252</v>
      </c>
      <c r="V10" s="157" t="s">
        <v>49</v>
      </c>
      <c r="W10" s="157" t="s">
        <v>1324</v>
      </c>
      <c r="X10" s="157" t="s">
        <v>51</v>
      </c>
      <c r="Y10" s="157" t="s">
        <v>49</v>
      </c>
      <c r="Z10" s="157"/>
      <c r="AA10" s="157"/>
      <c r="AB10" s="157"/>
      <c r="AC10" s="157" t="s">
        <v>1260</v>
      </c>
      <c r="AD10" s="157"/>
      <c r="AE10" s="157"/>
      <c r="AF10" s="157" t="s">
        <v>2347</v>
      </c>
      <c r="AG10" s="157" t="s">
        <v>1262</v>
      </c>
      <c r="AH10" s="157" t="s">
        <v>1247</v>
      </c>
      <c r="AI10" s="157" t="s">
        <v>1246</v>
      </c>
      <c r="AJ10" s="157"/>
      <c r="AK10" s="157"/>
      <c r="AL10" s="157"/>
      <c r="AM10" s="157" t="s">
        <v>2349</v>
      </c>
      <c r="AN10" s="157" t="s">
        <v>1267</v>
      </c>
      <c r="AO10" s="157" t="s">
        <v>1295</v>
      </c>
      <c r="AP10" s="157" t="s">
        <v>51</v>
      </c>
      <c r="AQ10" s="157"/>
      <c r="AR10" s="157"/>
      <c r="AS10" s="157" t="s">
        <v>2348</v>
      </c>
      <c r="AT10" s="157" t="s">
        <v>2315</v>
      </c>
      <c r="AU10" s="157" t="s">
        <v>2350</v>
      </c>
      <c r="AV10" s="157"/>
    </row>
    <row r="11" spans="1:48" s="160" customFormat="1" ht="76.5">
      <c r="A11" s="157" t="s">
        <v>1126</v>
      </c>
      <c r="B11" s="157" t="s">
        <v>52</v>
      </c>
      <c r="C11" s="157" t="s">
        <v>1111</v>
      </c>
      <c r="D11" s="157" t="s">
        <v>1277</v>
      </c>
      <c r="E11" s="157" t="s">
        <v>1283</v>
      </c>
      <c r="F11" s="157" t="s">
        <v>1256</v>
      </c>
      <c r="G11" s="157" t="s">
        <v>1243</v>
      </c>
      <c r="H11" s="157" t="s">
        <v>197</v>
      </c>
      <c r="I11" s="157" t="s">
        <v>1266</v>
      </c>
      <c r="J11" s="157" t="s">
        <v>1299</v>
      </c>
      <c r="K11" s="157" t="s">
        <v>1298</v>
      </c>
      <c r="L11" s="157" t="s">
        <v>1309</v>
      </c>
      <c r="M11" s="157" t="s">
        <v>1307</v>
      </c>
      <c r="N11" s="157" t="s">
        <v>1288</v>
      </c>
      <c r="O11" s="157"/>
      <c r="P11" s="157" t="s">
        <v>49</v>
      </c>
      <c r="Q11" s="157" t="s">
        <v>1286</v>
      </c>
      <c r="R11" s="157" t="s">
        <v>1250</v>
      </c>
      <c r="S11" s="157" t="s">
        <v>1290</v>
      </c>
      <c r="T11" s="157" t="s">
        <v>216</v>
      </c>
      <c r="U11" s="157" t="s">
        <v>213</v>
      </c>
      <c r="V11" s="157" t="s">
        <v>49</v>
      </c>
      <c r="W11" s="157" t="s">
        <v>49</v>
      </c>
      <c r="X11" s="157" t="s">
        <v>49</v>
      </c>
      <c r="Y11" s="157" t="s">
        <v>49</v>
      </c>
      <c r="Z11" s="157" t="s">
        <v>49</v>
      </c>
      <c r="AA11" s="157"/>
      <c r="AB11" s="157"/>
      <c r="AC11" s="157" t="s">
        <v>1260</v>
      </c>
      <c r="AD11" s="157"/>
      <c r="AE11" s="157"/>
      <c r="AF11" s="157" t="s">
        <v>1261</v>
      </c>
      <c r="AG11" s="157" t="s">
        <v>1248</v>
      </c>
      <c r="AH11" s="157" t="s">
        <v>1279</v>
      </c>
      <c r="AI11" s="157" t="s">
        <v>1278</v>
      </c>
      <c r="AJ11" s="157" t="s">
        <v>1264</v>
      </c>
      <c r="AK11" s="157"/>
      <c r="AL11" s="157"/>
      <c r="AM11" s="157" t="s">
        <v>1280</v>
      </c>
      <c r="AN11" s="157"/>
      <c r="AO11" s="157" t="s">
        <v>1295</v>
      </c>
      <c r="AP11" s="157" t="s">
        <v>51</v>
      </c>
      <c r="AQ11" s="157"/>
      <c r="AR11" s="157"/>
      <c r="AS11" s="157" t="s">
        <v>1317</v>
      </c>
      <c r="AT11" s="157"/>
      <c r="AU11" s="157" t="s">
        <v>1360</v>
      </c>
      <c r="AV11" s="157"/>
    </row>
    <row r="12" spans="1:48" s="160" customFormat="1" ht="42.75" customHeight="1">
      <c r="A12" s="157" t="s">
        <v>1313</v>
      </c>
      <c r="B12" s="157" t="s">
        <v>1276</v>
      </c>
      <c r="C12" s="157" t="s">
        <v>1111</v>
      </c>
      <c r="D12" s="157" t="s">
        <v>2191</v>
      </c>
      <c r="E12" s="157" t="s">
        <v>1284</v>
      </c>
      <c r="F12" s="157" t="s">
        <v>1282</v>
      </c>
      <c r="G12" s="157" t="s">
        <v>951</v>
      </c>
      <c r="H12" s="157" t="s">
        <v>197</v>
      </c>
      <c r="I12" s="157" t="s">
        <v>1266</v>
      </c>
      <c r="J12" s="157" t="s">
        <v>1304</v>
      </c>
      <c r="K12" s="157" t="s">
        <v>1327</v>
      </c>
      <c r="L12" s="157"/>
      <c r="M12" s="157" t="s">
        <v>1306</v>
      </c>
      <c r="N12" s="157" t="s">
        <v>1289</v>
      </c>
      <c r="O12" s="157" t="s">
        <v>969</v>
      </c>
      <c r="P12" s="157" t="s">
        <v>49</v>
      </c>
      <c r="Q12" s="157" t="s">
        <v>1329</v>
      </c>
      <c r="R12" s="157" t="s">
        <v>1250</v>
      </c>
      <c r="S12" s="157" t="s">
        <v>1290</v>
      </c>
      <c r="T12" s="157" t="s">
        <v>216</v>
      </c>
      <c r="U12" s="157" t="s">
        <v>213</v>
      </c>
      <c r="V12" s="157" t="s">
        <v>1303</v>
      </c>
      <c r="W12" s="157" t="s">
        <v>1297</v>
      </c>
      <c r="X12" s="157" t="s">
        <v>49</v>
      </c>
      <c r="Y12" s="157" t="s">
        <v>49</v>
      </c>
      <c r="Z12" s="157" t="s">
        <v>49</v>
      </c>
      <c r="AA12" s="157"/>
      <c r="AB12" s="157"/>
      <c r="AC12" s="157" t="s">
        <v>1368</v>
      </c>
      <c r="AD12" s="157"/>
      <c r="AE12" s="157"/>
      <c r="AF12" s="157" t="s">
        <v>1261</v>
      </c>
      <c r="AG12" s="157" t="s">
        <v>1262</v>
      </c>
      <c r="AH12" s="157" t="s">
        <v>1279</v>
      </c>
      <c r="AI12" s="157" t="s">
        <v>1278</v>
      </c>
      <c r="AJ12" s="157" t="s">
        <v>1264</v>
      </c>
      <c r="AK12" s="157"/>
      <c r="AL12" s="157"/>
      <c r="AM12" s="157" t="s">
        <v>1281</v>
      </c>
      <c r="AN12" s="157" t="s">
        <v>1295</v>
      </c>
      <c r="AO12" s="157" t="s">
        <v>1295</v>
      </c>
      <c r="AP12" s="157" t="s">
        <v>51</v>
      </c>
      <c r="AQ12" s="157"/>
      <c r="AR12" s="157"/>
      <c r="AS12" s="157" t="s">
        <v>1316</v>
      </c>
      <c r="AT12" s="157"/>
      <c r="AU12" s="157" t="s">
        <v>1333</v>
      </c>
      <c r="AV12" s="157"/>
    </row>
    <row r="13" spans="1:48" s="160" customFormat="1" ht="42.75" customHeight="1">
      <c r="A13" s="157" t="s">
        <v>1314</v>
      </c>
      <c r="B13" s="157" t="s">
        <v>186</v>
      </c>
      <c r="C13" s="157" t="s">
        <v>1111</v>
      </c>
      <c r="D13" s="157" t="s">
        <v>1300</v>
      </c>
      <c r="E13" s="157" t="s">
        <v>1284</v>
      </c>
      <c r="F13" s="157" t="s">
        <v>1282</v>
      </c>
      <c r="G13" s="157" t="s">
        <v>1243</v>
      </c>
      <c r="H13" s="157" t="s">
        <v>197</v>
      </c>
      <c r="I13" s="157" t="s">
        <v>1266</v>
      </c>
      <c r="J13" s="157" t="s">
        <v>1325</v>
      </c>
      <c r="K13" s="157" t="s">
        <v>1319</v>
      </c>
      <c r="L13" s="157" t="s">
        <v>1322</v>
      </c>
      <c r="M13" s="157" t="s">
        <v>1318</v>
      </c>
      <c r="N13" s="157" t="s">
        <v>1326</v>
      </c>
      <c r="O13" s="157"/>
      <c r="P13" s="157" t="s">
        <v>49</v>
      </c>
      <c r="Q13" s="157" t="s">
        <v>1328</v>
      </c>
      <c r="R13" s="157"/>
      <c r="S13" s="157" t="s">
        <v>1259</v>
      </c>
      <c r="T13" s="157"/>
      <c r="U13" s="157" t="s">
        <v>1302</v>
      </c>
      <c r="V13" s="157" t="s">
        <v>49</v>
      </c>
      <c r="W13" s="157" t="s">
        <v>1324</v>
      </c>
      <c r="X13" s="157" t="s">
        <v>49</v>
      </c>
      <c r="Y13" s="157" t="s">
        <v>49</v>
      </c>
      <c r="Z13" s="157" t="s">
        <v>49</v>
      </c>
      <c r="AA13" s="157" t="s">
        <v>1332</v>
      </c>
      <c r="AB13" s="157"/>
      <c r="AC13" s="157"/>
      <c r="AD13" s="157"/>
      <c r="AE13" s="157"/>
      <c r="AF13" s="157" t="s">
        <v>1249</v>
      </c>
      <c r="AG13" s="157" t="s">
        <v>1248</v>
      </c>
      <c r="AH13" s="157"/>
      <c r="AI13" s="157" t="s">
        <v>1278</v>
      </c>
      <c r="AJ13" s="157"/>
      <c r="AK13" s="157"/>
      <c r="AL13" s="157"/>
      <c r="AM13" s="157" t="s">
        <v>1301</v>
      </c>
      <c r="AN13" s="157" t="s">
        <v>1268</v>
      </c>
      <c r="AO13" s="157" t="s">
        <v>1295</v>
      </c>
      <c r="AP13" s="157" t="s">
        <v>51</v>
      </c>
      <c r="AQ13" s="157"/>
      <c r="AR13" s="157"/>
      <c r="AS13" s="157" t="s">
        <v>1270</v>
      </c>
      <c r="AT13" s="157"/>
      <c r="AU13" s="157" t="s">
        <v>1361</v>
      </c>
      <c r="AV13" s="157"/>
    </row>
    <row r="14" spans="1:48" s="160" customFormat="1" ht="40.5" customHeight="1">
      <c r="A14" s="157" t="s">
        <v>1364</v>
      </c>
      <c r="B14" s="157" t="s">
        <v>186</v>
      </c>
      <c r="C14" s="157" t="s">
        <v>1111</v>
      </c>
      <c r="D14" s="157" t="s">
        <v>1827</v>
      </c>
      <c r="E14" s="157" t="s">
        <v>1242</v>
      </c>
      <c r="F14" s="157" t="s">
        <v>1241</v>
      </c>
      <c r="G14" s="157" t="s">
        <v>1243</v>
      </c>
      <c r="H14" s="157" t="s">
        <v>197</v>
      </c>
      <c r="I14" s="157" t="s">
        <v>1266</v>
      </c>
      <c r="J14" s="157" t="s">
        <v>1321</v>
      </c>
      <c r="K14" s="157" t="s">
        <v>1320</v>
      </c>
      <c r="L14" s="157" t="s">
        <v>2192</v>
      </c>
      <c r="M14" s="157" t="s">
        <v>2189</v>
      </c>
      <c r="N14" s="157" t="s">
        <v>1344</v>
      </c>
      <c r="O14" s="157"/>
      <c r="P14" s="157" t="s">
        <v>49</v>
      </c>
      <c r="Q14" s="157" t="s">
        <v>1329</v>
      </c>
      <c r="R14" s="157" t="s">
        <v>1250</v>
      </c>
      <c r="S14" s="157" t="s">
        <v>1259</v>
      </c>
      <c r="T14" s="157" t="s">
        <v>216</v>
      </c>
      <c r="U14" s="157" t="s">
        <v>2193</v>
      </c>
      <c r="V14" s="157" t="s">
        <v>49</v>
      </c>
      <c r="W14" s="157" t="s">
        <v>1324</v>
      </c>
      <c r="X14" s="157" t="s">
        <v>49</v>
      </c>
      <c r="Y14" s="157" t="s">
        <v>49</v>
      </c>
      <c r="Z14" s="157" t="s">
        <v>49</v>
      </c>
      <c r="AA14" s="157" t="s">
        <v>1332</v>
      </c>
      <c r="AB14" s="157"/>
      <c r="AC14" s="157" t="s">
        <v>1260</v>
      </c>
      <c r="AD14" s="157"/>
      <c r="AE14" s="157"/>
      <c r="AF14" s="157" t="s">
        <v>1261</v>
      </c>
      <c r="AG14" s="157" t="s">
        <v>1248</v>
      </c>
      <c r="AH14" s="157" t="s">
        <v>1279</v>
      </c>
      <c r="AI14" s="157" t="s">
        <v>1278</v>
      </c>
      <c r="AJ14" s="157"/>
      <c r="AK14" s="157"/>
      <c r="AL14" s="157"/>
      <c r="AM14" s="157" t="s">
        <v>2190</v>
      </c>
      <c r="AN14" s="157"/>
      <c r="AO14" s="157" t="s">
        <v>1295</v>
      </c>
      <c r="AP14" s="157" t="s">
        <v>51</v>
      </c>
      <c r="AQ14" s="157"/>
      <c r="AR14" s="157"/>
      <c r="AS14" s="157" t="s">
        <v>1270</v>
      </c>
      <c r="AT14" s="157"/>
      <c r="AU14" s="157" t="s">
        <v>2194</v>
      </c>
      <c r="AV14" s="157"/>
    </row>
    <row r="15" spans="1:48" s="160" customFormat="1" ht="25.5">
      <c r="A15" s="157" t="s">
        <v>1337</v>
      </c>
      <c r="B15" s="157" t="s">
        <v>183</v>
      </c>
      <c r="C15" s="157" t="s">
        <v>1111</v>
      </c>
      <c r="D15" s="157" t="s">
        <v>1240</v>
      </c>
      <c r="E15" s="157" t="s">
        <v>1345</v>
      </c>
      <c r="F15" s="157" t="s">
        <v>1241</v>
      </c>
      <c r="G15" s="157"/>
      <c r="H15" s="157"/>
      <c r="I15" s="157" t="s">
        <v>1266</v>
      </c>
      <c r="J15" s="157" t="s">
        <v>2087</v>
      </c>
      <c r="K15" s="157" t="s">
        <v>2086</v>
      </c>
      <c r="L15" s="157"/>
      <c r="M15" s="157" t="s">
        <v>2085</v>
      </c>
      <c r="N15" s="157" t="s">
        <v>1344</v>
      </c>
      <c r="O15" s="157" t="s">
        <v>1363</v>
      </c>
      <c r="P15" s="157" t="s">
        <v>49</v>
      </c>
      <c r="Q15" s="157" t="s">
        <v>59</v>
      </c>
      <c r="R15" s="157"/>
      <c r="S15" s="157" t="s">
        <v>1255</v>
      </c>
      <c r="T15" s="157"/>
      <c r="U15" s="157" t="s">
        <v>1302</v>
      </c>
      <c r="V15" s="157" t="s">
        <v>1303</v>
      </c>
      <c r="W15" s="157" t="s">
        <v>1296</v>
      </c>
      <c r="X15" s="157" t="s">
        <v>49</v>
      </c>
      <c r="Y15" s="157" t="s">
        <v>49</v>
      </c>
      <c r="Z15" s="157" t="s">
        <v>49</v>
      </c>
      <c r="AA15" s="157" t="s">
        <v>1332</v>
      </c>
      <c r="AB15" s="157"/>
      <c r="AC15" s="157"/>
      <c r="AD15" s="157"/>
      <c r="AE15" s="157"/>
      <c r="AF15" s="157"/>
      <c r="AG15" s="157"/>
      <c r="AH15" s="157"/>
      <c r="AI15" s="157"/>
      <c r="AJ15" s="157"/>
      <c r="AK15" s="157" t="s">
        <v>1272</v>
      </c>
      <c r="AL15" s="157"/>
      <c r="AM15" s="157"/>
      <c r="AN15" s="157"/>
      <c r="AO15" s="157"/>
      <c r="AP15" s="157"/>
      <c r="AQ15" s="157"/>
      <c r="AR15" s="157"/>
      <c r="AS15" s="157"/>
      <c r="AT15" s="157"/>
      <c r="AU15" s="157" t="s">
        <v>1362</v>
      </c>
      <c r="AV15" s="157"/>
    </row>
    <row r="16" spans="1:48" s="160" customFormat="1" ht="35.25" customHeight="1">
      <c r="A16" s="157" t="s">
        <v>1334</v>
      </c>
      <c r="B16" s="157" t="s">
        <v>1338</v>
      </c>
      <c r="C16" s="157" t="s">
        <v>1111</v>
      </c>
      <c r="D16" s="157" t="s">
        <v>1341</v>
      </c>
      <c r="E16" s="157" t="s">
        <v>1342</v>
      </c>
      <c r="F16" s="157"/>
      <c r="G16" s="157"/>
      <c r="H16" s="157"/>
      <c r="I16" s="157"/>
      <c r="J16" s="157"/>
      <c r="K16" s="157"/>
      <c r="L16" s="157"/>
      <c r="M16" s="157"/>
      <c r="N16" s="157" t="s">
        <v>1343</v>
      </c>
      <c r="O16" s="157"/>
      <c r="P16" s="157"/>
      <c r="Q16" s="157" t="s">
        <v>1286</v>
      </c>
      <c r="R16" s="157"/>
      <c r="S16" s="157" t="s">
        <v>1290</v>
      </c>
      <c r="T16" s="157"/>
      <c r="U16" s="157" t="s">
        <v>1302</v>
      </c>
      <c r="V16" s="157"/>
      <c r="W16" s="157" t="s">
        <v>1296</v>
      </c>
      <c r="X16" s="157"/>
      <c r="Y16" s="157"/>
      <c r="Z16" s="157"/>
      <c r="AA16" s="157" t="s">
        <v>1332</v>
      </c>
      <c r="AB16" s="157"/>
      <c r="AC16" s="157"/>
      <c r="AD16" s="157"/>
      <c r="AE16" s="157"/>
      <c r="AF16" s="157"/>
      <c r="AG16" s="157"/>
      <c r="AH16" s="157"/>
      <c r="AI16" s="157" t="s">
        <v>1246</v>
      </c>
      <c r="AJ16" s="157"/>
      <c r="AK16" s="157"/>
      <c r="AL16" s="157"/>
      <c r="AM16" s="157"/>
      <c r="AN16" s="157"/>
      <c r="AO16" s="157"/>
      <c r="AP16" s="157" t="s">
        <v>51</v>
      </c>
      <c r="AQ16" s="157"/>
      <c r="AR16" s="157"/>
      <c r="AS16" s="157"/>
      <c r="AT16" s="157"/>
      <c r="AU16" s="157" t="s">
        <v>1357</v>
      </c>
      <c r="AV16" s="157"/>
    </row>
    <row r="17" spans="1:48" s="160" customFormat="1" ht="38.25">
      <c r="A17" s="157" t="s">
        <v>1335</v>
      </c>
      <c r="B17" s="157" t="s">
        <v>1339</v>
      </c>
      <c r="C17" s="157" t="s">
        <v>1111</v>
      </c>
      <c r="D17" s="157" t="s">
        <v>1240</v>
      </c>
      <c r="E17" s="157" t="s">
        <v>1353</v>
      </c>
      <c r="F17" s="157" t="s">
        <v>1241</v>
      </c>
      <c r="G17" s="157" t="s">
        <v>1243</v>
      </c>
      <c r="H17" s="157" t="s">
        <v>197</v>
      </c>
      <c r="I17" s="157" t="s">
        <v>1323</v>
      </c>
      <c r="J17" s="157" t="s">
        <v>1349</v>
      </c>
      <c r="K17" s="157" t="s">
        <v>1350</v>
      </c>
      <c r="L17" s="157" t="s">
        <v>1354</v>
      </c>
      <c r="M17" s="157"/>
      <c r="N17" s="157" t="s">
        <v>1351</v>
      </c>
      <c r="O17" s="157"/>
      <c r="P17" s="157"/>
      <c r="Q17" s="157"/>
      <c r="R17" s="157" t="s">
        <v>1250</v>
      </c>
      <c r="S17" s="157"/>
      <c r="T17" s="157" t="s">
        <v>216</v>
      </c>
      <c r="U17" s="157" t="s">
        <v>1302</v>
      </c>
      <c r="V17" s="157"/>
      <c r="W17" s="157" t="s">
        <v>1296</v>
      </c>
      <c r="X17" s="157"/>
      <c r="Y17" s="157"/>
      <c r="Z17" s="157"/>
      <c r="AA17" s="157" t="s">
        <v>1332</v>
      </c>
      <c r="AB17" s="157"/>
      <c r="AC17" s="157" t="s">
        <v>1355</v>
      </c>
      <c r="AD17" s="157"/>
      <c r="AE17" s="157"/>
      <c r="AF17" s="157"/>
      <c r="AG17" s="157" t="s">
        <v>1248</v>
      </c>
      <c r="AH17" s="157"/>
      <c r="AI17" s="157" t="s">
        <v>1278</v>
      </c>
      <c r="AJ17" s="157"/>
      <c r="AK17" s="157"/>
      <c r="AL17" s="157"/>
      <c r="AM17" s="157" t="s">
        <v>1352</v>
      </c>
      <c r="AN17" s="157" t="s">
        <v>1267</v>
      </c>
      <c r="AO17" s="157" t="s">
        <v>1295</v>
      </c>
      <c r="AP17" s="157" t="s">
        <v>51</v>
      </c>
      <c r="AQ17" s="157"/>
      <c r="AR17" s="157"/>
      <c r="AS17" s="157" t="s">
        <v>1270</v>
      </c>
      <c r="AT17" s="157"/>
      <c r="AU17" s="157" t="s">
        <v>1356</v>
      </c>
      <c r="AV17" s="157"/>
    </row>
    <row r="18" spans="1:48" s="160" customFormat="1" ht="51.75" customHeight="1">
      <c r="A18" s="157" t="s">
        <v>2561</v>
      </c>
      <c r="B18" s="157" t="s">
        <v>1339</v>
      </c>
      <c r="C18" s="157" t="s">
        <v>1111</v>
      </c>
      <c r="D18" s="157" t="s">
        <v>2300</v>
      </c>
      <c r="E18" s="237" t="s">
        <v>1353</v>
      </c>
      <c r="F18" s="157" t="s">
        <v>1241</v>
      </c>
      <c r="G18" s="157" t="s">
        <v>1243</v>
      </c>
      <c r="H18" s="157" t="s">
        <v>197</v>
      </c>
      <c r="I18" s="157" t="s">
        <v>1323</v>
      </c>
      <c r="J18" s="157" t="s">
        <v>2562</v>
      </c>
      <c r="K18" s="157" t="s">
        <v>2563</v>
      </c>
      <c r="L18" s="157" t="s">
        <v>2564</v>
      </c>
      <c r="M18" s="157"/>
      <c r="N18" s="157" t="s">
        <v>2565</v>
      </c>
      <c r="O18" s="157"/>
      <c r="P18" s="157" t="s">
        <v>49</v>
      </c>
      <c r="Q18" s="157" t="s">
        <v>2566</v>
      </c>
      <c r="R18" s="157" t="s">
        <v>1250</v>
      </c>
      <c r="S18" s="157" t="s">
        <v>2567</v>
      </c>
      <c r="T18" s="157" t="s">
        <v>216</v>
      </c>
      <c r="U18" s="157" t="s">
        <v>1302</v>
      </c>
      <c r="V18" s="157"/>
      <c r="W18" s="157" t="s">
        <v>1297</v>
      </c>
      <c r="X18" s="157" t="s">
        <v>49</v>
      </c>
      <c r="Y18" s="157" t="s">
        <v>49</v>
      </c>
      <c r="Z18" s="157"/>
      <c r="AA18" s="157"/>
      <c r="AB18" s="157"/>
      <c r="AC18" s="157" t="s">
        <v>1355</v>
      </c>
      <c r="AD18" s="157"/>
      <c r="AE18" s="157"/>
      <c r="AF18" s="157" t="s">
        <v>1261</v>
      </c>
      <c r="AG18" s="157" t="s">
        <v>1248</v>
      </c>
      <c r="AH18" s="157"/>
      <c r="AI18" s="157" t="s">
        <v>1278</v>
      </c>
      <c r="AJ18" s="157"/>
      <c r="AK18" s="157"/>
      <c r="AL18" s="157"/>
      <c r="AM18" s="157" t="s">
        <v>2569</v>
      </c>
      <c r="AN18" s="157" t="s">
        <v>1267</v>
      </c>
      <c r="AO18" s="157" t="s">
        <v>1295</v>
      </c>
      <c r="AP18" s="157" t="s">
        <v>51</v>
      </c>
      <c r="AQ18" s="157"/>
      <c r="AR18" s="157"/>
      <c r="AS18" s="157" t="s">
        <v>1270</v>
      </c>
      <c r="AT18" s="157"/>
      <c r="AU18" s="157" t="s">
        <v>1356</v>
      </c>
      <c r="AV18" s="157"/>
    </row>
    <row r="19" spans="1:48" s="160" customFormat="1" ht="51">
      <c r="A19" s="157" t="s">
        <v>1336</v>
      </c>
      <c r="B19" s="157" t="s">
        <v>1340</v>
      </c>
      <c r="C19" s="157" t="s">
        <v>1111</v>
      </c>
      <c r="D19" s="157" t="s">
        <v>1240</v>
      </c>
      <c r="E19" s="157" t="s">
        <v>1358</v>
      </c>
      <c r="F19" s="157"/>
      <c r="G19" s="157"/>
      <c r="H19" s="157"/>
      <c r="I19" s="157"/>
      <c r="J19" s="157"/>
      <c r="K19" s="157"/>
      <c r="L19" s="157"/>
      <c r="M19" s="157"/>
      <c r="N19" s="157" t="s">
        <v>1344</v>
      </c>
      <c r="O19" s="157"/>
      <c r="P19" s="157" t="s">
        <v>51</v>
      </c>
      <c r="Q19" s="157"/>
      <c r="R19" s="157"/>
      <c r="S19" s="157"/>
      <c r="T19" s="157"/>
      <c r="U19" s="157"/>
      <c r="V19" s="157"/>
      <c r="W19" s="157"/>
      <c r="X19" s="157"/>
      <c r="Y19" s="157"/>
      <c r="Z19" s="157"/>
      <c r="AA19" s="157" t="s">
        <v>1332</v>
      </c>
      <c r="AB19" s="157"/>
      <c r="AC19" s="157"/>
      <c r="AD19" s="157"/>
      <c r="AE19" s="157"/>
      <c r="AF19" s="157"/>
      <c r="AG19" s="157"/>
      <c r="AH19" s="157"/>
      <c r="AI19" s="157"/>
      <c r="AJ19" s="157"/>
      <c r="AK19" s="157"/>
      <c r="AL19" s="157"/>
      <c r="AM19" s="157"/>
      <c r="AN19" s="157"/>
      <c r="AO19" s="157" t="s">
        <v>1295</v>
      </c>
      <c r="AP19" s="157" t="s">
        <v>51</v>
      </c>
      <c r="AQ19" s="157"/>
      <c r="AR19" s="157"/>
      <c r="AS19" s="157" t="s">
        <v>1270</v>
      </c>
      <c r="AT19" s="157"/>
      <c r="AU19" s="157" t="s">
        <v>1359</v>
      </c>
      <c r="AV19" s="157"/>
    </row>
    <row r="20" spans="1:48" s="160" customFormat="1" ht="80.25" customHeight="1">
      <c r="A20" s="157" t="s">
        <v>2253</v>
      </c>
      <c r="B20" s="157" t="s">
        <v>2254</v>
      </c>
      <c r="C20" s="157" t="s">
        <v>1111</v>
      </c>
      <c r="D20" s="157" t="s">
        <v>1300</v>
      </c>
      <c r="E20" s="157" t="s">
        <v>2263</v>
      </c>
      <c r="F20" s="157" t="s">
        <v>1282</v>
      </c>
      <c r="G20" s="157" t="s">
        <v>2255</v>
      </c>
      <c r="H20" s="157" t="s">
        <v>197</v>
      </c>
      <c r="I20" s="157" t="s">
        <v>1266</v>
      </c>
      <c r="J20" s="157" t="s">
        <v>2256</v>
      </c>
      <c r="K20" s="157" t="s">
        <v>2257</v>
      </c>
      <c r="L20" s="157" t="s">
        <v>2258</v>
      </c>
      <c r="M20" s="157" t="s">
        <v>2259</v>
      </c>
      <c r="N20" s="157" t="s">
        <v>1344</v>
      </c>
      <c r="O20" s="157"/>
      <c r="P20" s="157" t="s">
        <v>49</v>
      </c>
      <c r="Q20" s="157" t="s">
        <v>59</v>
      </c>
      <c r="R20" s="157" t="s">
        <v>2260</v>
      </c>
      <c r="S20" s="157" t="s">
        <v>1255</v>
      </c>
      <c r="T20" s="157" t="s">
        <v>2261</v>
      </c>
      <c r="U20" s="157" t="s">
        <v>1302</v>
      </c>
      <c r="V20" s="157" t="s">
        <v>49</v>
      </c>
      <c r="W20" s="157" t="s">
        <v>1324</v>
      </c>
      <c r="X20" s="157" t="s">
        <v>49</v>
      </c>
      <c r="Y20" s="157" t="s">
        <v>49</v>
      </c>
      <c r="Z20" s="157" t="s">
        <v>49</v>
      </c>
      <c r="AA20" s="157"/>
      <c r="AB20" s="157"/>
      <c r="AC20" s="157" t="s">
        <v>1368</v>
      </c>
      <c r="AD20" s="157"/>
      <c r="AE20" s="157"/>
      <c r="AF20" s="157" t="s">
        <v>1261</v>
      </c>
      <c r="AG20" s="157" t="s">
        <v>1248</v>
      </c>
      <c r="AH20" s="157" t="s">
        <v>213</v>
      </c>
      <c r="AI20" s="157" t="s">
        <v>1263</v>
      </c>
      <c r="AJ20" s="157"/>
      <c r="AK20" s="157"/>
      <c r="AL20" s="157"/>
      <c r="AM20" s="157" t="s">
        <v>2262</v>
      </c>
      <c r="AN20" s="157" t="s">
        <v>1267</v>
      </c>
      <c r="AO20" s="157" t="s">
        <v>1295</v>
      </c>
      <c r="AP20" s="157" t="s">
        <v>49</v>
      </c>
      <c r="AQ20" s="157"/>
      <c r="AR20" s="157"/>
      <c r="AS20" s="157" t="s">
        <v>951</v>
      </c>
      <c r="AT20" s="157"/>
      <c r="AU20" s="157" t="s">
        <v>2272</v>
      </c>
      <c r="AV20" s="157"/>
    </row>
    <row r="21" spans="1:48" s="160" customFormat="1" ht="68.25" customHeight="1">
      <c r="A21" s="157" t="s">
        <v>2264</v>
      </c>
      <c r="B21" s="157" t="s">
        <v>2254</v>
      </c>
      <c r="C21" s="157" t="s">
        <v>1111</v>
      </c>
      <c r="D21" s="157" t="s">
        <v>2265</v>
      </c>
      <c r="E21" s="157" t="s">
        <v>2263</v>
      </c>
      <c r="F21" s="157" t="s">
        <v>1282</v>
      </c>
      <c r="G21" s="157" t="s">
        <v>2255</v>
      </c>
      <c r="H21" s="157" t="s">
        <v>197</v>
      </c>
      <c r="I21" s="157" t="s">
        <v>1266</v>
      </c>
      <c r="J21" s="157" t="s">
        <v>2266</v>
      </c>
      <c r="K21" s="157" t="s">
        <v>2369</v>
      </c>
      <c r="L21" s="157" t="s">
        <v>2267</v>
      </c>
      <c r="M21" s="157" t="s">
        <v>2268</v>
      </c>
      <c r="N21" s="157" t="s">
        <v>2269</v>
      </c>
      <c r="O21" s="157"/>
      <c r="P21" s="157" t="s">
        <v>49</v>
      </c>
      <c r="Q21" s="157" t="s">
        <v>1286</v>
      </c>
      <c r="R21" s="157" t="s">
        <v>729</v>
      </c>
      <c r="S21" s="157" t="s">
        <v>2270</v>
      </c>
      <c r="T21" s="157" t="s">
        <v>2261</v>
      </c>
      <c r="U21" s="157" t="s">
        <v>1302</v>
      </c>
      <c r="V21" s="157" t="s">
        <v>1389</v>
      </c>
      <c r="W21" s="157" t="s">
        <v>49</v>
      </c>
      <c r="X21" s="157" t="s">
        <v>49</v>
      </c>
      <c r="Y21" s="157" t="s">
        <v>49</v>
      </c>
      <c r="Z21" s="157" t="s">
        <v>49</v>
      </c>
      <c r="AA21" s="157"/>
      <c r="AB21" s="157"/>
      <c r="AC21" s="157"/>
      <c r="AD21" s="157"/>
      <c r="AE21" s="157"/>
      <c r="AF21" s="157" t="s">
        <v>1261</v>
      </c>
      <c r="AG21" s="157" t="s">
        <v>1248</v>
      </c>
      <c r="AH21" s="157" t="s">
        <v>213</v>
      </c>
      <c r="AI21" s="157" t="s">
        <v>1263</v>
      </c>
      <c r="AJ21" s="157"/>
      <c r="AK21" s="157"/>
      <c r="AL21" s="157"/>
      <c r="AM21" s="157" t="s">
        <v>2262</v>
      </c>
      <c r="AN21" s="157" t="s">
        <v>1267</v>
      </c>
      <c r="AO21" s="157" t="s">
        <v>1295</v>
      </c>
      <c r="AP21" s="157" t="s">
        <v>2271</v>
      </c>
      <c r="AQ21" s="157"/>
      <c r="AR21" s="157"/>
      <c r="AS21" s="157" t="s">
        <v>2273</v>
      </c>
      <c r="AT21" s="157"/>
      <c r="AU21" s="157" t="s">
        <v>2274</v>
      </c>
      <c r="AV21" s="157"/>
    </row>
    <row r="22" spans="1:48" s="160" customFormat="1" ht="68.25" customHeight="1">
      <c r="A22" s="157" t="s">
        <v>2296</v>
      </c>
      <c r="B22" s="157" t="s">
        <v>53</v>
      </c>
      <c r="C22" s="157" t="s">
        <v>1111</v>
      </c>
      <c r="D22" s="157" t="s">
        <v>2300</v>
      </c>
      <c r="E22" s="157" t="s">
        <v>2297</v>
      </c>
      <c r="F22" s="157" t="s">
        <v>2298</v>
      </c>
      <c r="G22" s="157" t="s">
        <v>2255</v>
      </c>
      <c r="H22" s="157" t="s">
        <v>197</v>
      </c>
      <c r="I22" s="157" t="s">
        <v>1323</v>
      </c>
      <c r="J22" s="157" t="s">
        <v>2301</v>
      </c>
      <c r="K22" s="157" t="s">
        <v>2302</v>
      </c>
      <c r="L22" s="157"/>
      <c r="M22" s="157" t="s">
        <v>2299</v>
      </c>
      <c r="N22" s="157" t="s">
        <v>1351</v>
      </c>
      <c r="O22" s="157"/>
      <c r="P22" s="157" t="s">
        <v>49</v>
      </c>
      <c r="Q22" s="157" t="s">
        <v>59</v>
      </c>
      <c r="R22" s="157"/>
      <c r="S22" s="157" t="s">
        <v>1259</v>
      </c>
      <c r="T22" s="157" t="s">
        <v>2261</v>
      </c>
      <c r="U22" s="157" t="s">
        <v>1252</v>
      </c>
      <c r="V22" s="157"/>
      <c r="W22" s="157" t="s">
        <v>1324</v>
      </c>
      <c r="X22" s="157" t="s">
        <v>49</v>
      </c>
      <c r="Y22" s="157" t="s">
        <v>49</v>
      </c>
      <c r="Z22" s="157" t="s">
        <v>49</v>
      </c>
      <c r="AA22" s="157"/>
      <c r="AB22" s="157"/>
      <c r="AC22" s="157" t="s">
        <v>1368</v>
      </c>
      <c r="AD22" s="157"/>
      <c r="AE22" s="157"/>
      <c r="AF22" s="157" t="s">
        <v>1261</v>
      </c>
      <c r="AG22" s="157" t="s">
        <v>1248</v>
      </c>
      <c r="AH22" s="157" t="s">
        <v>1279</v>
      </c>
      <c r="AI22" s="157" t="s">
        <v>1263</v>
      </c>
      <c r="AJ22" s="157"/>
      <c r="AK22" s="157"/>
      <c r="AL22" s="157"/>
      <c r="AM22" s="157" t="s">
        <v>2303</v>
      </c>
      <c r="AN22" s="157" t="s">
        <v>1267</v>
      </c>
      <c r="AO22" s="157" t="s">
        <v>1268</v>
      </c>
      <c r="AP22" s="157" t="s">
        <v>51</v>
      </c>
      <c r="AQ22" s="157"/>
      <c r="AR22" s="157"/>
      <c r="AS22" s="157" t="s">
        <v>1270</v>
      </c>
      <c r="AT22" s="157"/>
      <c r="AU22" s="157" t="s">
        <v>2304</v>
      </c>
      <c r="AV22" s="157"/>
    </row>
    <row r="23" spans="1:48" s="160" customFormat="1" ht="68.25" customHeight="1">
      <c r="A23" s="157" t="s">
        <v>2305</v>
      </c>
      <c r="B23" s="157" t="s">
        <v>53</v>
      </c>
      <c r="C23" s="157" t="s">
        <v>1111</v>
      </c>
      <c r="D23" s="157" t="s">
        <v>2314</v>
      </c>
      <c r="E23" s="157" t="s">
        <v>1242</v>
      </c>
      <c r="F23" s="157" t="s">
        <v>1241</v>
      </c>
      <c r="G23" s="157" t="s">
        <v>2306</v>
      </c>
      <c r="H23" s="157" t="s">
        <v>197</v>
      </c>
      <c r="I23" s="157" t="s">
        <v>1323</v>
      </c>
      <c r="J23" s="157" t="s">
        <v>2307</v>
      </c>
      <c r="K23" s="157" t="s">
        <v>2308</v>
      </c>
      <c r="L23" s="157" t="s">
        <v>2313</v>
      </c>
      <c r="M23" s="157"/>
      <c r="N23" s="157" t="s">
        <v>2309</v>
      </c>
      <c r="O23" s="157"/>
      <c r="P23" s="157" t="s">
        <v>49</v>
      </c>
      <c r="Q23" s="157" t="s">
        <v>2310</v>
      </c>
      <c r="R23" s="157" t="s">
        <v>729</v>
      </c>
      <c r="S23" s="157" t="s">
        <v>2311</v>
      </c>
      <c r="T23" s="157" t="s">
        <v>216</v>
      </c>
      <c r="U23" s="157" t="s">
        <v>1252</v>
      </c>
      <c r="V23" s="157"/>
      <c r="W23" s="157" t="s">
        <v>51</v>
      </c>
      <c r="X23" s="157" t="s">
        <v>49</v>
      </c>
      <c r="Y23" s="157" t="s">
        <v>49</v>
      </c>
      <c r="Z23" s="157"/>
      <c r="AA23" s="157"/>
      <c r="AB23" s="157"/>
      <c r="AC23" s="157" t="s">
        <v>1368</v>
      </c>
      <c r="AD23" s="157"/>
      <c r="AE23" s="157"/>
      <c r="AF23" s="157" t="s">
        <v>2312</v>
      </c>
      <c r="AG23" s="157" t="s">
        <v>1248</v>
      </c>
      <c r="AH23" s="157" t="s">
        <v>1279</v>
      </c>
      <c r="AI23" s="157" t="s">
        <v>1246</v>
      </c>
      <c r="AJ23" s="157"/>
      <c r="AK23" s="157"/>
      <c r="AL23" s="157"/>
      <c r="AM23" s="157" t="s">
        <v>2303</v>
      </c>
      <c r="AN23" s="157" t="s">
        <v>1267</v>
      </c>
      <c r="AO23" s="157" t="s">
        <v>1268</v>
      </c>
      <c r="AP23" s="157" t="s">
        <v>51</v>
      </c>
      <c r="AQ23" s="157"/>
      <c r="AR23" s="157"/>
      <c r="AS23" s="157" t="s">
        <v>2348</v>
      </c>
      <c r="AT23" s="157" t="s">
        <v>2315</v>
      </c>
      <c r="AU23" s="157" t="s">
        <v>2351</v>
      </c>
      <c r="AV23" s="157"/>
    </row>
    <row r="24" spans="1:48" s="160" customFormat="1" ht="126" customHeight="1">
      <c r="A24" s="157" t="s">
        <v>2352</v>
      </c>
      <c r="B24" s="157" t="s">
        <v>2058</v>
      </c>
      <c r="C24" s="157" t="s">
        <v>1111</v>
      </c>
      <c r="D24" s="157" t="s">
        <v>2300</v>
      </c>
      <c r="E24" s="157" t="s">
        <v>2354</v>
      </c>
      <c r="F24" s="157" t="s">
        <v>1256</v>
      </c>
      <c r="G24" s="157" t="s">
        <v>2355</v>
      </c>
      <c r="H24" s="157" t="s">
        <v>2356</v>
      </c>
      <c r="I24" s="157" t="s">
        <v>2357</v>
      </c>
      <c r="J24" s="157" t="s">
        <v>2358</v>
      </c>
      <c r="K24" s="157" t="s">
        <v>2368</v>
      </c>
      <c r="L24" s="157" t="s">
        <v>2359</v>
      </c>
      <c r="M24" s="157" t="s">
        <v>2367</v>
      </c>
      <c r="N24" s="157" t="s">
        <v>2363</v>
      </c>
      <c r="O24" s="157" t="s">
        <v>969</v>
      </c>
      <c r="P24" s="157" t="s">
        <v>49</v>
      </c>
      <c r="Q24" s="157" t="s">
        <v>59</v>
      </c>
      <c r="R24" s="157" t="s">
        <v>1250</v>
      </c>
      <c r="S24" s="157" t="s">
        <v>1290</v>
      </c>
      <c r="T24" s="157" t="s">
        <v>216</v>
      </c>
      <c r="U24" s="157" t="s">
        <v>1302</v>
      </c>
      <c r="V24" s="157" t="s">
        <v>1303</v>
      </c>
      <c r="W24" s="157" t="s">
        <v>1297</v>
      </c>
      <c r="X24" s="157" t="s">
        <v>49</v>
      </c>
      <c r="Y24" s="157" t="s">
        <v>49</v>
      </c>
      <c r="Z24" s="157" t="s">
        <v>2364</v>
      </c>
      <c r="AA24" s="157" t="s">
        <v>2362</v>
      </c>
      <c r="AB24" s="157" t="s">
        <v>2365</v>
      </c>
      <c r="AC24" s="157" t="s">
        <v>2360</v>
      </c>
      <c r="AD24" s="157"/>
      <c r="AE24" s="157"/>
      <c r="AF24" s="157" t="s">
        <v>1261</v>
      </c>
      <c r="AG24" s="157" t="s">
        <v>1262</v>
      </c>
      <c r="AH24" s="157" t="s">
        <v>1279</v>
      </c>
      <c r="AI24" s="157" t="s">
        <v>1246</v>
      </c>
      <c r="AJ24" s="157"/>
      <c r="AK24" s="157" t="s">
        <v>2361</v>
      </c>
      <c r="AL24" s="157" t="s">
        <v>2370</v>
      </c>
      <c r="AM24" s="157" t="s">
        <v>1244</v>
      </c>
      <c r="AN24" s="157" t="s">
        <v>1267</v>
      </c>
      <c r="AO24" s="157" t="s">
        <v>1268</v>
      </c>
      <c r="AP24" s="157" t="s">
        <v>51</v>
      </c>
      <c r="AQ24" s="157" t="s">
        <v>2373</v>
      </c>
      <c r="AR24" s="157"/>
      <c r="AS24" s="157" t="s">
        <v>2374</v>
      </c>
      <c r="AT24" s="157" t="s">
        <v>2371</v>
      </c>
      <c r="AU24" s="157" t="s">
        <v>2372</v>
      </c>
      <c r="AV24" s="157"/>
    </row>
    <row r="25" spans="1:48" s="160" customFormat="1" ht="126" customHeight="1">
      <c r="A25" s="157" t="s">
        <v>2395</v>
      </c>
      <c r="B25" s="157" t="s">
        <v>184</v>
      </c>
      <c r="C25" s="157" t="s">
        <v>1111</v>
      </c>
      <c r="D25" s="157" t="s">
        <v>1827</v>
      </c>
      <c r="E25" s="157" t="s">
        <v>1242</v>
      </c>
      <c r="F25" s="157" t="s">
        <v>1241</v>
      </c>
      <c r="G25" s="157" t="s">
        <v>2255</v>
      </c>
      <c r="H25" s="157" t="s">
        <v>197</v>
      </c>
      <c r="I25" s="157" t="s">
        <v>1266</v>
      </c>
      <c r="J25" s="157" t="s">
        <v>2396</v>
      </c>
      <c r="K25" s="157" t="s">
        <v>2397</v>
      </c>
      <c r="L25" s="157" t="s">
        <v>2398</v>
      </c>
      <c r="M25" s="157"/>
      <c r="N25" s="157" t="s">
        <v>1344</v>
      </c>
      <c r="O25" s="157" t="s">
        <v>969</v>
      </c>
      <c r="P25" s="157" t="s">
        <v>49</v>
      </c>
      <c r="Q25" s="157" t="s">
        <v>2399</v>
      </c>
      <c r="R25" s="157" t="s">
        <v>1250</v>
      </c>
      <c r="S25" s="157" t="s">
        <v>1255</v>
      </c>
      <c r="T25" s="157" t="s">
        <v>216</v>
      </c>
      <c r="U25" s="157" t="s">
        <v>1252</v>
      </c>
      <c r="V25" s="157" t="s">
        <v>1303</v>
      </c>
      <c r="W25" s="157" t="s">
        <v>2400</v>
      </c>
      <c r="X25" s="157" t="s">
        <v>49</v>
      </c>
      <c r="Y25" s="157" t="s">
        <v>49</v>
      </c>
      <c r="Z25" s="157" t="s">
        <v>49</v>
      </c>
      <c r="AA25" s="157" t="s">
        <v>1332</v>
      </c>
      <c r="AB25" s="157"/>
      <c r="AC25" s="157" t="s">
        <v>1368</v>
      </c>
      <c r="AD25" s="157"/>
      <c r="AE25" s="157"/>
      <c r="AF25" s="157" t="s">
        <v>1249</v>
      </c>
      <c r="AG25" s="157" t="s">
        <v>1248</v>
      </c>
      <c r="AH25" s="157" t="s">
        <v>213</v>
      </c>
      <c r="AI25" s="157" t="s">
        <v>2402</v>
      </c>
      <c r="AJ25" s="157"/>
      <c r="AK25" s="157"/>
      <c r="AL25" s="157"/>
      <c r="AM25" s="157" t="s">
        <v>1244</v>
      </c>
      <c r="AN25" s="157" t="s">
        <v>1268</v>
      </c>
      <c r="AO25" s="157" t="s">
        <v>1295</v>
      </c>
      <c r="AP25" s="157" t="s">
        <v>51</v>
      </c>
      <c r="AQ25" s="157" t="s">
        <v>2403</v>
      </c>
      <c r="AR25" s="157"/>
      <c r="AS25" s="157" t="s">
        <v>1270</v>
      </c>
      <c r="AT25" s="157"/>
      <c r="AU25" s="157" t="s">
        <v>2401</v>
      </c>
      <c r="AV25" s="157"/>
    </row>
    <row r="26" spans="1:48" s="160" customFormat="1" ht="35.25" customHeight="1">
      <c r="A26" s="157" t="s">
        <v>502</v>
      </c>
      <c r="B26" s="157" t="s">
        <v>501</v>
      </c>
      <c r="C26" s="157" t="s">
        <v>500</v>
      </c>
      <c r="D26" s="157" t="s">
        <v>499</v>
      </c>
      <c r="E26" s="157" t="s">
        <v>498</v>
      </c>
      <c r="F26" s="157" t="s">
        <v>497</v>
      </c>
      <c r="G26" s="157" t="s">
        <v>496</v>
      </c>
      <c r="H26" s="157" t="s">
        <v>495</v>
      </c>
      <c r="I26" s="157" t="s">
        <v>495</v>
      </c>
      <c r="J26" s="157" t="s">
        <v>493</v>
      </c>
      <c r="K26" s="157" t="s">
        <v>492</v>
      </c>
      <c r="L26" s="157" t="s">
        <v>491</v>
      </c>
      <c r="M26" s="157" t="s">
        <v>490</v>
      </c>
      <c r="N26" s="157" t="s">
        <v>489</v>
      </c>
      <c r="O26" s="157" t="s">
        <v>488</v>
      </c>
      <c r="P26" s="157" t="s">
        <v>487</v>
      </c>
      <c r="Q26" s="157" t="s">
        <v>486</v>
      </c>
      <c r="R26" s="157" t="s">
        <v>485</v>
      </c>
      <c r="S26" s="157" t="s">
        <v>484</v>
      </c>
      <c r="T26" s="157" t="s">
        <v>483</v>
      </c>
      <c r="U26" s="157" t="s">
        <v>482</v>
      </c>
      <c r="V26" s="157" t="s">
        <v>481</v>
      </c>
      <c r="W26" s="157" t="s">
        <v>480</v>
      </c>
      <c r="X26" s="157" t="s">
        <v>479</v>
      </c>
      <c r="Y26" s="157" t="s">
        <v>478</v>
      </c>
      <c r="Z26" s="157" t="s">
        <v>477</v>
      </c>
      <c r="AA26" s="157" t="s">
        <v>476</v>
      </c>
      <c r="AB26" s="157" t="s">
        <v>475</v>
      </c>
      <c r="AC26" s="157" t="s">
        <v>474</v>
      </c>
      <c r="AD26" s="157" t="s">
        <v>473</v>
      </c>
      <c r="AE26" s="157" t="s">
        <v>472</v>
      </c>
      <c r="AF26" s="157" t="s">
        <v>471</v>
      </c>
      <c r="AG26" s="157" t="s">
        <v>470</v>
      </c>
      <c r="AH26" s="157" t="s">
        <v>469</v>
      </c>
      <c r="AI26" s="157" t="s">
        <v>468</v>
      </c>
      <c r="AJ26" s="157" t="s">
        <v>467</v>
      </c>
      <c r="AK26" s="157" t="s">
        <v>466</v>
      </c>
      <c r="AL26" s="157" t="s">
        <v>465</v>
      </c>
      <c r="AM26" s="157" t="s">
        <v>464</v>
      </c>
      <c r="AN26" s="157" t="s">
        <v>463</v>
      </c>
      <c r="AO26" s="157" t="s">
        <v>462</v>
      </c>
      <c r="AP26" s="157" t="s">
        <v>461</v>
      </c>
      <c r="AQ26" s="157" t="s">
        <v>460</v>
      </c>
      <c r="AR26" s="157" t="s">
        <v>459</v>
      </c>
      <c r="AS26" s="157" t="s">
        <v>458</v>
      </c>
      <c r="AT26" s="157" t="s">
        <v>457</v>
      </c>
      <c r="AU26" s="157" t="s">
        <v>456</v>
      </c>
      <c r="AV26" s="157" t="s">
        <v>455</v>
      </c>
    </row>
    <row r="27" spans="1:48" s="160" customFormat="1" ht="35.25" customHeight="1">
      <c r="A27" s="157"/>
      <c r="B27" s="157"/>
      <c r="C27" s="157"/>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row>
    <row r="28" spans="1:48" s="160" customFormat="1" ht="35.25" customHeight="1">
      <c r="A28" s="157"/>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row>
    <row r="29" spans="1:48" s="160" customFormat="1" ht="35.25" customHeight="1">
      <c r="A29" s="157"/>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row>
    <row r="30" spans="1:48" s="160" customFormat="1" ht="35.25" customHeight="1">
      <c r="A30" s="157"/>
      <c r="B30" s="157"/>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row>
    <row r="31" spans="1:48" s="160" customFormat="1" ht="35.25" customHeight="1">
      <c r="A31" s="157"/>
      <c r="B31" s="157"/>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row>
    <row r="32" spans="1:48" s="160" customFormat="1" ht="35.25" customHeight="1">
      <c r="A32" s="157"/>
      <c r="B32" s="157"/>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row>
    <row r="33" spans="1:48" s="160" customFormat="1" ht="35.25" customHeight="1">
      <c r="A33" s="157"/>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row>
    <row r="34" spans="1:48" s="160" customFormat="1" ht="35.25" customHeight="1">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row>
    <row r="35" spans="1:48" s="160" customFormat="1" ht="35.25" customHeight="1">
      <c r="A35" s="157"/>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row>
    <row r="36" spans="1:48" s="160" customFormat="1" ht="35.25" customHeight="1">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row>
    <row r="37" spans="1:48" s="160" customFormat="1" ht="35.25" customHeight="1">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row>
    <row r="38" spans="1:48" s="160" customFormat="1" ht="35.25" customHeight="1">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row>
    <row r="39" spans="1:48" s="160" customFormat="1" ht="35.25" customHeight="1">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row>
    <row r="40" spans="1:48" s="160" customFormat="1" ht="35.25" customHeight="1">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row>
    <row r="41" spans="1:48" s="160" customFormat="1" ht="35.25" customHeight="1">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row>
    <row r="42" spans="1:48" s="160" customFormat="1" ht="35.25" customHeight="1">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row>
    <row r="43" spans="1:48" s="160" customFormat="1" ht="35.25" customHeight="1">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row>
    <row r="44" spans="1:48" s="160" customFormat="1" ht="35.25" customHeight="1">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row>
    <row r="45" spans="1:48" s="160" customFormat="1" ht="35.25" customHeight="1">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row>
    <row r="46" spans="1:48" s="160" customFormat="1" ht="35.25" customHeight="1">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row>
    <row r="47" spans="1:48" s="160" customFormat="1" ht="35.25" customHeight="1">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row>
    <row r="48" spans="1:48" s="160" customFormat="1" ht="35.25" customHeight="1">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row>
    <row r="49" spans="1:48" s="160" customFormat="1" ht="35.25" customHeight="1">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row>
    <row r="50" spans="1:48" s="160" customFormat="1" ht="35.25" customHeight="1">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row>
    <row r="51" spans="1:48" s="160" customFormat="1" ht="35.25" customHeight="1">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row>
    <row r="52" spans="1:48" s="160" customFormat="1" ht="35.25" customHeight="1">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row>
    <row r="53" spans="1:48" s="160" customFormat="1" ht="35.25" customHeight="1">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row>
    <row r="54" spans="1:48" s="160" customFormat="1" ht="35.25" customHeight="1">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row>
    <row r="55" spans="1:48" s="160" customFormat="1" ht="35.25" customHeight="1">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row>
    <row r="56" spans="1:48" s="160" customFormat="1" ht="35.25" customHeight="1">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row>
    <row r="57" spans="1:48" s="160" customFormat="1" ht="35.25" customHeight="1">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row>
    <row r="58" spans="1:48" s="160" customFormat="1" ht="35.25" customHeight="1">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row>
    <row r="59" spans="1:48" s="160" customFormat="1" ht="35.25" customHeight="1">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row>
    <row r="60" spans="1:48" s="160" customFormat="1" ht="35.25" customHeight="1">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row>
    <row r="61" spans="1:48" s="160" customFormat="1" ht="35.25" customHeight="1">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row>
    <row r="62" spans="1:48" s="160" customFormat="1" ht="35.25" customHeight="1">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row>
    <row r="63" spans="1:48" s="160" customForma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row>
    <row r="64" spans="1:48" s="160" customForma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row>
    <row r="65" spans="1:48" s="160" customForma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row>
    <row r="66" spans="1:48" s="160" customForma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row>
    <row r="67" spans="1:48" s="160" customForma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row>
    <row r="68" spans="1:48" s="160" customForma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row>
    <row r="69" spans="1:48" s="160" customForma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row>
    <row r="70" spans="1:48" s="160" customForma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row>
    <row r="71" spans="1:48" s="160" customForma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row>
    <row r="72" spans="1:48" s="160" customForma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row>
    <row r="73" spans="1:48" s="160" customForma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row>
    <row r="74" spans="1:48" s="160" customForma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row>
    <row r="75" spans="1:48" s="160" customForma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61"/>
      <c r="AV75" s="161"/>
    </row>
    <row r="76" spans="1:48" s="160" customForma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c r="AN76" s="161"/>
      <c r="AO76" s="161"/>
      <c r="AP76" s="161"/>
      <c r="AQ76" s="161"/>
      <c r="AR76" s="161"/>
      <c r="AS76" s="161"/>
      <c r="AT76" s="161"/>
      <c r="AU76" s="161"/>
      <c r="AV76" s="161"/>
    </row>
    <row r="77" spans="1:48" s="160" customForma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c r="AN77" s="161"/>
      <c r="AO77" s="161"/>
      <c r="AP77" s="161"/>
      <c r="AQ77" s="161"/>
      <c r="AR77" s="161"/>
      <c r="AS77" s="161"/>
      <c r="AT77" s="161"/>
      <c r="AU77" s="161"/>
      <c r="AV77" s="161"/>
    </row>
    <row r="78" spans="1:48" s="160" customForma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row>
    <row r="79" spans="1:48" s="160" customForma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c r="AN79" s="161"/>
      <c r="AO79" s="161"/>
      <c r="AP79" s="161"/>
      <c r="AQ79" s="161"/>
      <c r="AR79" s="161"/>
      <c r="AS79" s="161"/>
      <c r="AT79" s="161"/>
      <c r="AU79" s="161"/>
      <c r="AV79" s="161"/>
    </row>
    <row r="80" spans="1:48" s="160" customForma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row>
    <row r="81" spans="1:48" s="160" customForma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row>
    <row r="82" spans="1:48" s="160" customForma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c r="AN82" s="161"/>
      <c r="AO82" s="161"/>
      <c r="AP82" s="161"/>
      <c r="AQ82" s="161"/>
      <c r="AR82" s="161"/>
      <c r="AS82" s="161"/>
      <c r="AT82" s="161"/>
      <c r="AU82" s="161"/>
      <c r="AV82" s="161"/>
    </row>
    <row r="83" spans="1:48" s="160" customForma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c r="AN83" s="161"/>
      <c r="AO83" s="161"/>
      <c r="AP83" s="161"/>
      <c r="AQ83" s="161"/>
      <c r="AR83" s="161"/>
      <c r="AS83" s="161"/>
      <c r="AT83" s="161"/>
      <c r="AU83" s="161"/>
      <c r="AV83" s="161"/>
    </row>
    <row r="84" spans="1:48" s="160" customForma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c r="AN84" s="161"/>
      <c r="AO84" s="161"/>
      <c r="AP84" s="161"/>
      <c r="AQ84" s="161"/>
      <c r="AR84" s="161"/>
      <c r="AS84" s="161"/>
      <c r="AT84" s="161"/>
      <c r="AU84" s="161"/>
      <c r="AV84" s="161"/>
    </row>
    <row r="85" spans="1:48" s="160" customForma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c r="AR85" s="161"/>
      <c r="AS85" s="161"/>
      <c r="AT85" s="161"/>
      <c r="AU85" s="161"/>
      <c r="AV85" s="161"/>
    </row>
    <row r="86" spans="1:48" s="160" customForma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row>
    <row r="87" spans="1:48" s="160" customForma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row>
    <row r="88" spans="1:48" s="160" customForma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row>
    <row r="89" spans="1:48" s="160" customForma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row>
    <row r="90" spans="1:48" s="160" customForma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row>
    <row r="91" spans="1:48" s="160" customForma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row>
    <row r="92" spans="1:48" s="160" customForma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row>
    <row r="93" spans="1:48" s="160" customForma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row>
    <row r="94" spans="1:48" s="160" customForma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row>
    <row r="95" spans="1:48" s="160" customForma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row>
    <row r="96" spans="1:48" s="160" customForma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row>
    <row r="97" spans="1:48" s="160" customForma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row>
    <row r="98" spans="1:48" s="160" customForma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row>
    <row r="99" spans="1:48" s="160" customForma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row>
    <row r="100" spans="1:48" s="160" customForma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row>
    <row r="101" spans="1:48" s="160" customForma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row>
    <row r="102" spans="1:48" s="160" customForma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row>
    <row r="103" spans="1:48" s="160" customForma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row>
    <row r="104" spans="1:48" s="160" customForma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row>
    <row r="105" spans="1:48" s="160" customForma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row>
    <row r="106" spans="1:48" s="160" customForma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row>
    <row r="107" spans="1:48" s="160" customForma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row>
    <row r="108" spans="1:48" s="160" customForma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row>
    <row r="109" spans="1:48" s="160" customForma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row>
    <row r="110" spans="1:48" s="160" customForma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row>
    <row r="111" spans="1:48" s="160" customForma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row>
    <row r="112" spans="1:48" s="160" customForma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row>
    <row r="113" spans="1:48" s="160" customForma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row>
    <row r="114" spans="1:48" s="160" customForma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row>
    <row r="115" spans="1:48" s="160" customForma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row>
    <row r="116" spans="1:48" s="160" customForma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row>
    <row r="117" spans="1:48" s="160" customForma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row>
    <row r="118" spans="1:48" s="160" customForma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row>
    <row r="119" spans="1:48" s="160" customForma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row>
    <row r="120" spans="1:48" s="160" customForma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row>
    <row r="121" spans="1:48" s="160" customForma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row>
    <row r="122" spans="1:48" s="160" customForma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row>
    <row r="123" spans="1:48" s="160" customForma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row>
    <row r="124" spans="1:48" s="160" customForma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row>
    <row r="125" spans="1:48" s="160" customForma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row>
    <row r="126" spans="1:48" s="160" customForma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row>
    <row r="127" spans="1:48" s="160" customForma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row>
    <row r="128" spans="1:48" s="160" customForma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row>
    <row r="129" spans="1:48" s="160" customForma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row>
    <row r="130" spans="1:48" s="160" customForma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row>
    <row r="131" spans="1:48" s="160" customForma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row>
    <row r="132" spans="1:48" s="160" customForma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row>
    <row r="133" spans="1:48" s="160" customForma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row>
    <row r="134" spans="1:48" s="160" customForma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row>
    <row r="135" spans="1:48" s="160" customForma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row>
    <row r="136" spans="1:48" s="160" customForma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row>
    <row r="137" spans="1:48" s="160" customForma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row>
    <row r="138" spans="1:48" s="160" customForma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row>
    <row r="139" spans="1:48" s="160" customForma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row>
    <row r="140" spans="1:48" s="160" customForma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row>
    <row r="141" spans="1:48" s="160" customForma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row>
    <row r="142" spans="1:48" s="160" customForma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row>
    <row r="143" spans="1:48" s="160" customForma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row>
    <row r="144" spans="1:48" s="160" customForma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row>
    <row r="145" spans="1:48" s="160" customForma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row>
    <row r="146" spans="1:48" s="160" customForma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row>
    <row r="147" spans="1:48" s="160" customForma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row>
    <row r="148" spans="1:48" s="160" customForma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row>
    <row r="149" spans="1:48" s="160" customForma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row>
    <row r="150" spans="1:48" s="160" customForma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row>
    <row r="151" spans="1:48" s="160" customForma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row>
    <row r="152" spans="1:48" s="160" customForma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row>
    <row r="153" spans="1:48" s="160" customForma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row>
    <row r="154" spans="1:48" s="160" customForma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row>
    <row r="155" spans="1:48" s="160" customForma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row>
    <row r="156" spans="1:48" s="160" customForma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row>
    <row r="157" spans="1:48" s="160" customForma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row>
    <row r="158" spans="1:48" s="160" customForma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row>
    <row r="159" spans="1:48" s="160" customForma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row>
    <row r="160" spans="1:48" s="160" customForma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row>
    <row r="161" spans="1:48" s="160" customForma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row>
    <row r="162" spans="1:48" s="160" customForma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row>
    <row r="163" spans="1:48" s="160" customForma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row>
    <row r="164" spans="1:48" s="160" customForma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row>
    <row r="165" spans="1:48" s="160" customForma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row>
    <row r="166" spans="1:48" s="160" customForma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row>
    <row r="167" spans="1:48" s="160" customForma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row>
    <row r="168" spans="1:48" s="160" customForma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row>
    <row r="169" spans="1:48" s="160" customForma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row>
    <row r="170" spans="1:48" s="160" customForma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row>
    <row r="171" spans="1:48" s="160" customForma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row>
    <row r="172" spans="1:48" s="160" customForma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row>
    <row r="173" spans="1:48" s="160" customForma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row>
    <row r="174" spans="1:48" s="160" customForma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row>
    <row r="175" spans="1:48" s="160" customForma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row>
    <row r="176" spans="1:48" s="160" customForma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row>
    <row r="177" spans="1:48" s="160" customForma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row>
    <row r="178" spans="1:48" s="160" customForma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row>
    <row r="179" spans="1:48" s="160" customForma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row>
    <row r="180" spans="1:48" s="160" customForma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row>
    <row r="181" spans="1:48" s="160" customForma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row>
    <row r="182" spans="1:48" s="160" customForma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row>
    <row r="183" spans="1:48" s="160" customForma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row>
    <row r="184" spans="1:48" s="160" customForma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row>
    <row r="185" spans="1:48" s="160" customForma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row>
    <row r="186" spans="1:48" s="160" customForma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row>
    <row r="187" spans="1:48" s="160" customForma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row>
    <row r="188" spans="1:48" s="160" customForma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row>
    <row r="189" spans="1:48" s="160" customForma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row>
    <row r="190" spans="1:48" s="160" customForma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row>
    <row r="191" spans="1:48" s="160" customForma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row>
    <row r="192" spans="1:48" s="160" customForma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row>
    <row r="193" spans="1:48" s="160" customFormat="1">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row>
    <row r="194" spans="1:48" s="160" customFormat="1">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row>
    <row r="195" spans="1:48" s="160" customFormat="1">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row>
    <row r="196" spans="1:48" s="160" customFormat="1">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row>
    <row r="197" spans="1:48" s="160" customFormat="1">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row>
    <row r="198" spans="1:48" s="160" customFormat="1">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row>
    <row r="199" spans="1:48" s="160" customFormat="1">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row>
    <row r="200" spans="1:48" s="160" customFormat="1">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row>
    <row r="201" spans="1:48" s="160" customFormat="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row>
    <row r="202" spans="1:48" s="160" customFormat="1">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row>
    <row r="203" spans="1:48" s="160" customFormat="1">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row>
    <row r="204" spans="1:48" s="160" customFormat="1">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row>
    <row r="205" spans="1:48" s="160" customFormat="1">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row>
    <row r="206" spans="1:48" s="160" customFormat="1">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row>
    <row r="207" spans="1:48" s="160" customFormat="1">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row>
    <row r="208" spans="1:48" s="160" customFormat="1">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row>
    <row r="209" spans="1:48" s="160" customFormat="1">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row>
    <row r="210" spans="1:48" s="160" customFormat="1">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row>
    <row r="211" spans="1:48" s="160" customFormat="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row>
    <row r="212" spans="1:48" s="160" customFormat="1">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row>
    <row r="213" spans="1:48" s="160" customFormat="1">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row>
    <row r="214" spans="1:48" s="160" customFormat="1">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row>
    <row r="215" spans="1:48" s="160" customFormat="1">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row>
    <row r="216" spans="1:48" s="160" customFormat="1">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row>
    <row r="217" spans="1:48" s="160" customFormat="1">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row>
    <row r="218" spans="1:48" s="160" customFormat="1">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row>
    <row r="219" spans="1:48" s="160" customFormat="1">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row>
    <row r="220" spans="1:48" s="160" customFormat="1">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row>
    <row r="221" spans="1:48" s="160" customFormat="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row>
    <row r="222" spans="1:48" s="160" customFormat="1">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row>
    <row r="223" spans="1:48" s="160" customFormat="1">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row>
    <row r="224" spans="1:48" s="160" customFormat="1">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row>
    <row r="225" spans="1:48" s="160" customFormat="1">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row>
    <row r="226" spans="1:48" s="160" customFormat="1">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row>
    <row r="227" spans="1:48" s="160" customFormat="1">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row>
    <row r="228" spans="1:48" s="160" customFormat="1">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row>
    <row r="229" spans="1:48" s="160" customFormat="1">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row>
    <row r="230" spans="1:48" s="160" customFormat="1">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row>
    <row r="231" spans="1:48" s="160" customFormat="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row>
    <row r="232" spans="1:48" s="160" customFormat="1">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row>
    <row r="233" spans="1:48" s="160" customFormat="1">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row>
    <row r="234" spans="1:48" s="160" customFormat="1">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row>
    <row r="235" spans="1:48" s="160" customFormat="1">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row>
    <row r="236" spans="1:48" s="160" customFormat="1">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row>
    <row r="237" spans="1:48" s="160" customFormat="1">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row>
    <row r="238" spans="1:48" s="160" customFormat="1">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row>
    <row r="239" spans="1:48" s="160" customFormat="1">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row>
    <row r="240" spans="1:48" s="160" customFormat="1">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row>
    <row r="241" spans="1:48" s="160" customFormat="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row>
    <row r="242" spans="1:48" s="160" customFormat="1">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row>
    <row r="243" spans="1:48" s="160" customFormat="1">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row>
    <row r="244" spans="1:48" s="160" customFormat="1">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row>
    <row r="245" spans="1:48" s="160" customFormat="1">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row>
    <row r="246" spans="1:48" s="160" customFormat="1">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row>
    <row r="247" spans="1:48" s="160" customFormat="1">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row>
    <row r="248" spans="1:48" s="160" customFormat="1">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row>
    <row r="249" spans="1:48" s="160" customFormat="1">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row>
    <row r="250" spans="1:48" s="160" customFormat="1">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row>
    <row r="251" spans="1:48" s="160" customFormat="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row>
    <row r="252" spans="1:48" s="160" customFormat="1">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row>
    <row r="253" spans="1:48" s="160" customFormat="1">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row>
    <row r="254" spans="1:48" s="160" customFormat="1">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row>
    <row r="255" spans="1:48" s="160" customFormat="1">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row>
    <row r="256" spans="1:48" s="160" customFormat="1">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row>
    <row r="257" spans="1:48" s="160" customFormat="1">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row>
    <row r="258" spans="1:48" s="160" customFormat="1">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row>
    <row r="259" spans="1:48" s="160" customFormat="1">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row>
    <row r="260" spans="1:48" s="160" customFormat="1">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row>
    <row r="261" spans="1:48" s="160" customFormat="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row>
    <row r="262" spans="1:48" s="160" customFormat="1">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row>
    <row r="263" spans="1:48" s="160" customFormat="1">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row>
    <row r="264" spans="1:48" s="160" customFormat="1">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row>
    <row r="265" spans="1:48" s="160" customFormat="1">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row>
    <row r="266" spans="1:48" s="160" customFormat="1">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row>
    <row r="267" spans="1:48" s="160" customFormat="1">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row>
    <row r="268" spans="1:48" s="160" customFormat="1">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row>
    <row r="269" spans="1:48" s="160" customFormat="1">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row>
    <row r="270" spans="1:48" s="160" customFormat="1">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row>
    <row r="271" spans="1:48" s="160" customFormat="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row>
    <row r="272" spans="1:48" s="160" customFormat="1">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row>
    <row r="273" spans="1:48" s="160" customFormat="1">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row>
    <row r="274" spans="1:48" s="160" customFormat="1">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row>
    <row r="275" spans="1:48" s="160" customFormat="1">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row>
    <row r="276" spans="1:48" s="160" customFormat="1">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row>
    <row r="277" spans="1:48" s="160" customFormat="1">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row>
    <row r="278" spans="1:48" s="160" customFormat="1">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row>
    <row r="279" spans="1:48" s="160" customFormat="1">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row>
    <row r="280" spans="1:48" s="160" customFormat="1">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row>
    <row r="281" spans="1:48" s="160" customFormat="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row>
    <row r="282" spans="1:48" s="160" customFormat="1">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row>
    <row r="283" spans="1:48" s="160" customFormat="1">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row>
    <row r="284" spans="1:48" s="160" customFormat="1">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row>
    <row r="285" spans="1:48" s="160" customFormat="1">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row>
    <row r="286" spans="1:48" s="160" customFormat="1">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row>
    <row r="287" spans="1:48" s="160" customFormat="1">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row>
    <row r="288" spans="1:48" s="160" customFormat="1">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row>
    <row r="289" spans="1:48" s="160" customFormat="1">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row>
    <row r="290" spans="1:48" s="160" customFormat="1">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row>
    <row r="291" spans="1:48" s="160" customFormat="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row>
    <row r="292" spans="1:48" s="160" customFormat="1">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row>
    <row r="293" spans="1:48" s="160" customFormat="1">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row>
    <row r="294" spans="1:48" s="160" customFormat="1">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row>
    <row r="295" spans="1:48" s="160" customFormat="1">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row>
    <row r="296" spans="1:48" s="160" customFormat="1">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row>
    <row r="297" spans="1:48" s="160" customFormat="1">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row>
    <row r="298" spans="1:48" s="160" customFormat="1">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row>
    <row r="299" spans="1:48" s="160" customFormat="1">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row>
    <row r="300" spans="1:48" s="160" customFormat="1">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row>
    <row r="301" spans="1:48" s="160" customFormat="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row>
    <row r="302" spans="1:48" s="160" customFormat="1">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row>
    <row r="303" spans="1:48" s="160" customFormat="1">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row>
    <row r="304" spans="1:48" s="160" customFormat="1">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row>
    <row r="305" spans="1:48" s="160" customFormat="1">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row>
    <row r="306" spans="1:48" s="160" customFormat="1">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row>
    <row r="307" spans="1:48" s="160" customFormat="1">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row>
    <row r="308" spans="1:48" s="160" customFormat="1">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row>
    <row r="309" spans="1:48" s="160" customFormat="1">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row>
    <row r="310" spans="1:48" s="160" customFormat="1">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row>
    <row r="311" spans="1:48" s="160" customFormat="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row>
    <row r="312" spans="1:48" s="160" customFormat="1">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row>
    <row r="313" spans="1:48" s="160" customFormat="1">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row>
    <row r="314" spans="1:48" s="160" customFormat="1">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row>
    <row r="315" spans="1:48" s="160" customFormat="1">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row>
    <row r="316" spans="1:48" s="160" customFormat="1">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row>
    <row r="317" spans="1:48" s="160" customFormat="1">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row>
    <row r="318" spans="1:48" s="160" customFormat="1">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c r="AN318" s="161"/>
      <c r="AO318" s="161"/>
      <c r="AP318" s="161"/>
      <c r="AQ318" s="161"/>
      <c r="AR318" s="161"/>
      <c r="AS318" s="161"/>
      <c r="AT318" s="161"/>
      <c r="AU318" s="161"/>
      <c r="AV318" s="161"/>
    </row>
    <row r="319" spans="1:48" s="160" customFormat="1">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row>
    <row r="320" spans="1:48" s="160" customFormat="1">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row>
    <row r="321" spans="1:48" s="160" customFormat="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row>
    <row r="322" spans="1:48" s="160" customFormat="1">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c r="AS322" s="161"/>
      <c r="AT322" s="161"/>
      <c r="AU322" s="161"/>
      <c r="AV322" s="161"/>
    </row>
    <row r="323" spans="1:48" s="160" customFormat="1">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row>
    <row r="324" spans="1:48" s="160" customFormat="1">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row>
    <row r="325" spans="1:48" s="160" customFormat="1">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row>
    <row r="326" spans="1:48" s="160" customFormat="1">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row>
    <row r="327" spans="1:48" s="160" customFormat="1">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row>
    <row r="328" spans="1:48" s="160" customFormat="1">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row>
    <row r="329" spans="1:48" s="160" customFormat="1">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row>
    <row r="330" spans="1:48" s="160" customFormat="1">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row>
    <row r="331" spans="1:48" s="160" customFormat="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row>
    <row r="332" spans="1:48" s="160" customFormat="1">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row>
    <row r="333" spans="1:48" s="160" customFormat="1">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row>
    <row r="334" spans="1:48" s="160" customFormat="1">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row>
    <row r="335" spans="1:48" s="160" customFormat="1">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row>
    <row r="336" spans="1:48" s="160" customFormat="1">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row>
    <row r="337" spans="1:48" s="160" customFormat="1">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row>
    <row r="338" spans="1:48" s="160" customFormat="1">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1"/>
      <c r="AL338" s="161"/>
      <c r="AM338" s="161"/>
      <c r="AN338" s="161"/>
      <c r="AO338" s="161"/>
      <c r="AP338" s="161"/>
      <c r="AQ338" s="161"/>
      <c r="AR338" s="161"/>
      <c r="AS338" s="161"/>
      <c r="AT338" s="161"/>
      <c r="AU338" s="161"/>
      <c r="AV338" s="161"/>
    </row>
    <row r="339" spans="1:48" s="160" customFormat="1">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row>
    <row r="340" spans="1:48" s="160" customFormat="1">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row>
    <row r="341" spans="1:48" s="160" customFormat="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row>
    <row r="342" spans="1:48" s="160" customFormat="1">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c r="AN342" s="161"/>
      <c r="AO342" s="161"/>
      <c r="AP342" s="161"/>
      <c r="AQ342" s="161"/>
      <c r="AR342" s="161"/>
      <c r="AS342" s="161"/>
      <c r="AT342" s="161"/>
      <c r="AU342" s="161"/>
      <c r="AV342" s="161"/>
    </row>
    <row r="343" spans="1:48" s="160" customFormat="1">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row>
    <row r="344" spans="1:48" s="160" customFormat="1">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row>
    <row r="345" spans="1:48" s="160" customFormat="1">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row>
    <row r="346" spans="1:48" s="160" customFormat="1">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row>
    <row r="347" spans="1:48" s="160" customFormat="1">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row>
    <row r="348" spans="1:48" s="160" customFormat="1">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row>
    <row r="349" spans="1:48" s="160" customFormat="1">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c r="AS349" s="161"/>
      <c r="AT349" s="161"/>
      <c r="AU349" s="161"/>
      <c r="AV349" s="161"/>
    </row>
    <row r="350" spans="1:48" s="160" customFormat="1">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row>
    <row r="351" spans="1:48" s="160" customFormat="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c r="AS351" s="161"/>
      <c r="AT351" s="161"/>
      <c r="AU351" s="161"/>
      <c r="AV351" s="161"/>
    </row>
    <row r="352" spans="1:48" s="160" customFormat="1">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row>
    <row r="353" spans="1:48" s="160" customFormat="1">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c r="AN353" s="161"/>
      <c r="AO353" s="161"/>
      <c r="AP353" s="161"/>
      <c r="AQ353" s="161"/>
      <c r="AR353" s="161"/>
      <c r="AS353" s="161"/>
      <c r="AT353" s="161"/>
      <c r="AU353" s="161"/>
      <c r="AV353" s="161"/>
    </row>
    <row r="354" spans="1:48" s="160" customFormat="1">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161"/>
      <c r="AN354" s="161"/>
      <c r="AO354" s="161"/>
      <c r="AP354" s="161"/>
      <c r="AQ354" s="161"/>
      <c r="AR354" s="161"/>
      <c r="AS354" s="161"/>
      <c r="AT354" s="161"/>
      <c r="AU354" s="161"/>
      <c r="AV354" s="161"/>
    </row>
    <row r="355" spans="1:48" s="160" customFormat="1">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1"/>
      <c r="AL355" s="161"/>
      <c r="AM355" s="161"/>
      <c r="AN355" s="161"/>
      <c r="AO355" s="161"/>
      <c r="AP355" s="161"/>
      <c r="AQ355" s="161"/>
      <c r="AR355" s="161"/>
      <c r="AS355" s="161"/>
      <c r="AT355" s="161"/>
      <c r="AU355" s="161"/>
      <c r="AV355" s="161"/>
    </row>
    <row r="356" spans="1:48" s="160" customFormat="1">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1"/>
      <c r="AL356" s="161"/>
      <c r="AM356" s="161"/>
      <c r="AN356" s="161"/>
      <c r="AO356" s="161"/>
      <c r="AP356" s="161"/>
      <c r="AQ356" s="161"/>
      <c r="AR356" s="161"/>
      <c r="AS356" s="161"/>
      <c r="AT356" s="161"/>
      <c r="AU356" s="161"/>
      <c r="AV356" s="161"/>
    </row>
    <row r="357" spans="1:48" s="160" customFormat="1">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1"/>
      <c r="AL357" s="161"/>
      <c r="AM357" s="161"/>
      <c r="AN357" s="161"/>
      <c r="AO357" s="161"/>
      <c r="AP357" s="161"/>
      <c r="AQ357" s="161"/>
      <c r="AR357" s="161"/>
      <c r="AS357" s="161"/>
      <c r="AT357" s="161"/>
      <c r="AU357" s="161"/>
      <c r="AV357" s="161"/>
    </row>
    <row r="358" spans="1:48" s="160" customFormat="1">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1"/>
      <c r="AL358" s="161"/>
      <c r="AM358" s="161"/>
      <c r="AN358" s="161"/>
      <c r="AO358" s="161"/>
      <c r="AP358" s="161"/>
      <c r="AQ358" s="161"/>
      <c r="AR358" s="161"/>
      <c r="AS358" s="161"/>
      <c r="AT358" s="161"/>
      <c r="AU358" s="161"/>
      <c r="AV358" s="161"/>
    </row>
    <row r="359" spans="1:48" s="160" customFormat="1">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161"/>
      <c r="AN359" s="161"/>
      <c r="AO359" s="161"/>
      <c r="AP359" s="161"/>
      <c r="AQ359" s="161"/>
      <c r="AR359" s="161"/>
      <c r="AS359" s="161"/>
      <c r="AT359" s="161"/>
      <c r="AU359" s="161"/>
      <c r="AV359" s="161"/>
    </row>
    <row r="360" spans="1:48" s="160" customFormat="1">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1"/>
      <c r="AL360" s="161"/>
      <c r="AM360" s="161"/>
      <c r="AN360" s="161"/>
      <c r="AO360" s="161"/>
      <c r="AP360" s="161"/>
      <c r="AQ360" s="161"/>
      <c r="AR360" s="161"/>
      <c r="AS360" s="161"/>
      <c r="AT360" s="161"/>
      <c r="AU360" s="161"/>
      <c r="AV360" s="161"/>
    </row>
    <row r="361" spans="1:48" s="160" customFormat="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1"/>
      <c r="AL361" s="161"/>
      <c r="AM361" s="161"/>
      <c r="AN361" s="161"/>
      <c r="AO361" s="161"/>
      <c r="AP361" s="161"/>
      <c r="AQ361" s="161"/>
      <c r="AR361" s="161"/>
      <c r="AS361" s="161"/>
      <c r="AT361" s="161"/>
      <c r="AU361" s="161"/>
      <c r="AV361" s="161"/>
    </row>
    <row r="362" spans="1:48" s="160" customFormat="1">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c r="AN362" s="161"/>
      <c r="AO362" s="161"/>
      <c r="AP362" s="161"/>
      <c r="AQ362" s="161"/>
      <c r="AR362" s="161"/>
      <c r="AS362" s="161"/>
      <c r="AT362" s="161"/>
      <c r="AU362" s="161"/>
      <c r="AV362" s="161"/>
    </row>
    <row r="363" spans="1:48" s="160" customFormat="1">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row>
    <row r="364" spans="1:48" s="160" customFormat="1">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1"/>
      <c r="AL364" s="161"/>
      <c r="AM364" s="161"/>
      <c r="AN364" s="161"/>
      <c r="AO364" s="161"/>
      <c r="AP364" s="161"/>
      <c r="AQ364" s="161"/>
      <c r="AR364" s="161"/>
      <c r="AS364" s="161"/>
      <c r="AT364" s="161"/>
      <c r="AU364" s="161"/>
      <c r="AV364" s="161"/>
    </row>
    <row r="365" spans="1:48" s="160" customFormat="1">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c r="AA365" s="161"/>
      <c r="AB365" s="161"/>
      <c r="AC365" s="161"/>
      <c r="AD365" s="161"/>
      <c r="AE365" s="161"/>
      <c r="AF365" s="161"/>
      <c r="AG365" s="161"/>
      <c r="AH365" s="161"/>
      <c r="AI365" s="161"/>
      <c r="AJ365" s="161"/>
      <c r="AK365" s="161"/>
      <c r="AL365" s="161"/>
      <c r="AM365" s="161"/>
      <c r="AN365" s="161"/>
      <c r="AO365" s="161"/>
      <c r="AP365" s="161"/>
      <c r="AQ365" s="161"/>
      <c r="AR365" s="161"/>
      <c r="AS365" s="161"/>
      <c r="AT365" s="161"/>
      <c r="AU365" s="161"/>
      <c r="AV365" s="161"/>
    </row>
    <row r="366" spans="1:48" s="160" customFormat="1">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c r="AA366" s="161"/>
      <c r="AB366" s="161"/>
      <c r="AC366" s="161"/>
      <c r="AD366" s="161"/>
      <c r="AE366" s="161"/>
      <c r="AF366" s="161"/>
      <c r="AG366" s="161"/>
      <c r="AH366" s="161"/>
      <c r="AI366" s="161"/>
      <c r="AJ366" s="161"/>
      <c r="AK366" s="161"/>
      <c r="AL366" s="161"/>
      <c r="AM366" s="161"/>
      <c r="AN366" s="161"/>
      <c r="AO366" s="161"/>
      <c r="AP366" s="161"/>
      <c r="AQ366" s="161"/>
      <c r="AR366" s="161"/>
      <c r="AS366" s="161"/>
      <c r="AT366" s="161"/>
      <c r="AU366" s="161"/>
      <c r="AV366" s="161"/>
    </row>
    <row r="367" spans="1:48" s="160" customFormat="1">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161"/>
      <c r="AC367" s="161"/>
      <c r="AD367" s="161"/>
      <c r="AE367" s="161"/>
      <c r="AF367" s="161"/>
      <c r="AG367" s="161"/>
      <c r="AH367" s="161"/>
      <c r="AI367" s="161"/>
      <c r="AJ367" s="161"/>
      <c r="AK367" s="161"/>
      <c r="AL367" s="161"/>
      <c r="AM367" s="161"/>
      <c r="AN367" s="161"/>
      <c r="AO367" s="161"/>
      <c r="AP367" s="161"/>
      <c r="AQ367" s="161"/>
      <c r="AR367" s="161"/>
      <c r="AS367" s="161"/>
      <c r="AT367" s="161"/>
      <c r="AU367" s="161"/>
      <c r="AV367" s="161"/>
    </row>
    <row r="368" spans="1:48" s="160" customFormat="1">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row>
    <row r="369" spans="1:48" s="160" customFormat="1">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1"/>
      <c r="AL369" s="161"/>
      <c r="AM369" s="161"/>
      <c r="AN369" s="161"/>
      <c r="AO369" s="161"/>
      <c r="AP369" s="161"/>
      <c r="AQ369" s="161"/>
      <c r="AR369" s="161"/>
      <c r="AS369" s="161"/>
      <c r="AT369" s="161"/>
      <c r="AU369" s="161"/>
      <c r="AV369" s="161"/>
    </row>
    <row r="370" spans="1:48" s="160" customFormat="1">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1"/>
      <c r="AL370" s="161"/>
      <c r="AM370" s="161"/>
      <c r="AN370" s="161"/>
      <c r="AO370" s="161"/>
      <c r="AP370" s="161"/>
      <c r="AQ370" s="161"/>
      <c r="AR370" s="161"/>
      <c r="AS370" s="161"/>
      <c r="AT370" s="161"/>
      <c r="AU370" s="161"/>
      <c r="AV370" s="161"/>
    </row>
    <row r="371" spans="1:48" s="160" customFormat="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c r="AC371" s="161"/>
      <c r="AD371" s="161"/>
      <c r="AE371" s="161"/>
      <c r="AF371" s="161"/>
      <c r="AG371" s="161"/>
      <c r="AH371" s="161"/>
      <c r="AI371" s="161"/>
      <c r="AJ371" s="161"/>
      <c r="AK371" s="161"/>
      <c r="AL371" s="161"/>
      <c r="AM371" s="161"/>
      <c r="AN371" s="161"/>
      <c r="AO371" s="161"/>
      <c r="AP371" s="161"/>
      <c r="AQ371" s="161"/>
      <c r="AR371" s="161"/>
      <c r="AS371" s="161"/>
      <c r="AT371" s="161"/>
      <c r="AU371" s="161"/>
      <c r="AV371" s="161"/>
    </row>
    <row r="372" spans="1:48" s="160" customFormat="1">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1"/>
      <c r="AL372" s="161"/>
      <c r="AM372" s="161"/>
      <c r="AN372" s="161"/>
      <c r="AO372" s="161"/>
      <c r="AP372" s="161"/>
      <c r="AQ372" s="161"/>
      <c r="AR372" s="161"/>
      <c r="AS372" s="161"/>
      <c r="AT372" s="161"/>
      <c r="AU372" s="161"/>
      <c r="AV372" s="161"/>
    </row>
    <row r="373" spans="1:48" s="160" customFormat="1">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1"/>
      <c r="AL373" s="161"/>
      <c r="AM373" s="161"/>
      <c r="AN373" s="161"/>
      <c r="AO373" s="161"/>
      <c r="AP373" s="161"/>
      <c r="AQ373" s="161"/>
      <c r="AR373" s="161"/>
      <c r="AS373" s="161"/>
      <c r="AT373" s="161"/>
      <c r="AU373" s="161"/>
      <c r="AV373" s="161"/>
    </row>
    <row r="374" spans="1:48" s="160" customFormat="1">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1"/>
      <c r="AL374" s="161"/>
      <c r="AM374" s="161"/>
      <c r="AN374" s="161"/>
      <c r="AO374" s="161"/>
      <c r="AP374" s="161"/>
      <c r="AQ374" s="161"/>
      <c r="AR374" s="161"/>
      <c r="AS374" s="161"/>
      <c r="AT374" s="161"/>
      <c r="AU374" s="161"/>
      <c r="AV374" s="161"/>
    </row>
    <row r="375" spans="1:48" s="160" customFormat="1">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1"/>
      <c r="AL375" s="161"/>
      <c r="AM375" s="161"/>
      <c r="AN375" s="161"/>
      <c r="AO375" s="161"/>
      <c r="AP375" s="161"/>
      <c r="AQ375" s="161"/>
      <c r="AR375" s="161"/>
      <c r="AS375" s="161"/>
      <c r="AT375" s="161"/>
      <c r="AU375" s="161"/>
      <c r="AV375" s="161"/>
    </row>
    <row r="376" spans="1:48" s="160" customFormat="1">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row>
    <row r="377" spans="1:48" s="160" customFormat="1">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1"/>
      <c r="AL377" s="161"/>
      <c r="AM377" s="161"/>
      <c r="AN377" s="161"/>
      <c r="AO377" s="161"/>
      <c r="AP377" s="161"/>
      <c r="AQ377" s="161"/>
      <c r="AR377" s="161"/>
      <c r="AS377" s="161"/>
      <c r="AT377" s="161"/>
      <c r="AU377" s="161"/>
      <c r="AV377" s="161"/>
    </row>
    <row r="378" spans="1:48" s="160" customFormat="1">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1"/>
      <c r="AL378" s="161"/>
      <c r="AM378" s="161"/>
      <c r="AN378" s="161"/>
      <c r="AO378" s="161"/>
      <c r="AP378" s="161"/>
      <c r="AQ378" s="161"/>
      <c r="AR378" s="161"/>
      <c r="AS378" s="161"/>
      <c r="AT378" s="161"/>
      <c r="AU378" s="161"/>
      <c r="AV378" s="161"/>
    </row>
    <row r="379" spans="1:48" s="160" customFormat="1">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1"/>
      <c r="AL379" s="161"/>
      <c r="AM379" s="161"/>
      <c r="AN379" s="161"/>
      <c r="AO379" s="161"/>
      <c r="AP379" s="161"/>
      <c r="AQ379" s="161"/>
      <c r="AR379" s="161"/>
      <c r="AS379" s="161"/>
      <c r="AT379" s="161"/>
      <c r="AU379" s="161"/>
      <c r="AV379" s="161"/>
    </row>
    <row r="380" spans="1:48" s="160" customFormat="1">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c r="AN380" s="161"/>
      <c r="AO380" s="161"/>
      <c r="AP380" s="161"/>
      <c r="AQ380" s="161"/>
      <c r="AR380" s="161"/>
      <c r="AS380" s="161"/>
      <c r="AT380" s="161"/>
      <c r="AU380" s="161"/>
      <c r="AV380" s="161"/>
    </row>
    <row r="381" spans="1:48" s="160" customFormat="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1"/>
      <c r="AL381" s="161"/>
      <c r="AM381" s="161"/>
      <c r="AN381" s="161"/>
      <c r="AO381" s="161"/>
      <c r="AP381" s="161"/>
      <c r="AQ381" s="161"/>
      <c r="AR381" s="161"/>
      <c r="AS381" s="161"/>
      <c r="AT381" s="161"/>
      <c r="AU381" s="161"/>
      <c r="AV381" s="161"/>
    </row>
    <row r="382" spans="1:48" s="160" customFormat="1">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1"/>
      <c r="AL382" s="161"/>
      <c r="AM382" s="161"/>
      <c r="AN382" s="161"/>
      <c r="AO382" s="161"/>
      <c r="AP382" s="161"/>
      <c r="AQ382" s="161"/>
      <c r="AR382" s="161"/>
      <c r="AS382" s="161"/>
      <c r="AT382" s="161"/>
      <c r="AU382" s="161"/>
      <c r="AV382" s="161"/>
    </row>
    <row r="383" spans="1:48" s="160" customFormat="1">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1"/>
      <c r="AL383" s="161"/>
      <c r="AM383" s="161"/>
      <c r="AN383" s="161"/>
      <c r="AO383" s="161"/>
      <c r="AP383" s="161"/>
      <c r="AQ383" s="161"/>
      <c r="AR383" s="161"/>
      <c r="AS383" s="161"/>
      <c r="AT383" s="161"/>
      <c r="AU383" s="161"/>
      <c r="AV383" s="161"/>
    </row>
    <row r="384" spans="1:48" s="160" customFormat="1">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1"/>
      <c r="AL384" s="161"/>
      <c r="AM384" s="161"/>
      <c r="AN384" s="161"/>
      <c r="AO384" s="161"/>
      <c r="AP384" s="161"/>
      <c r="AQ384" s="161"/>
      <c r="AR384" s="161"/>
      <c r="AS384" s="161"/>
      <c r="AT384" s="161"/>
      <c r="AU384" s="161"/>
      <c r="AV384" s="161"/>
    </row>
    <row r="385" spans="1:48" s="160" customFormat="1">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c r="AC385" s="161"/>
      <c r="AD385" s="161"/>
      <c r="AE385" s="161"/>
      <c r="AF385" s="161"/>
      <c r="AG385" s="161"/>
      <c r="AH385" s="161"/>
      <c r="AI385" s="161"/>
      <c r="AJ385" s="161"/>
      <c r="AK385" s="161"/>
      <c r="AL385" s="161"/>
      <c r="AM385" s="161"/>
      <c r="AN385" s="161"/>
      <c r="AO385" s="161"/>
      <c r="AP385" s="161"/>
      <c r="AQ385" s="161"/>
      <c r="AR385" s="161"/>
      <c r="AS385" s="161"/>
      <c r="AT385" s="161"/>
      <c r="AU385" s="161"/>
      <c r="AV385" s="161"/>
    </row>
    <row r="386" spans="1:48" s="160" customFormat="1">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1"/>
      <c r="AL386" s="161"/>
      <c r="AM386" s="161"/>
      <c r="AN386" s="161"/>
      <c r="AO386" s="161"/>
      <c r="AP386" s="161"/>
      <c r="AQ386" s="161"/>
      <c r="AR386" s="161"/>
      <c r="AS386" s="161"/>
      <c r="AT386" s="161"/>
      <c r="AU386" s="161"/>
      <c r="AV386" s="161"/>
    </row>
    <row r="387" spans="1:48" s="160" customFormat="1">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1"/>
      <c r="AL387" s="161"/>
      <c r="AM387" s="161"/>
      <c r="AN387" s="161"/>
      <c r="AO387" s="161"/>
      <c r="AP387" s="161"/>
      <c r="AQ387" s="161"/>
      <c r="AR387" s="161"/>
      <c r="AS387" s="161"/>
      <c r="AT387" s="161"/>
      <c r="AU387" s="161"/>
      <c r="AV387" s="161"/>
    </row>
    <row r="388" spans="1:48" s="160" customFormat="1">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1"/>
      <c r="AL388" s="161"/>
      <c r="AM388" s="161"/>
      <c r="AN388" s="161"/>
      <c r="AO388" s="161"/>
      <c r="AP388" s="161"/>
      <c r="AQ388" s="161"/>
      <c r="AR388" s="161"/>
      <c r="AS388" s="161"/>
      <c r="AT388" s="161"/>
      <c r="AU388" s="161"/>
      <c r="AV388" s="161"/>
    </row>
    <row r="389" spans="1:48" s="160" customFormat="1">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row>
    <row r="390" spans="1:48" s="160" customFormat="1">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1"/>
      <c r="AL390" s="161"/>
      <c r="AM390" s="161"/>
      <c r="AN390" s="161"/>
      <c r="AO390" s="161"/>
      <c r="AP390" s="161"/>
      <c r="AQ390" s="161"/>
      <c r="AR390" s="161"/>
      <c r="AS390" s="161"/>
      <c r="AT390" s="161"/>
      <c r="AU390" s="161"/>
      <c r="AV390" s="161"/>
    </row>
    <row r="391" spans="1:48" s="160" customFormat="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1"/>
      <c r="AL391" s="161"/>
      <c r="AM391" s="161"/>
      <c r="AN391" s="161"/>
      <c r="AO391" s="161"/>
      <c r="AP391" s="161"/>
      <c r="AQ391" s="161"/>
      <c r="AR391" s="161"/>
      <c r="AS391" s="161"/>
      <c r="AT391" s="161"/>
      <c r="AU391" s="161"/>
      <c r="AV391" s="161"/>
    </row>
    <row r="392" spans="1:48" s="160" customFormat="1">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161"/>
      <c r="AC392" s="161"/>
      <c r="AD392" s="161"/>
      <c r="AE392" s="161"/>
      <c r="AF392" s="161"/>
      <c r="AG392" s="161"/>
      <c r="AH392" s="161"/>
      <c r="AI392" s="161"/>
      <c r="AJ392" s="161"/>
      <c r="AK392" s="161"/>
      <c r="AL392" s="161"/>
      <c r="AM392" s="161"/>
      <c r="AN392" s="161"/>
      <c r="AO392" s="161"/>
      <c r="AP392" s="161"/>
      <c r="AQ392" s="161"/>
      <c r="AR392" s="161"/>
      <c r="AS392" s="161"/>
      <c r="AT392" s="161"/>
      <c r="AU392" s="161"/>
      <c r="AV392" s="161"/>
    </row>
    <row r="393" spans="1:48" s="160" customFormat="1">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c r="AA393" s="161"/>
      <c r="AB393" s="161"/>
      <c r="AC393" s="161"/>
      <c r="AD393" s="161"/>
      <c r="AE393" s="161"/>
      <c r="AF393" s="161"/>
      <c r="AG393" s="161"/>
      <c r="AH393" s="161"/>
      <c r="AI393" s="161"/>
      <c r="AJ393" s="161"/>
      <c r="AK393" s="161"/>
      <c r="AL393" s="161"/>
      <c r="AM393" s="161"/>
      <c r="AN393" s="161"/>
      <c r="AO393" s="161"/>
      <c r="AP393" s="161"/>
      <c r="AQ393" s="161"/>
      <c r="AR393" s="161"/>
      <c r="AS393" s="161"/>
      <c r="AT393" s="161"/>
      <c r="AU393" s="161"/>
      <c r="AV393" s="161"/>
    </row>
    <row r="394" spans="1:48" s="160" customFormat="1">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c r="AA394" s="161"/>
      <c r="AB394" s="161"/>
      <c r="AC394" s="161"/>
      <c r="AD394" s="161"/>
      <c r="AE394" s="161"/>
      <c r="AF394" s="161"/>
      <c r="AG394" s="161"/>
      <c r="AH394" s="161"/>
      <c r="AI394" s="161"/>
      <c r="AJ394" s="161"/>
      <c r="AK394" s="161"/>
      <c r="AL394" s="161"/>
      <c r="AM394" s="161"/>
      <c r="AN394" s="161"/>
      <c r="AO394" s="161"/>
      <c r="AP394" s="161"/>
      <c r="AQ394" s="161"/>
      <c r="AR394" s="161"/>
      <c r="AS394" s="161"/>
      <c r="AT394" s="161"/>
      <c r="AU394" s="161"/>
      <c r="AV394" s="161"/>
    </row>
    <row r="395" spans="1:48" s="160" customFormat="1">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161"/>
      <c r="AC395" s="161"/>
      <c r="AD395" s="161"/>
      <c r="AE395" s="161"/>
      <c r="AF395" s="161"/>
      <c r="AG395" s="161"/>
      <c r="AH395" s="161"/>
      <c r="AI395" s="161"/>
      <c r="AJ395" s="161"/>
      <c r="AK395" s="161"/>
      <c r="AL395" s="161"/>
      <c r="AM395" s="161"/>
      <c r="AN395" s="161"/>
      <c r="AO395" s="161"/>
      <c r="AP395" s="161"/>
      <c r="AQ395" s="161"/>
      <c r="AR395" s="161"/>
      <c r="AS395" s="161"/>
      <c r="AT395" s="161"/>
      <c r="AU395" s="161"/>
      <c r="AV395" s="161"/>
    </row>
    <row r="396" spans="1:48" s="160" customFormat="1">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c r="AA396" s="161"/>
      <c r="AB396" s="161"/>
      <c r="AC396" s="161"/>
      <c r="AD396" s="161"/>
      <c r="AE396" s="161"/>
      <c r="AF396" s="161"/>
      <c r="AG396" s="161"/>
      <c r="AH396" s="161"/>
      <c r="AI396" s="161"/>
      <c r="AJ396" s="161"/>
      <c r="AK396" s="161"/>
      <c r="AL396" s="161"/>
      <c r="AM396" s="161"/>
      <c r="AN396" s="161"/>
      <c r="AO396" s="161"/>
      <c r="AP396" s="161"/>
      <c r="AQ396" s="161"/>
      <c r="AR396" s="161"/>
      <c r="AS396" s="161"/>
      <c r="AT396" s="161"/>
      <c r="AU396" s="161"/>
      <c r="AV396" s="161"/>
    </row>
    <row r="397" spans="1:48" s="160" customFormat="1">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c r="AA397" s="161"/>
      <c r="AB397" s="161"/>
      <c r="AC397" s="161"/>
      <c r="AD397" s="161"/>
      <c r="AE397" s="161"/>
      <c r="AF397" s="161"/>
      <c r="AG397" s="161"/>
      <c r="AH397" s="161"/>
      <c r="AI397" s="161"/>
      <c r="AJ397" s="161"/>
      <c r="AK397" s="161"/>
      <c r="AL397" s="161"/>
      <c r="AM397" s="161"/>
      <c r="AN397" s="161"/>
      <c r="AO397" s="161"/>
      <c r="AP397" s="161"/>
      <c r="AQ397" s="161"/>
      <c r="AR397" s="161"/>
      <c r="AS397" s="161"/>
      <c r="AT397" s="161"/>
      <c r="AU397" s="161"/>
      <c r="AV397" s="161"/>
    </row>
    <row r="398" spans="1:48" s="160" customFormat="1">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c r="AA398" s="161"/>
      <c r="AB398" s="161"/>
      <c r="AC398" s="161"/>
      <c r="AD398" s="161"/>
      <c r="AE398" s="161"/>
      <c r="AF398" s="161"/>
      <c r="AG398" s="161"/>
      <c r="AH398" s="161"/>
      <c r="AI398" s="161"/>
      <c r="AJ398" s="161"/>
      <c r="AK398" s="161"/>
      <c r="AL398" s="161"/>
      <c r="AM398" s="161"/>
      <c r="AN398" s="161"/>
      <c r="AO398" s="161"/>
      <c r="AP398" s="161"/>
      <c r="AQ398" s="161"/>
      <c r="AR398" s="161"/>
      <c r="AS398" s="161"/>
      <c r="AT398" s="161"/>
      <c r="AU398" s="161"/>
      <c r="AV398" s="161"/>
    </row>
    <row r="399" spans="1:48" s="160" customFormat="1">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c r="AA399" s="161"/>
      <c r="AB399" s="161"/>
      <c r="AC399" s="161"/>
      <c r="AD399" s="161"/>
      <c r="AE399" s="161"/>
      <c r="AF399" s="161"/>
      <c r="AG399" s="161"/>
      <c r="AH399" s="161"/>
      <c r="AI399" s="161"/>
      <c r="AJ399" s="161"/>
      <c r="AK399" s="161"/>
      <c r="AL399" s="161"/>
      <c r="AM399" s="161"/>
      <c r="AN399" s="161"/>
      <c r="AO399" s="161"/>
      <c r="AP399" s="161"/>
      <c r="AQ399" s="161"/>
      <c r="AR399" s="161"/>
      <c r="AS399" s="161"/>
      <c r="AT399" s="161"/>
      <c r="AU399" s="161"/>
      <c r="AV399" s="161"/>
    </row>
    <row r="400" spans="1:48" s="160" customFormat="1">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c r="AF400" s="161"/>
      <c r="AG400" s="161"/>
      <c r="AH400" s="161"/>
      <c r="AI400" s="161"/>
      <c r="AJ400" s="161"/>
      <c r="AK400" s="161"/>
      <c r="AL400" s="161"/>
      <c r="AM400" s="161"/>
      <c r="AN400" s="161"/>
      <c r="AO400" s="161"/>
      <c r="AP400" s="161"/>
      <c r="AQ400" s="161"/>
      <c r="AR400" s="161"/>
      <c r="AS400" s="161"/>
      <c r="AT400" s="161"/>
      <c r="AU400" s="161"/>
      <c r="AV400" s="161"/>
    </row>
    <row r="401" spans="1:48" s="160" customFormat="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c r="AF401" s="161"/>
      <c r="AG401" s="161"/>
      <c r="AH401" s="161"/>
      <c r="AI401" s="161"/>
      <c r="AJ401" s="161"/>
      <c r="AK401" s="161"/>
      <c r="AL401" s="161"/>
      <c r="AM401" s="161"/>
      <c r="AN401" s="161"/>
      <c r="AO401" s="161"/>
      <c r="AP401" s="161"/>
      <c r="AQ401" s="161"/>
      <c r="AR401" s="161"/>
      <c r="AS401" s="161"/>
      <c r="AT401" s="161"/>
      <c r="AU401" s="161"/>
      <c r="AV401" s="161"/>
    </row>
    <row r="402" spans="1:48" s="160" customFormat="1">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row>
    <row r="403" spans="1:48" s="160" customFormat="1">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c r="AF403" s="161"/>
      <c r="AG403" s="161"/>
      <c r="AH403" s="161"/>
      <c r="AI403" s="161"/>
      <c r="AJ403" s="161"/>
      <c r="AK403" s="161"/>
      <c r="AL403" s="161"/>
      <c r="AM403" s="161"/>
      <c r="AN403" s="161"/>
      <c r="AO403" s="161"/>
      <c r="AP403" s="161"/>
      <c r="AQ403" s="161"/>
      <c r="AR403" s="161"/>
      <c r="AS403" s="161"/>
      <c r="AT403" s="161"/>
      <c r="AU403" s="161"/>
      <c r="AV403" s="161"/>
    </row>
    <row r="404" spans="1:48" s="160" customFormat="1">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c r="AF404" s="161"/>
      <c r="AG404" s="161"/>
      <c r="AH404" s="161"/>
      <c r="AI404" s="161"/>
      <c r="AJ404" s="161"/>
      <c r="AK404" s="161"/>
      <c r="AL404" s="161"/>
      <c r="AM404" s="161"/>
      <c r="AN404" s="161"/>
      <c r="AO404" s="161"/>
      <c r="AP404" s="161"/>
      <c r="AQ404" s="161"/>
      <c r="AR404" s="161"/>
      <c r="AS404" s="161"/>
      <c r="AT404" s="161"/>
      <c r="AU404" s="161"/>
      <c r="AV404" s="161"/>
    </row>
    <row r="405" spans="1:48" s="160" customFormat="1">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c r="AF405" s="161"/>
      <c r="AG405" s="161"/>
      <c r="AH405" s="161"/>
      <c r="AI405" s="161"/>
      <c r="AJ405" s="161"/>
      <c r="AK405" s="161"/>
      <c r="AL405" s="161"/>
      <c r="AM405" s="161"/>
      <c r="AN405" s="161"/>
      <c r="AO405" s="161"/>
      <c r="AP405" s="161"/>
      <c r="AQ405" s="161"/>
      <c r="AR405" s="161"/>
      <c r="AS405" s="161"/>
      <c r="AT405" s="161"/>
      <c r="AU405" s="161"/>
      <c r="AV405" s="161"/>
    </row>
    <row r="406" spans="1:48" s="160" customFormat="1">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c r="AF406" s="161"/>
      <c r="AG406" s="161"/>
      <c r="AH406" s="161"/>
      <c r="AI406" s="161"/>
      <c r="AJ406" s="161"/>
      <c r="AK406" s="161"/>
      <c r="AL406" s="161"/>
      <c r="AM406" s="161"/>
      <c r="AN406" s="161"/>
      <c r="AO406" s="161"/>
      <c r="AP406" s="161"/>
      <c r="AQ406" s="161"/>
      <c r="AR406" s="161"/>
      <c r="AS406" s="161"/>
      <c r="AT406" s="161"/>
      <c r="AU406" s="161"/>
      <c r="AV406" s="161"/>
    </row>
    <row r="407" spans="1:48" s="160" customFormat="1">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c r="AC407" s="161"/>
      <c r="AD407" s="161"/>
      <c r="AE407" s="161"/>
      <c r="AF407" s="161"/>
      <c r="AG407" s="161"/>
      <c r="AH407" s="161"/>
      <c r="AI407" s="161"/>
      <c r="AJ407" s="161"/>
      <c r="AK407" s="161"/>
      <c r="AL407" s="161"/>
      <c r="AM407" s="161"/>
      <c r="AN407" s="161"/>
      <c r="AO407" s="161"/>
      <c r="AP407" s="161"/>
      <c r="AQ407" s="161"/>
      <c r="AR407" s="161"/>
      <c r="AS407" s="161"/>
      <c r="AT407" s="161"/>
      <c r="AU407" s="161"/>
      <c r="AV407" s="161"/>
    </row>
    <row r="408" spans="1:48" s="160" customFormat="1">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row>
    <row r="409" spans="1:48" s="160" customFormat="1">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c r="AC409" s="161"/>
      <c r="AD409" s="161"/>
      <c r="AE409" s="161"/>
      <c r="AF409" s="161"/>
      <c r="AG409" s="161"/>
      <c r="AH409" s="161"/>
      <c r="AI409" s="161"/>
      <c r="AJ409" s="161"/>
      <c r="AK409" s="161"/>
      <c r="AL409" s="161"/>
      <c r="AM409" s="161"/>
      <c r="AN409" s="161"/>
      <c r="AO409" s="161"/>
      <c r="AP409" s="161"/>
      <c r="AQ409" s="161"/>
      <c r="AR409" s="161"/>
      <c r="AS409" s="161"/>
      <c r="AT409" s="161"/>
      <c r="AU409" s="161"/>
      <c r="AV409" s="161"/>
    </row>
    <row r="410" spans="1:48" s="160" customFormat="1">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c r="AC410" s="161"/>
      <c r="AD410" s="161"/>
      <c r="AE410" s="161"/>
      <c r="AF410" s="161"/>
      <c r="AG410" s="161"/>
      <c r="AH410" s="161"/>
      <c r="AI410" s="161"/>
      <c r="AJ410" s="161"/>
      <c r="AK410" s="161"/>
      <c r="AL410" s="161"/>
      <c r="AM410" s="161"/>
      <c r="AN410" s="161"/>
      <c r="AO410" s="161"/>
      <c r="AP410" s="161"/>
      <c r="AQ410" s="161"/>
      <c r="AR410" s="161"/>
      <c r="AS410" s="161"/>
      <c r="AT410" s="161"/>
      <c r="AU410" s="161"/>
      <c r="AV410" s="161"/>
    </row>
    <row r="411" spans="1:48" s="160" customFormat="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c r="AC411" s="161"/>
      <c r="AD411" s="161"/>
      <c r="AE411" s="161"/>
      <c r="AF411" s="161"/>
      <c r="AG411" s="161"/>
      <c r="AH411" s="161"/>
      <c r="AI411" s="161"/>
      <c r="AJ411" s="161"/>
      <c r="AK411" s="161"/>
      <c r="AL411" s="161"/>
      <c r="AM411" s="161"/>
      <c r="AN411" s="161"/>
      <c r="AO411" s="161"/>
      <c r="AP411" s="161"/>
      <c r="AQ411" s="161"/>
      <c r="AR411" s="161"/>
      <c r="AS411" s="161"/>
      <c r="AT411" s="161"/>
      <c r="AU411" s="161"/>
      <c r="AV411" s="161"/>
    </row>
    <row r="412" spans="1:48" s="160" customFormat="1">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c r="AC412" s="161"/>
      <c r="AD412" s="161"/>
      <c r="AE412" s="161"/>
      <c r="AF412" s="161"/>
      <c r="AG412" s="161"/>
      <c r="AH412" s="161"/>
      <c r="AI412" s="161"/>
      <c r="AJ412" s="161"/>
      <c r="AK412" s="161"/>
      <c r="AL412" s="161"/>
      <c r="AM412" s="161"/>
      <c r="AN412" s="161"/>
      <c r="AO412" s="161"/>
      <c r="AP412" s="161"/>
      <c r="AQ412" s="161"/>
      <c r="AR412" s="161"/>
      <c r="AS412" s="161"/>
      <c r="AT412" s="161"/>
      <c r="AU412" s="161"/>
      <c r="AV412" s="161"/>
    </row>
    <row r="413" spans="1:48" s="160" customFormat="1">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c r="AF413" s="161"/>
      <c r="AG413" s="161"/>
      <c r="AH413" s="161"/>
      <c r="AI413" s="161"/>
      <c r="AJ413" s="161"/>
      <c r="AK413" s="161"/>
      <c r="AL413" s="161"/>
      <c r="AM413" s="161"/>
      <c r="AN413" s="161"/>
      <c r="AO413" s="161"/>
      <c r="AP413" s="161"/>
      <c r="AQ413" s="161"/>
      <c r="AR413" s="161"/>
      <c r="AS413" s="161"/>
      <c r="AT413" s="161"/>
      <c r="AU413" s="161"/>
      <c r="AV413" s="161"/>
    </row>
    <row r="414" spans="1:48" s="160" customFormat="1">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c r="AC414" s="161"/>
      <c r="AD414" s="161"/>
      <c r="AE414" s="161"/>
      <c r="AF414" s="161"/>
      <c r="AG414" s="161"/>
      <c r="AH414" s="161"/>
      <c r="AI414" s="161"/>
      <c r="AJ414" s="161"/>
      <c r="AK414" s="161"/>
      <c r="AL414" s="161"/>
      <c r="AM414" s="161"/>
      <c r="AN414" s="161"/>
      <c r="AO414" s="161"/>
      <c r="AP414" s="161"/>
      <c r="AQ414" s="161"/>
      <c r="AR414" s="161"/>
      <c r="AS414" s="161"/>
      <c r="AT414" s="161"/>
      <c r="AU414" s="161"/>
      <c r="AV414" s="161"/>
    </row>
    <row r="415" spans="1:48" s="160" customFormat="1">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row>
    <row r="416" spans="1:48" s="160" customFormat="1">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c r="AS416" s="161"/>
      <c r="AT416" s="161"/>
      <c r="AU416" s="161"/>
      <c r="AV416" s="161"/>
    </row>
    <row r="417" spans="1:48" s="160" customFormat="1">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c r="AC417" s="161"/>
      <c r="AD417" s="161"/>
      <c r="AE417" s="161"/>
      <c r="AF417" s="161"/>
      <c r="AG417" s="161"/>
      <c r="AH417" s="161"/>
      <c r="AI417" s="161"/>
      <c r="AJ417" s="161"/>
      <c r="AK417" s="161"/>
      <c r="AL417" s="161"/>
      <c r="AM417" s="161"/>
      <c r="AN417" s="161"/>
      <c r="AO417" s="161"/>
      <c r="AP417" s="161"/>
      <c r="AQ417" s="161"/>
      <c r="AR417" s="161"/>
      <c r="AS417" s="161"/>
      <c r="AT417" s="161"/>
      <c r="AU417" s="161"/>
      <c r="AV417" s="161"/>
    </row>
    <row r="418" spans="1:48" s="160" customFormat="1">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c r="AA418" s="161"/>
      <c r="AB418" s="161"/>
      <c r="AC418" s="161"/>
      <c r="AD418" s="161"/>
      <c r="AE418" s="161"/>
      <c r="AF418" s="161"/>
      <c r="AG418" s="161"/>
      <c r="AH418" s="161"/>
      <c r="AI418" s="161"/>
      <c r="AJ418" s="161"/>
      <c r="AK418" s="161"/>
      <c r="AL418" s="161"/>
      <c r="AM418" s="161"/>
      <c r="AN418" s="161"/>
      <c r="AO418" s="161"/>
      <c r="AP418" s="161"/>
      <c r="AQ418" s="161"/>
      <c r="AR418" s="161"/>
      <c r="AS418" s="161"/>
      <c r="AT418" s="161"/>
      <c r="AU418" s="161"/>
      <c r="AV418" s="161"/>
    </row>
    <row r="419" spans="1:48" s="160" customFormat="1">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c r="AA419" s="161"/>
      <c r="AB419" s="161"/>
      <c r="AC419" s="161"/>
      <c r="AD419" s="161"/>
      <c r="AE419" s="161"/>
      <c r="AF419" s="161"/>
      <c r="AG419" s="161"/>
      <c r="AH419" s="161"/>
      <c r="AI419" s="161"/>
      <c r="AJ419" s="161"/>
      <c r="AK419" s="161"/>
      <c r="AL419" s="161"/>
      <c r="AM419" s="161"/>
      <c r="AN419" s="161"/>
      <c r="AO419" s="161"/>
      <c r="AP419" s="161"/>
      <c r="AQ419" s="161"/>
      <c r="AR419" s="161"/>
      <c r="AS419" s="161"/>
      <c r="AT419" s="161"/>
      <c r="AU419" s="161"/>
      <c r="AV419" s="161"/>
    </row>
    <row r="420" spans="1:48" s="160" customFormat="1">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c r="AA420" s="161"/>
      <c r="AB420" s="161"/>
      <c r="AC420" s="161"/>
      <c r="AD420" s="161"/>
      <c r="AE420" s="161"/>
      <c r="AF420" s="161"/>
      <c r="AG420" s="161"/>
      <c r="AH420" s="161"/>
      <c r="AI420" s="161"/>
      <c r="AJ420" s="161"/>
      <c r="AK420" s="161"/>
      <c r="AL420" s="161"/>
      <c r="AM420" s="161"/>
      <c r="AN420" s="161"/>
      <c r="AO420" s="161"/>
      <c r="AP420" s="161"/>
      <c r="AQ420" s="161"/>
      <c r="AR420" s="161"/>
      <c r="AS420" s="161"/>
      <c r="AT420" s="161"/>
      <c r="AU420" s="161"/>
      <c r="AV420" s="161"/>
    </row>
    <row r="421" spans="1:48" s="160" customFormat="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c r="AA421" s="161"/>
      <c r="AB421" s="161"/>
      <c r="AC421" s="161"/>
      <c r="AD421" s="161"/>
      <c r="AE421" s="161"/>
      <c r="AF421" s="161"/>
      <c r="AG421" s="161"/>
      <c r="AH421" s="161"/>
      <c r="AI421" s="161"/>
      <c r="AJ421" s="161"/>
      <c r="AK421" s="161"/>
      <c r="AL421" s="161"/>
      <c r="AM421" s="161"/>
      <c r="AN421" s="161"/>
      <c r="AO421" s="161"/>
      <c r="AP421" s="161"/>
      <c r="AQ421" s="161"/>
      <c r="AR421" s="161"/>
      <c r="AS421" s="161"/>
      <c r="AT421" s="161"/>
      <c r="AU421" s="161"/>
      <c r="AV421" s="161"/>
    </row>
    <row r="422" spans="1:48" s="160" customFormat="1">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c r="AS422" s="161"/>
      <c r="AT422" s="161"/>
      <c r="AU422" s="161"/>
      <c r="AV422" s="161"/>
    </row>
    <row r="423" spans="1:48" s="160" customFormat="1">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c r="AC423" s="161"/>
      <c r="AD423" s="161"/>
      <c r="AE423" s="161"/>
      <c r="AF423" s="161"/>
      <c r="AG423" s="161"/>
      <c r="AH423" s="161"/>
      <c r="AI423" s="161"/>
      <c r="AJ423" s="161"/>
      <c r="AK423" s="161"/>
      <c r="AL423" s="161"/>
      <c r="AM423" s="161"/>
      <c r="AN423" s="161"/>
      <c r="AO423" s="161"/>
      <c r="AP423" s="161"/>
      <c r="AQ423" s="161"/>
      <c r="AR423" s="161"/>
      <c r="AS423" s="161"/>
      <c r="AT423" s="161"/>
      <c r="AU423" s="161"/>
      <c r="AV423" s="161"/>
    </row>
    <row r="424" spans="1:48" s="160" customFormat="1">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c r="AC424" s="161"/>
      <c r="AD424" s="161"/>
      <c r="AE424" s="161"/>
      <c r="AF424" s="161"/>
      <c r="AG424" s="161"/>
      <c r="AH424" s="161"/>
      <c r="AI424" s="161"/>
      <c r="AJ424" s="161"/>
      <c r="AK424" s="161"/>
      <c r="AL424" s="161"/>
      <c r="AM424" s="161"/>
      <c r="AN424" s="161"/>
      <c r="AO424" s="161"/>
      <c r="AP424" s="161"/>
      <c r="AQ424" s="161"/>
      <c r="AR424" s="161"/>
      <c r="AS424" s="161"/>
      <c r="AT424" s="161"/>
      <c r="AU424" s="161"/>
      <c r="AV424" s="161"/>
    </row>
    <row r="425" spans="1:48" s="160" customFormat="1">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c r="AA425" s="161"/>
      <c r="AB425" s="161"/>
      <c r="AC425" s="161"/>
      <c r="AD425" s="161"/>
      <c r="AE425" s="161"/>
      <c r="AF425" s="161"/>
      <c r="AG425" s="161"/>
      <c r="AH425" s="161"/>
      <c r="AI425" s="161"/>
      <c r="AJ425" s="161"/>
      <c r="AK425" s="161"/>
      <c r="AL425" s="161"/>
      <c r="AM425" s="161"/>
      <c r="AN425" s="161"/>
      <c r="AO425" s="161"/>
      <c r="AP425" s="161"/>
      <c r="AQ425" s="161"/>
      <c r="AR425" s="161"/>
      <c r="AS425" s="161"/>
      <c r="AT425" s="161"/>
      <c r="AU425" s="161"/>
      <c r="AV425" s="161"/>
    </row>
    <row r="426" spans="1:48" s="160" customFormat="1">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c r="AA426" s="161"/>
      <c r="AB426" s="161"/>
      <c r="AC426" s="161"/>
      <c r="AD426" s="161"/>
      <c r="AE426" s="161"/>
      <c r="AF426" s="161"/>
      <c r="AG426" s="161"/>
      <c r="AH426" s="161"/>
      <c r="AI426" s="161"/>
      <c r="AJ426" s="161"/>
      <c r="AK426" s="161"/>
      <c r="AL426" s="161"/>
      <c r="AM426" s="161"/>
      <c r="AN426" s="161"/>
      <c r="AO426" s="161"/>
      <c r="AP426" s="161"/>
      <c r="AQ426" s="161"/>
      <c r="AR426" s="161"/>
      <c r="AS426" s="161"/>
      <c r="AT426" s="161"/>
      <c r="AU426" s="161"/>
      <c r="AV426" s="161"/>
    </row>
    <row r="427" spans="1:48" s="160" customForma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161"/>
      <c r="AC427" s="161"/>
      <c r="AD427" s="161"/>
      <c r="AE427" s="161"/>
      <c r="AF427" s="161"/>
      <c r="AG427" s="161"/>
      <c r="AH427" s="161"/>
      <c r="AI427" s="161"/>
      <c r="AJ427" s="161"/>
      <c r="AK427" s="161"/>
      <c r="AL427" s="161"/>
      <c r="AM427" s="161"/>
      <c r="AN427" s="161"/>
      <c r="AO427" s="161"/>
      <c r="AP427" s="161"/>
      <c r="AQ427" s="161"/>
      <c r="AR427" s="161"/>
      <c r="AS427" s="161"/>
      <c r="AT427" s="161"/>
      <c r="AU427" s="161"/>
      <c r="AV427" s="161"/>
    </row>
    <row r="428" spans="1:48" s="160" customForma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row>
    <row r="429" spans="1:48" s="160" customForma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row>
    <row r="430" spans="1:48" s="160" customForma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c r="AA430" s="161"/>
      <c r="AB430" s="161"/>
      <c r="AC430" s="161"/>
      <c r="AD430" s="161"/>
      <c r="AE430" s="161"/>
      <c r="AF430" s="161"/>
      <c r="AG430" s="161"/>
      <c r="AH430" s="161"/>
      <c r="AI430" s="161"/>
      <c r="AJ430" s="161"/>
      <c r="AK430" s="161"/>
      <c r="AL430" s="161"/>
      <c r="AM430" s="161"/>
      <c r="AN430" s="161"/>
      <c r="AO430" s="161"/>
      <c r="AP430" s="161"/>
      <c r="AQ430" s="161"/>
      <c r="AR430" s="161"/>
      <c r="AS430" s="161"/>
      <c r="AT430" s="161"/>
      <c r="AU430" s="161"/>
      <c r="AV430" s="161"/>
    </row>
    <row r="431" spans="1:48" s="160" customForma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c r="AA431" s="161"/>
      <c r="AB431" s="161"/>
      <c r="AC431" s="161"/>
      <c r="AD431" s="161"/>
      <c r="AE431" s="161"/>
      <c r="AF431" s="161"/>
      <c r="AG431" s="161"/>
      <c r="AH431" s="161"/>
      <c r="AI431" s="161"/>
      <c r="AJ431" s="161"/>
      <c r="AK431" s="161"/>
      <c r="AL431" s="161"/>
      <c r="AM431" s="161"/>
      <c r="AN431" s="161"/>
      <c r="AO431" s="161"/>
      <c r="AP431" s="161"/>
      <c r="AQ431" s="161"/>
      <c r="AR431" s="161"/>
      <c r="AS431" s="161"/>
      <c r="AT431" s="161"/>
      <c r="AU431" s="161"/>
      <c r="AV431" s="161"/>
    </row>
    <row r="432" spans="1:48" s="160" customForma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c r="AA432" s="161"/>
      <c r="AB432" s="161"/>
      <c r="AC432" s="161"/>
      <c r="AD432" s="161"/>
      <c r="AE432" s="161"/>
      <c r="AF432" s="161"/>
      <c r="AG432" s="161"/>
      <c r="AH432" s="161"/>
      <c r="AI432" s="161"/>
      <c r="AJ432" s="161"/>
      <c r="AK432" s="161"/>
      <c r="AL432" s="161"/>
      <c r="AM432" s="161"/>
      <c r="AN432" s="161"/>
      <c r="AO432" s="161"/>
      <c r="AP432" s="161"/>
      <c r="AQ432" s="161"/>
      <c r="AR432" s="161"/>
      <c r="AS432" s="161"/>
      <c r="AT432" s="161"/>
      <c r="AU432" s="161"/>
      <c r="AV432" s="161"/>
    </row>
    <row r="433" spans="1:48" s="160" customForma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c r="AA433" s="161"/>
      <c r="AB433" s="161"/>
      <c r="AC433" s="161"/>
      <c r="AD433" s="161"/>
      <c r="AE433" s="161"/>
      <c r="AF433" s="161"/>
      <c r="AG433" s="161"/>
      <c r="AH433" s="161"/>
      <c r="AI433" s="161"/>
      <c r="AJ433" s="161"/>
      <c r="AK433" s="161"/>
      <c r="AL433" s="161"/>
      <c r="AM433" s="161"/>
      <c r="AN433" s="161"/>
      <c r="AO433" s="161"/>
      <c r="AP433" s="161"/>
      <c r="AQ433" s="161"/>
      <c r="AR433" s="161"/>
      <c r="AS433" s="161"/>
      <c r="AT433" s="161"/>
      <c r="AU433" s="161"/>
      <c r="AV433" s="161"/>
    </row>
    <row r="434" spans="1:48" s="160" customForma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c r="AA434" s="161"/>
      <c r="AB434" s="161"/>
      <c r="AC434" s="161"/>
      <c r="AD434" s="161"/>
      <c r="AE434" s="161"/>
      <c r="AF434" s="161"/>
      <c r="AG434" s="161"/>
      <c r="AH434" s="161"/>
      <c r="AI434" s="161"/>
      <c r="AJ434" s="161"/>
      <c r="AK434" s="161"/>
      <c r="AL434" s="161"/>
      <c r="AM434" s="161"/>
      <c r="AN434" s="161"/>
      <c r="AO434" s="161"/>
      <c r="AP434" s="161"/>
      <c r="AQ434" s="161"/>
      <c r="AR434" s="161"/>
      <c r="AS434" s="161"/>
      <c r="AT434" s="161"/>
      <c r="AU434" s="161"/>
      <c r="AV434" s="161"/>
    </row>
    <row r="435" spans="1:48" s="160" customForma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c r="AA435" s="161"/>
      <c r="AB435" s="161"/>
      <c r="AC435" s="161"/>
      <c r="AD435" s="161"/>
      <c r="AE435" s="161"/>
      <c r="AF435" s="161"/>
      <c r="AG435" s="161"/>
      <c r="AH435" s="161"/>
      <c r="AI435" s="161"/>
      <c r="AJ435" s="161"/>
      <c r="AK435" s="161"/>
      <c r="AL435" s="161"/>
      <c r="AM435" s="161"/>
      <c r="AN435" s="161"/>
      <c r="AO435" s="161"/>
      <c r="AP435" s="161"/>
      <c r="AQ435" s="161"/>
      <c r="AR435" s="161"/>
      <c r="AS435" s="161"/>
      <c r="AT435" s="161"/>
      <c r="AU435" s="161"/>
      <c r="AV435" s="161"/>
    </row>
    <row r="436" spans="1:48" s="160" customForma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c r="AA436" s="161"/>
      <c r="AB436" s="161"/>
      <c r="AC436" s="161"/>
      <c r="AD436" s="161"/>
      <c r="AE436" s="161"/>
      <c r="AF436" s="161"/>
      <c r="AG436" s="161"/>
      <c r="AH436" s="161"/>
      <c r="AI436" s="161"/>
      <c r="AJ436" s="161"/>
      <c r="AK436" s="161"/>
      <c r="AL436" s="161"/>
      <c r="AM436" s="161"/>
      <c r="AN436" s="161"/>
      <c r="AO436" s="161"/>
      <c r="AP436" s="161"/>
      <c r="AQ436" s="161"/>
      <c r="AR436" s="161"/>
      <c r="AS436" s="161"/>
      <c r="AT436" s="161"/>
      <c r="AU436" s="161"/>
      <c r="AV436" s="161"/>
    </row>
    <row r="437" spans="1:48" s="160" customForma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c r="AA437" s="161"/>
      <c r="AB437" s="161"/>
      <c r="AC437" s="161"/>
      <c r="AD437" s="161"/>
      <c r="AE437" s="161"/>
      <c r="AF437" s="161"/>
      <c r="AG437" s="161"/>
      <c r="AH437" s="161"/>
      <c r="AI437" s="161"/>
      <c r="AJ437" s="161"/>
      <c r="AK437" s="161"/>
      <c r="AL437" s="161"/>
      <c r="AM437" s="161"/>
      <c r="AN437" s="161"/>
      <c r="AO437" s="161"/>
      <c r="AP437" s="161"/>
      <c r="AQ437" s="161"/>
      <c r="AR437" s="161"/>
      <c r="AS437" s="161"/>
      <c r="AT437" s="161"/>
      <c r="AU437" s="161"/>
      <c r="AV437" s="161"/>
    </row>
    <row r="438" spans="1:48" s="160" customForma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c r="AA438" s="161"/>
      <c r="AB438" s="161"/>
      <c r="AC438" s="161"/>
      <c r="AD438" s="161"/>
      <c r="AE438" s="161"/>
      <c r="AF438" s="161"/>
      <c r="AG438" s="161"/>
      <c r="AH438" s="161"/>
      <c r="AI438" s="161"/>
      <c r="AJ438" s="161"/>
      <c r="AK438" s="161"/>
      <c r="AL438" s="161"/>
      <c r="AM438" s="161"/>
      <c r="AN438" s="161"/>
      <c r="AO438" s="161"/>
      <c r="AP438" s="161"/>
      <c r="AQ438" s="161"/>
      <c r="AR438" s="161"/>
      <c r="AS438" s="161"/>
      <c r="AT438" s="161"/>
      <c r="AU438" s="161"/>
      <c r="AV438" s="161"/>
    </row>
    <row r="439" spans="1:48" s="160" customForma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c r="AA439" s="161"/>
      <c r="AB439" s="161"/>
      <c r="AC439" s="161"/>
      <c r="AD439" s="161"/>
      <c r="AE439" s="161"/>
      <c r="AF439" s="161"/>
      <c r="AG439" s="161"/>
      <c r="AH439" s="161"/>
      <c r="AI439" s="161"/>
      <c r="AJ439" s="161"/>
      <c r="AK439" s="161"/>
      <c r="AL439" s="161"/>
      <c r="AM439" s="161"/>
      <c r="AN439" s="161"/>
      <c r="AO439" s="161"/>
      <c r="AP439" s="161"/>
      <c r="AQ439" s="161"/>
      <c r="AR439" s="161"/>
      <c r="AS439" s="161"/>
      <c r="AT439" s="161"/>
      <c r="AU439" s="161"/>
      <c r="AV439" s="161"/>
    </row>
    <row r="440" spans="1:48" s="160" customForma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c r="AA440" s="161"/>
      <c r="AB440" s="161"/>
      <c r="AC440" s="161"/>
      <c r="AD440" s="161"/>
      <c r="AE440" s="161"/>
      <c r="AF440" s="161"/>
      <c r="AG440" s="161"/>
      <c r="AH440" s="161"/>
      <c r="AI440" s="161"/>
      <c r="AJ440" s="161"/>
      <c r="AK440" s="161"/>
      <c r="AL440" s="161"/>
      <c r="AM440" s="161"/>
      <c r="AN440" s="161"/>
      <c r="AO440" s="161"/>
      <c r="AP440" s="161"/>
      <c r="AQ440" s="161"/>
      <c r="AR440" s="161"/>
      <c r="AS440" s="161"/>
      <c r="AT440" s="161"/>
      <c r="AU440" s="161"/>
      <c r="AV440" s="161"/>
    </row>
    <row r="441" spans="1:48" s="160" customForma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row>
    <row r="442" spans="1:48" s="160" customForma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c r="AA442" s="161"/>
      <c r="AB442" s="161"/>
      <c r="AC442" s="161"/>
      <c r="AD442" s="161"/>
      <c r="AE442" s="161"/>
      <c r="AF442" s="161"/>
      <c r="AG442" s="161"/>
      <c r="AH442" s="161"/>
      <c r="AI442" s="161"/>
      <c r="AJ442" s="161"/>
      <c r="AK442" s="161"/>
      <c r="AL442" s="161"/>
      <c r="AM442" s="161"/>
      <c r="AN442" s="161"/>
      <c r="AO442" s="161"/>
      <c r="AP442" s="161"/>
      <c r="AQ442" s="161"/>
      <c r="AR442" s="161"/>
      <c r="AS442" s="161"/>
      <c r="AT442" s="161"/>
      <c r="AU442" s="161"/>
      <c r="AV442" s="161"/>
    </row>
    <row r="443" spans="1:48" s="160" customForma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c r="AA443" s="161"/>
      <c r="AB443" s="161"/>
      <c r="AC443" s="161"/>
      <c r="AD443" s="161"/>
      <c r="AE443" s="161"/>
      <c r="AF443" s="161"/>
      <c r="AG443" s="161"/>
      <c r="AH443" s="161"/>
      <c r="AI443" s="161"/>
      <c r="AJ443" s="161"/>
      <c r="AK443" s="161"/>
      <c r="AL443" s="161"/>
      <c r="AM443" s="161"/>
      <c r="AN443" s="161"/>
      <c r="AO443" s="161"/>
      <c r="AP443" s="161"/>
      <c r="AQ443" s="161"/>
      <c r="AR443" s="161"/>
      <c r="AS443" s="161"/>
      <c r="AT443" s="161"/>
      <c r="AU443" s="161"/>
      <c r="AV443" s="161"/>
    </row>
    <row r="444" spans="1:48" s="160" customForma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c r="AA444" s="161"/>
      <c r="AB444" s="161"/>
      <c r="AC444" s="161"/>
      <c r="AD444" s="161"/>
      <c r="AE444" s="161"/>
      <c r="AF444" s="161"/>
      <c r="AG444" s="161"/>
      <c r="AH444" s="161"/>
      <c r="AI444" s="161"/>
      <c r="AJ444" s="161"/>
      <c r="AK444" s="161"/>
      <c r="AL444" s="161"/>
      <c r="AM444" s="161"/>
      <c r="AN444" s="161"/>
      <c r="AO444" s="161"/>
      <c r="AP444" s="161"/>
      <c r="AQ444" s="161"/>
      <c r="AR444" s="161"/>
      <c r="AS444" s="161"/>
      <c r="AT444" s="161"/>
      <c r="AU444" s="161"/>
      <c r="AV444" s="161"/>
    </row>
    <row r="445" spans="1:48" s="160" customForma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c r="AA445" s="161"/>
      <c r="AB445" s="161"/>
      <c r="AC445" s="161"/>
      <c r="AD445" s="161"/>
      <c r="AE445" s="161"/>
      <c r="AF445" s="161"/>
      <c r="AG445" s="161"/>
      <c r="AH445" s="161"/>
      <c r="AI445" s="161"/>
      <c r="AJ445" s="161"/>
      <c r="AK445" s="161"/>
      <c r="AL445" s="161"/>
      <c r="AM445" s="161"/>
      <c r="AN445" s="161"/>
      <c r="AO445" s="161"/>
      <c r="AP445" s="161"/>
      <c r="AQ445" s="161"/>
      <c r="AR445" s="161"/>
      <c r="AS445" s="161"/>
      <c r="AT445" s="161"/>
      <c r="AU445" s="161"/>
      <c r="AV445" s="161"/>
    </row>
    <row r="446" spans="1:48" s="160" customForma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c r="AA446" s="161"/>
      <c r="AB446" s="161"/>
      <c r="AC446" s="161"/>
      <c r="AD446" s="161"/>
      <c r="AE446" s="161"/>
      <c r="AF446" s="161"/>
      <c r="AG446" s="161"/>
      <c r="AH446" s="161"/>
      <c r="AI446" s="161"/>
      <c r="AJ446" s="161"/>
      <c r="AK446" s="161"/>
      <c r="AL446" s="161"/>
      <c r="AM446" s="161"/>
      <c r="AN446" s="161"/>
      <c r="AO446" s="161"/>
      <c r="AP446" s="161"/>
      <c r="AQ446" s="161"/>
      <c r="AR446" s="161"/>
      <c r="AS446" s="161"/>
      <c r="AT446" s="161"/>
      <c r="AU446" s="161"/>
      <c r="AV446" s="161"/>
    </row>
    <row r="447" spans="1:48" s="160" customForma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c r="AA447" s="161"/>
      <c r="AB447" s="161"/>
      <c r="AC447" s="161"/>
      <c r="AD447" s="161"/>
      <c r="AE447" s="161"/>
      <c r="AF447" s="161"/>
      <c r="AG447" s="161"/>
      <c r="AH447" s="161"/>
      <c r="AI447" s="161"/>
      <c r="AJ447" s="161"/>
      <c r="AK447" s="161"/>
      <c r="AL447" s="161"/>
      <c r="AM447" s="161"/>
      <c r="AN447" s="161"/>
      <c r="AO447" s="161"/>
      <c r="AP447" s="161"/>
      <c r="AQ447" s="161"/>
      <c r="AR447" s="161"/>
      <c r="AS447" s="161"/>
      <c r="AT447" s="161"/>
      <c r="AU447" s="161"/>
      <c r="AV447" s="161"/>
    </row>
    <row r="448" spans="1:48" s="160" customForma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c r="AA448" s="161"/>
      <c r="AB448" s="161"/>
      <c r="AC448" s="161"/>
      <c r="AD448" s="161"/>
      <c r="AE448" s="161"/>
      <c r="AF448" s="161"/>
      <c r="AG448" s="161"/>
      <c r="AH448" s="161"/>
      <c r="AI448" s="161"/>
      <c r="AJ448" s="161"/>
      <c r="AK448" s="161"/>
      <c r="AL448" s="161"/>
      <c r="AM448" s="161"/>
      <c r="AN448" s="161"/>
      <c r="AO448" s="161"/>
      <c r="AP448" s="161"/>
      <c r="AQ448" s="161"/>
      <c r="AR448" s="161"/>
      <c r="AS448" s="161"/>
      <c r="AT448" s="161"/>
      <c r="AU448" s="161"/>
      <c r="AV448" s="161"/>
    </row>
    <row r="449" spans="1:48" s="160" customForma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c r="AA449" s="161"/>
      <c r="AB449" s="161"/>
      <c r="AC449" s="161"/>
      <c r="AD449" s="161"/>
      <c r="AE449" s="161"/>
      <c r="AF449" s="161"/>
      <c r="AG449" s="161"/>
      <c r="AH449" s="161"/>
      <c r="AI449" s="161"/>
      <c r="AJ449" s="161"/>
      <c r="AK449" s="161"/>
      <c r="AL449" s="161"/>
      <c r="AM449" s="161"/>
      <c r="AN449" s="161"/>
      <c r="AO449" s="161"/>
      <c r="AP449" s="161"/>
      <c r="AQ449" s="161"/>
      <c r="AR449" s="161"/>
      <c r="AS449" s="161"/>
      <c r="AT449" s="161"/>
      <c r="AU449" s="161"/>
      <c r="AV449" s="161"/>
    </row>
    <row r="450" spans="1:48" s="160" customForma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c r="AA450" s="161"/>
      <c r="AB450" s="161"/>
      <c r="AC450" s="161"/>
      <c r="AD450" s="161"/>
      <c r="AE450" s="161"/>
      <c r="AF450" s="161"/>
      <c r="AG450" s="161"/>
      <c r="AH450" s="161"/>
      <c r="AI450" s="161"/>
      <c r="AJ450" s="161"/>
      <c r="AK450" s="161"/>
      <c r="AL450" s="161"/>
      <c r="AM450" s="161"/>
      <c r="AN450" s="161"/>
      <c r="AO450" s="161"/>
      <c r="AP450" s="161"/>
      <c r="AQ450" s="161"/>
      <c r="AR450" s="161"/>
      <c r="AS450" s="161"/>
      <c r="AT450" s="161"/>
      <c r="AU450" s="161"/>
      <c r="AV450" s="161"/>
    </row>
    <row r="451" spans="1:48" s="160" customForma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c r="AA451" s="161"/>
      <c r="AB451" s="161"/>
      <c r="AC451" s="161"/>
      <c r="AD451" s="161"/>
      <c r="AE451" s="161"/>
      <c r="AF451" s="161"/>
      <c r="AG451" s="161"/>
      <c r="AH451" s="161"/>
      <c r="AI451" s="161"/>
      <c r="AJ451" s="161"/>
      <c r="AK451" s="161"/>
      <c r="AL451" s="161"/>
      <c r="AM451" s="161"/>
      <c r="AN451" s="161"/>
      <c r="AO451" s="161"/>
      <c r="AP451" s="161"/>
      <c r="AQ451" s="161"/>
      <c r="AR451" s="161"/>
      <c r="AS451" s="161"/>
      <c r="AT451" s="161"/>
      <c r="AU451" s="161"/>
      <c r="AV451" s="161"/>
    </row>
    <row r="452" spans="1:48" s="160" customForma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c r="AA452" s="161"/>
      <c r="AB452" s="161"/>
      <c r="AC452" s="161"/>
      <c r="AD452" s="161"/>
      <c r="AE452" s="161"/>
      <c r="AF452" s="161"/>
      <c r="AG452" s="161"/>
      <c r="AH452" s="161"/>
      <c r="AI452" s="161"/>
      <c r="AJ452" s="161"/>
      <c r="AK452" s="161"/>
      <c r="AL452" s="161"/>
      <c r="AM452" s="161"/>
      <c r="AN452" s="161"/>
      <c r="AO452" s="161"/>
      <c r="AP452" s="161"/>
      <c r="AQ452" s="161"/>
      <c r="AR452" s="161"/>
      <c r="AS452" s="161"/>
      <c r="AT452" s="161"/>
      <c r="AU452" s="161"/>
      <c r="AV452" s="161"/>
    </row>
    <row r="453" spans="1:48" s="160" customForma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161"/>
      <c r="AC453" s="161"/>
      <c r="AD453" s="161"/>
      <c r="AE453" s="161"/>
      <c r="AF453" s="161"/>
      <c r="AG453" s="161"/>
      <c r="AH453" s="161"/>
      <c r="AI453" s="161"/>
      <c r="AJ453" s="161"/>
      <c r="AK453" s="161"/>
      <c r="AL453" s="161"/>
      <c r="AM453" s="161"/>
      <c r="AN453" s="161"/>
      <c r="AO453" s="161"/>
      <c r="AP453" s="161"/>
      <c r="AQ453" s="161"/>
      <c r="AR453" s="161"/>
      <c r="AS453" s="161"/>
      <c r="AT453" s="161"/>
      <c r="AU453" s="161"/>
      <c r="AV453" s="161"/>
    </row>
    <row r="454" spans="1:48" s="160" customForma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c r="AS454" s="161"/>
      <c r="AT454" s="161"/>
      <c r="AU454" s="161"/>
      <c r="AV454" s="161"/>
    </row>
    <row r="455" spans="1:48" s="160" customForma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161"/>
      <c r="AC455" s="161"/>
      <c r="AD455" s="161"/>
      <c r="AE455" s="161"/>
      <c r="AF455" s="161"/>
      <c r="AG455" s="161"/>
      <c r="AH455" s="161"/>
      <c r="AI455" s="161"/>
      <c r="AJ455" s="161"/>
      <c r="AK455" s="161"/>
      <c r="AL455" s="161"/>
      <c r="AM455" s="161"/>
      <c r="AN455" s="161"/>
      <c r="AO455" s="161"/>
      <c r="AP455" s="161"/>
      <c r="AQ455" s="161"/>
      <c r="AR455" s="161"/>
      <c r="AS455" s="161"/>
      <c r="AT455" s="161"/>
      <c r="AU455" s="161"/>
      <c r="AV455" s="161"/>
    </row>
    <row r="456" spans="1:48" s="160" customForma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161"/>
      <c r="AC456" s="161"/>
      <c r="AD456" s="161"/>
      <c r="AE456" s="161"/>
      <c r="AF456" s="161"/>
      <c r="AG456" s="161"/>
      <c r="AH456" s="161"/>
      <c r="AI456" s="161"/>
      <c r="AJ456" s="161"/>
      <c r="AK456" s="161"/>
      <c r="AL456" s="161"/>
      <c r="AM456" s="161"/>
      <c r="AN456" s="161"/>
      <c r="AO456" s="161"/>
      <c r="AP456" s="161"/>
      <c r="AQ456" s="161"/>
      <c r="AR456" s="161"/>
      <c r="AS456" s="161"/>
      <c r="AT456" s="161"/>
      <c r="AU456" s="161"/>
      <c r="AV456" s="161"/>
    </row>
    <row r="457" spans="1:48" s="160" customForma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c r="AC457" s="161"/>
      <c r="AD457" s="161"/>
      <c r="AE457" s="161"/>
      <c r="AF457" s="161"/>
      <c r="AG457" s="161"/>
      <c r="AH457" s="161"/>
      <c r="AI457" s="161"/>
      <c r="AJ457" s="161"/>
      <c r="AK457" s="161"/>
      <c r="AL457" s="161"/>
      <c r="AM457" s="161"/>
      <c r="AN457" s="161"/>
      <c r="AO457" s="161"/>
      <c r="AP457" s="161"/>
      <c r="AQ457" s="161"/>
      <c r="AR457" s="161"/>
      <c r="AS457" s="161"/>
      <c r="AT457" s="161"/>
      <c r="AU457" s="161"/>
      <c r="AV457" s="161"/>
    </row>
    <row r="458" spans="1:48" s="160" customForma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161"/>
      <c r="AC458" s="161"/>
      <c r="AD458" s="161"/>
      <c r="AE458" s="161"/>
      <c r="AF458" s="161"/>
      <c r="AG458" s="161"/>
      <c r="AH458" s="161"/>
      <c r="AI458" s="161"/>
      <c r="AJ458" s="161"/>
      <c r="AK458" s="161"/>
      <c r="AL458" s="161"/>
      <c r="AM458" s="161"/>
      <c r="AN458" s="161"/>
      <c r="AO458" s="161"/>
      <c r="AP458" s="161"/>
      <c r="AQ458" s="161"/>
      <c r="AR458" s="161"/>
      <c r="AS458" s="161"/>
      <c r="AT458" s="161"/>
      <c r="AU458" s="161"/>
      <c r="AV458" s="161"/>
    </row>
    <row r="459" spans="1:48" s="160" customForma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161"/>
      <c r="AC459" s="161"/>
      <c r="AD459" s="161"/>
      <c r="AE459" s="161"/>
      <c r="AF459" s="161"/>
      <c r="AG459" s="161"/>
      <c r="AH459" s="161"/>
      <c r="AI459" s="161"/>
      <c r="AJ459" s="161"/>
      <c r="AK459" s="161"/>
      <c r="AL459" s="161"/>
      <c r="AM459" s="161"/>
      <c r="AN459" s="161"/>
      <c r="AO459" s="161"/>
      <c r="AP459" s="161"/>
      <c r="AQ459" s="161"/>
      <c r="AR459" s="161"/>
      <c r="AS459" s="161"/>
      <c r="AT459" s="161"/>
      <c r="AU459" s="161"/>
      <c r="AV459" s="161"/>
    </row>
    <row r="460" spans="1:48" s="160" customForma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c r="AA460" s="161"/>
      <c r="AB460" s="161"/>
      <c r="AC460" s="161"/>
      <c r="AD460" s="161"/>
      <c r="AE460" s="161"/>
      <c r="AF460" s="161"/>
      <c r="AG460" s="161"/>
      <c r="AH460" s="161"/>
      <c r="AI460" s="161"/>
      <c r="AJ460" s="161"/>
      <c r="AK460" s="161"/>
      <c r="AL460" s="161"/>
      <c r="AM460" s="161"/>
      <c r="AN460" s="161"/>
      <c r="AO460" s="161"/>
      <c r="AP460" s="161"/>
      <c r="AQ460" s="161"/>
      <c r="AR460" s="161"/>
      <c r="AS460" s="161"/>
      <c r="AT460" s="161"/>
      <c r="AU460" s="161"/>
      <c r="AV460" s="161"/>
    </row>
    <row r="461" spans="1:48" s="160" customForma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c r="AE461" s="161"/>
      <c r="AF461" s="161"/>
      <c r="AG461" s="161"/>
      <c r="AH461" s="161"/>
      <c r="AI461" s="161"/>
      <c r="AJ461" s="161"/>
      <c r="AK461" s="161"/>
      <c r="AL461" s="161"/>
      <c r="AM461" s="161"/>
      <c r="AN461" s="161"/>
      <c r="AO461" s="161"/>
      <c r="AP461" s="161"/>
      <c r="AQ461" s="161"/>
      <c r="AR461" s="161"/>
      <c r="AS461" s="161"/>
      <c r="AT461" s="161"/>
      <c r="AU461" s="161"/>
      <c r="AV461" s="161"/>
    </row>
    <row r="462" spans="1:48" s="160" customForma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row>
    <row r="463" spans="1:48" s="160" customForma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c r="AA463" s="161"/>
      <c r="AB463" s="161"/>
      <c r="AC463" s="161"/>
      <c r="AD463" s="161"/>
      <c r="AE463" s="161"/>
      <c r="AF463" s="161"/>
      <c r="AG463" s="161"/>
      <c r="AH463" s="161"/>
      <c r="AI463" s="161"/>
      <c r="AJ463" s="161"/>
      <c r="AK463" s="161"/>
      <c r="AL463" s="161"/>
      <c r="AM463" s="161"/>
      <c r="AN463" s="161"/>
      <c r="AO463" s="161"/>
      <c r="AP463" s="161"/>
      <c r="AQ463" s="161"/>
      <c r="AR463" s="161"/>
      <c r="AS463" s="161"/>
      <c r="AT463" s="161"/>
      <c r="AU463" s="161"/>
      <c r="AV463" s="161"/>
    </row>
    <row r="464" spans="1:48" s="160" customForma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c r="AA464" s="161"/>
      <c r="AB464" s="161"/>
      <c r="AC464" s="161"/>
      <c r="AD464" s="161"/>
      <c r="AE464" s="161"/>
      <c r="AF464" s="161"/>
      <c r="AG464" s="161"/>
      <c r="AH464" s="161"/>
      <c r="AI464" s="161"/>
      <c r="AJ464" s="161"/>
      <c r="AK464" s="161"/>
      <c r="AL464" s="161"/>
      <c r="AM464" s="161"/>
      <c r="AN464" s="161"/>
      <c r="AO464" s="161"/>
      <c r="AP464" s="161"/>
      <c r="AQ464" s="161"/>
      <c r="AR464" s="161"/>
      <c r="AS464" s="161"/>
      <c r="AT464" s="161"/>
      <c r="AU464" s="161"/>
      <c r="AV464" s="161"/>
    </row>
    <row r="465" spans="1:48" s="160" customForma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c r="AA465" s="161"/>
      <c r="AB465" s="161"/>
      <c r="AC465" s="161"/>
      <c r="AD465" s="161"/>
      <c r="AE465" s="161"/>
      <c r="AF465" s="161"/>
      <c r="AG465" s="161"/>
      <c r="AH465" s="161"/>
      <c r="AI465" s="161"/>
      <c r="AJ465" s="161"/>
      <c r="AK465" s="161"/>
      <c r="AL465" s="161"/>
      <c r="AM465" s="161"/>
      <c r="AN465" s="161"/>
      <c r="AO465" s="161"/>
      <c r="AP465" s="161"/>
      <c r="AQ465" s="161"/>
      <c r="AR465" s="161"/>
      <c r="AS465" s="161"/>
      <c r="AT465" s="161"/>
      <c r="AU465" s="161"/>
      <c r="AV465" s="161"/>
    </row>
    <row r="466" spans="1:48" s="160" customForma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c r="AA466" s="161"/>
      <c r="AB466" s="161"/>
      <c r="AC466" s="161"/>
      <c r="AD466" s="161"/>
      <c r="AE466" s="161"/>
      <c r="AF466" s="161"/>
      <c r="AG466" s="161"/>
      <c r="AH466" s="161"/>
      <c r="AI466" s="161"/>
      <c r="AJ466" s="161"/>
      <c r="AK466" s="161"/>
      <c r="AL466" s="161"/>
      <c r="AM466" s="161"/>
      <c r="AN466" s="161"/>
      <c r="AO466" s="161"/>
      <c r="AP466" s="161"/>
      <c r="AQ466" s="161"/>
      <c r="AR466" s="161"/>
      <c r="AS466" s="161"/>
      <c r="AT466" s="161"/>
      <c r="AU466" s="161"/>
      <c r="AV466" s="161"/>
    </row>
    <row r="467" spans="1:48" s="160" customForma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c r="AC467" s="161"/>
      <c r="AD467" s="161"/>
      <c r="AE467" s="161"/>
      <c r="AF467" s="161"/>
      <c r="AG467" s="161"/>
      <c r="AH467" s="161"/>
      <c r="AI467" s="161"/>
      <c r="AJ467" s="161"/>
      <c r="AK467" s="161"/>
      <c r="AL467" s="161"/>
      <c r="AM467" s="161"/>
      <c r="AN467" s="161"/>
      <c r="AO467" s="161"/>
      <c r="AP467" s="161"/>
      <c r="AQ467" s="161"/>
      <c r="AR467" s="161"/>
      <c r="AS467" s="161"/>
      <c r="AT467" s="161"/>
      <c r="AU467" s="161"/>
      <c r="AV467" s="161"/>
    </row>
    <row r="468" spans="1:48" s="160" customForma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c r="AC468" s="161"/>
      <c r="AD468" s="161"/>
      <c r="AE468" s="161"/>
      <c r="AF468" s="161"/>
      <c r="AG468" s="161"/>
      <c r="AH468" s="161"/>
      <c r="AI468" s="161"/>
      <c r="AJ468" s="161"/>
      <c r="AK468" s="161"/>
      <c r="AL468" s="161"/>
      <c r="AM468" s="161"/>
      <c r="AN468" s="161"/>
      <c r="AO468" s="161"/>
      <c r="AP468" s="161"/>
      <c r="AQ468" s="161"/>
      <c r="AR468" s="161"/>
      <c r="AS468" s="161"/>
      <c r="AT468" s="161"/>
      <c r="AU468" s="161"/>
      <c r="AV468" s="161"/>
    </row>
    <row r="469" spans="1:48" s="160" customForma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161"/>
      <c r="AC469" s="161"/>
      <c r="AD469" s="161"/>
      <c r="AE469" s="161"/>
      <c r="AF469" s="161"/>
      <c r="AG469" s="161"/>
      <c r="AH469" s="161"/>
      <c r="AI469" s="161"/>
      <c r="AJ469" s="161"/>
      <c r="AK469" s="161"/>
      <c r="AL469" s="161"/>
      <c r="AM469" s="161"/>
      <c r="AN469" s="161"/>
      <c r="AO469" s="161"/>
      <c r="AP469" s="161"/>
      <c r="AQ469" s="161"/>
      <c r="AR469" s="161"/>
      <c r="AS469" s="161"/>
      <c r="AT469" s="161"/>
      <c r="AU469" s="161"/>
      <c r="AV469" s="161"/>
    </row>
    <row r="470" spans="1:48" s="160" customForma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161"/>
      <c r="AC470" s="161"/>
      <c r="AD470" s="161"/>
      <c r="AE470" s="161"/>
      <c r="AF470" s="161"/>
      <c r="AG470" s="161"/>
      <c r="AH470" s="161"/>
      <c r="AI470" s="161"/>
      <c r="AJ470" s="161"/>
      <c r="AK470" s="161"/>
      <c r="AL470" s="161"/>
      <c r="AM470" s="161"/>
      <c r="AN470" s="161"/>
      <c r="AO470" s="161"/>
      <c r="AP470" s="161"/>
      <c r="AQ470" s="161"/>
      <c r="AR470" s="161"/>
      <c r="AS470" s="161"/>
      <c r="AT470" s="161"/>
      <c r="AU470" s="161"/>
      <c r="AV470" s="161"/>
    </row>
    <row r="471" spans="1:48" s="160" customForma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161"/>
      <c r="AC471" s="161"/>
      <c r="AD471" s="161"/>
      <c r="AE471" s="161"/>
      <c r="AF471" s="161"/>
      <c r="AG471" s="161"/>
      <c r="AH471" s="161"/>
      <c r="AI471" s="161"/>
      <c r="AJ471" s="161"/>
      <c r="AK471" s="161"/>
      <c r="AL471" s="161"/>
      <c r="AM471" s="161"/>
      <c r="AN471" s="161"/>
      <c r="AO471" s="161"/>
      <c r="AP471" s="161"/>
      <c r="AQ471" s="161"/>
      <c r="AR471" s="161"/>
      <c r="AS471" s="161"/>
      <c r="AT471" s="161"/>
      <c r="AU471" s="161"/>
      <c r="AV471" s="161"/>
    </row>
    <row r="472" spans="1:48" s="160" customForma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161"/>
      <c r="AC472" s="161"/>
      <c r="AD472" s="161"/>
      <c r="AE472" s="161"/>
      <c r="AF472" s="161"/>
      <c r="AG472" s="161"/>
      <c r="AH472" s="161"/>
      <c r="AI472" s="161"/>
      <c r="AJ472" s="161"/>
      <c r="AK472" s="161"/>
      <c r="AL472" s="161"/>
      <c r="AM472" s="161"/>
      <c r="AN472" s="161"/>
      <c r="AO472" s="161"/>
      <c r="AP472" s="161"/>
      <c r="AQ472" s="161"/>
      <c r="AR472" s="161"/>
      <c r="AS472" s="161"/>
      <c r="AT472" s="161"/>
      <c r="AU472" s="161"/>
      <c r="AV472" s="161"/>
    </row>
    <row r="473" spans="1:48" s="160" customForma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c r="AA473" s="161"/>
      <c r="AB473" s="161"/>
      <c r="AC473" s="161"/>
      <c r="AD473" s="161"/>
      <c r="AE473" s="161"/>
      <c r="AF473" s="161"/>
      <c r="AG473" s="161"/>
      <c r="AH473" s="161"/>
      <c r="AI473" s="161"/>
      <c r="AJ473" s="161"/>
      <c r="AK473" s="161"/>
      <c r="AL473" s="161"/>
      <c r="AM473" s="161"/>
      <c r="AN473" s="161"/>
      <c r="AO473" s="161"/>
      <c r="AP473" s="161"/>
      <c r="AQ473" s="161"/>
      <c r="AR473" s="161"/>
      <c r="AS473" s="161"/>
      <c r="AT473" s="161"/>
      <c r="AU473" s="161"/>
      <c r="AV473" s="161"/>
    </row>
    <row r="474" spans="1:48" s="160" customForma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c r="AA474" s="161"/>
      <c r="AB474" s="161"/>
      <c r="AC474" s="161"/>
      <c r="AD474" s="161"/>
      <c r="AE474" s="161"/>
      <c r="AF474" s="161"/>
      <c r="AG474" s="161"/>
      <c r="AH474" s="161"/>
      <c r="AI474" s="161"/>
      <c r="AJ474" s="161"/>
      <c r="AK474" s="161"/>
      <c r="AL474" s="161"/>
      <c r="AM474" s="161"/>
      <c r="AN474" s="161"/>
      <c r="AO474" s="161"/>
      <c r="AP474" s="161"/>
      <c r="AQ474" s="161"/>
      <c r="AR474" s="161"/>
      <c r="AS474" s="161"/>
      <c r="AT474" s="161"/>
      <c r="AU474" s="161"/>
      <c r="AV474" s="161"/>
    </row>
    <row r="475" spans="1:48" s="160" customForma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c r="AA475" s="161"/>
      <c r="AB475" s="161"/>
      <c r="AC475" s="161"/>
      <c r="AD475" s="161"/>
      <c r="AE475" s="161"/>
      <c r="AF475" s="161"/>
      <c r="AG475" s="161"/>
      <c r="AH475" s="161"/>
      <c r="AI475" s="161"/>
      <c r="AJ475" s="161"/>
      <c r="AK475" s="161"/>
      <c r="AL475" s="161"/>
      <c r="AM475" s="161"/>
      <c r="AN475" s="161"/>
      <c r="AO475" s="161"/>
      <c r="AP475" s="161"/>
      <c r="AQ475" s="161"/>
      <c r="AR475" s="161"/>
      <c r="AS475" s="161"/>
      <c r="AT475" s="161"/>
      <c r="AU475" s="161"/>
      <c r="AV475" s="161"/>
    </row>
    <row r="476" spans="1:48" s="160" customForma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c r="AA476" s="161"/>
      <c r="AB476" s="161"/>
      <c r="AC476" s="161"/>
      <c r="AD476" s="161"/>
      <c r="AE476" s="161"/>
      <c r="AF476" s="161"/>
      <c r="AG476" s="161"/>
      <c r="AH476" s="161"/>
      <c r="AI476" s="161"/>
      <c r="AJ476" s="161"/>
      <c r="AK476" s="161"/>
      <c r="AL476" s="161"/>
      <c r="AM476" s="161"/>
      <c r="AN476" s="161"/>
      <c r="AO476" s="161"/>
      <c r="AP476" s="161"/>
      <c r="AQ476" s="161"/>
      <c r="AR476" s="161"/>
      <c r="AS476" s="161"/>
      <c r="AT476" s="161"/>
      <c r="AU476" s="161"/>
      <c r="AV476" s="161"/>
    </row>
    <row r="477" spans="1:48" s="160" customForma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1"/>
      <c r="AN477" s="161"/>
      <c r="AO477" s="161"/>
      <c r="AP477" s="161"/>
      <c r="AQ477" s="161"/>
      <c r="AR477" s="161"/>
      <c r="AS477" s="161"/>
      <c r="AT477" s="161"/>
      <c r="AU477" s="161"/>
      <c r="AV477" s="161"/>
    </row>
    <row r="478" spans="1:48" s="160" customForma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c r="AA478" s="161"/>
      <c r="AB478" s="161"/>
      <c r="AC478" s="161"/>
      <c r="AD478" s="161"/>
      <c r="AE478" s="161"/>
      <c r="AF478" s="161"/>
      <c r="AG478" s="161"/>
      <c r="AH478" s="161"/>
      <c r="AI478" s="161"/>
      <c r="AJ478" s="161"/>
      <c r="AK478" s="161"/>
      <c r="AL478" s="161"/>
      <c r="AM478" s="161"/>
      <c r="AN478" s="161"/>
      <c r="AO478" s="161"/>
      <c r="AP478" s="161"/>
      <c r="AQ478" s="161"/>
      <c r="AR478" s="161"/>
      <c r="AS478" s="161"/>
      <c r="AT478" s="161"/>
      <c r="AU478" s="161"/>
      <c r="AV478" s="161"/>
    </row>
    <row r="479" spans="1:48" s="160" customForma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c r="AA479" s="161"/>
      <c r="AB479" s="161"/>
      <c r="AC479" s="161"/>
      <c r="AD479" s="161"/>
      <c r="AE479" s="161"/>
      <c r="AF479" s="161"/>
      <c r="AG479" s="161"/>
      <c r="AH479" s="161"/>
      <c r="AI479" s="161"/>
      <c r="AJ479" s="161"/>
      <c r="AK479" s="161"/>
      <c r="AL479" s="161"/>
      <c r="AM479" s="161"/>
      <c r="AN479" s="161"/>
      <c r="AO479" s="161"/>
      <c r="AP479" s="161"/>
      <c r="AQ479" s="161"/>
      <c r="AR479" s="161"/>
      <c r="AS479" s="161"/>
      <c r="AT479" s="161"/>
      <c r="AU479" s="161"/>
      <c r="AV479" s="161"/>
    </row>
    <row r="480" spans="1:48" s="160" customForma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c r="AA480" s="161"/>
      <c r="AB480" s="161"/>
      <c r="AC480" s="161"/>
      <c r="AD480" s="161"/>
      <c r="AE480" s="161"/>
      <c r="AF480" s="161"/>
      <c r="AG480" s="161"/>
      <c r="AH480" s="161"/>
      <c r="AI480" s="161"/>
      <c r="AJ480" s="161"/>
      <c r="AK480" s="161"/>
      <c r="AL480" s="161"/>
      <c r="AM480" s="161"/>
      <c r="AN480" s="161"/>
      <c r="AO480" s="161"/>
      <c r="AP480" s="161"/>
      <c r="AQ480" s="161"/>
      <c r="AR480" s="161"/>
      <c r="AS480" s="161"/>
      <c r="AT480" s="161"/>
      <c r="AU480" s="161"/>
      <c r="AV480" s="161"/>
    </row>
    <row r="481" spans="1:48" s="160" customForma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row>
    <row r="482" spans="1:48" s="160" customForma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row>
    <row r="483" spans="1:48" s="160" customForma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row>
    <row r="484" spans="1:48" s="160" customForma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c r="AA484" s="161"/>
      <c r="AB484" s="161"/>
      <c r="AC484" s="161"/>
      <c r="AD484" s="161"/>
      <c r="AE484" s="161"/>
      <c r="AF484" s="161"/>
      <c r="AG484" s="161"/>
      <c r="AH484" s="161"/>
      <c r="AI484" s="161"/>
      <c r="AJ484" s="161"/>
      <c r="AK484" s="161"/>
      <c r="AL484" s="161"/>
      <c r="AM484" s="161"/>
      <c r="AN484" s="161"/>
      <c r="AO484" s="161"/>
      <c r="AP484" s="161"/>
      <c r="AQ484" s="161"/>
      <c r="AR484" s="161"/>
      <c r="AS484" s="161"/>
      <c r="AT484" s="161"/>
      <c r="AU484" s="161"/>
      <c r="AV484" s="161"/>
    </row>
    <row r="485" spans="1:48" s="160" customForma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c r="AA485" s="161"/>
      <c r="AB485" s="161"/>
      <c r="AC485" s="161"/>
      <c r="AD485" s="161"/>
      <c r="AE485" s="161"/>
      <c r="AF485" s="161"/>
      <c r="AG485" s="161"/>
      <c r="AH485" s="161"/>
      <c r="AI485" s="161"/>
      <c r="AJ485" s="161"/>
      <c r="AK485" s="161"/>
      <c r="AL485" s="161"/>
      <c r="AM485" s="161"/>
      <c r="AN485" s="161"/>
      <c r="AO485" s="161"/>
      <c r="AP485" s="161"/>
      <c r="AQ485" s="161"/>
      <c r="AR485" s="161"/>
      <c r="AS485" s="161"/>
      <c r="AT485" s="161"/>
      <c r="AU485" s="161"/>
      <c r="AV485" s="161"/>
    </row>
    <row r="486" spans="1:48" s="160" customForma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c r="AA486" s="161"/>
      <c r="AB486" s="161"/>
      <c r="AC486" s="161"/>
      <c r="AD486" s="161"/>
      <c r="AE486" s="161"/>
      <c r="AF486" s="161"/>
      <c r="AG486" s="161"/>
      <c r="AH486" s="161"/>
      <c r="AI486" s="161"/>
      <c r="AJ486" s="161"/>
      <c r="AK486" s="161"/>
      <c r="AL486" s="161"/>
      <c r="AM486" s="161"/>
      <c r="AN486" s="161"/>
      <c r="AO486" s="161"/>
      <c r="AP486" s="161"/>
      <c r="AQ486" s="161"/>
      <c r="AR486" s="161"/>
      <c r="AS486" s="161"/>
      <c r="AT486" s="161"/>
      <c r="AU486" s="161"/>
      <c r="AV486" s="161"/>
    </row>
    <row r="487" spans="1:48" s="160" customForma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c r="AC487" s="161"/>
      <c r="AD487" s="161"/>
      <c r="AE487" s="161"/>
      <c r="AF487" s="161"/>
      <c r="AG487" s="161"/>
      <c r="AH487" s="161"/>
      <c r="AI487" s="161"/>
      <c r="AJ487" s="161"/>
      <c r="AK487" s="161"/>
      <c r="AL487" s="161"/>
      <c r="AM487" s="161"/>
      <c r="AN487" s="161"/>
      <c r="AO487" s="161"/>
      <c r="AP487" s="161"/>
      <c r="AQ487" s="161"/>
      <c r="AR487" s="161"/>
      <c r="AS487" s="161"/>
      <c r="AT487" s="161"/>
      <c r="AU487" s="161"/>
      <c r="AV487" s="161"/>
    </row>
    <row r="488" spans="1:48" s="160" customForma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c r="AA488" s="161"/>
      <c r="AB488" s="161"/>
      <c r="AC488" s="161"/>
      <c r="AD488" s="161"/>
      <c r="AE488" s="161"/>
      <c r="AF488" s="161"/>
      <c r="AG488" s="161"/>
      <c r="AH488" s="161"/>
      <c r="AI488" s="161"/>
      <c r="AJ488" s="161"/>
      <c r="AK488" s="161"/>
      <c r="AL488" s="161"/>
      <c r="AM488" s="161"/>
      <c r="AN488" s="161"/>
      <c r="AO488" s="161"/>
      <c r="AP488" s="161"/>
      <c r="AQ488" s="161"/>
      <c r="AR488" s="161"/>
      <c r="AS488" s="161"/>
      <c r="AT488" s="161"/>
      <c r="AU488" s="161"/>
      <c r="AV488" s="161"/>
    </row>
    <row r="489" spans="1:48" s="160" customForma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c r="AA489" s="161"/>
      <c r="AB489" s="161"/>
      <c r="AC489" s="161"/>
      <c r="AD489" s="161"/>
      <c r="AE489" s="161"/>
      <c r="AF489" s="161"/>
      <c r="AG489" s="161"/>
      <c r="AH489" s="161"/>
      <c r="AI489" s="161"/>
      <c r="AJ489" s="161"/>
      <c r="AK489" s="161"/>
      <c r="AL489" s="161"/>
      <c r="AM489" s="161"/>
      <c r="AN489" s="161"/>
      <c r="AO489" s="161"/>
      <c r="AP489" s="161"/>
      <c r="AQ489" s="161"/>
      <c r="AR489" s="161"/>
      <c r="AS489" s="161"/>
      <c r="AT489" s="161"/>
      <c r="AU489" s="161"/>
      <c r="AV489" s="161"/>
    </row>
    <row r="490" spans="1:48" s="160" customForma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c r="AA490" s="161"/>
      <c r="AB490" s="161"/>
      <c r="AC490" s="161"/>
      <c r="AD490" s="161"/>
      <c r="AE490" s="161"/>
      <c r="AF490" s="161"/>
      <c r="AG490" s="161"/>
      <c r="AH490" s="161"/>
      <c r="AI490" s="161"/>
      <c r="AJ490" s="161"/>
      <c r="AK490" s="161"/>
      <c r="AL490" s="161"/>
      <c r="AM490" s="161"/>
      <c r="AN490" s="161"/>
      <c r="AO490" s="161"/>
      <c r="AP490" s="161"/>
      <c r="AQ490" s="161"/>
      <c r="AR490" s="161"/>
      <c r="AS490" s="161"/>
      <c r="AT490" s="161"/>
      <c r="AU490" s="161"/>
      <c r="AV490" s="161"/>
    </row>
    <row r="491" spans="1:48" s="160" customForma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c r="AA491" s="161"/>
      <c r="AB491" s="161"/>
      <c r="AC491" s="161"/>
      <c r="AD491" s="161"/>
      <c r="AE491" s="161"/>
      <c r="AF491" s="161"/>
      <c r="AG491" s="161"/>
      <c r="AH491" s="161"/>
      <c r="AI491" s="161"/>
      <c r="AJ491" s="161"/>
      <c r="AK491" s="161"/>
      <c r="AL491" s="161"/>
      <c r="AM491" s="161"/>
      <c r="AN491" s="161"/>
      <c r="AO491" s="161"/>
      <c r="AP491" s="161"/>
      <c r="AQ491" s="161"/>
      <c r="AR491" s="161"/>
      <c r="AS491" s="161"/>
      <c r="AT491" s="161"/>
      <c r="AU491" s="161"/>
      <c r="AV491" s="161"/>
    </row>
    <row r="492" spans="1:48" s="160" customForma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c r="AA492" s="161"/>
      <c r="AB492" s="161"/>
      <c r="AC492" s="161"/>
      <c r="AD492" s="161"/>
      <c r="AE492" s="161"/>
      <c r="AF492" s="161"/>
      <c r="AG492" s="161"/>
      <c r="AH492" s="161"/>
      <c r="AI492" s="161"/>
      <c r="AJ492" s="161"/>
      <c r="AK492" s="161"/>
      <c r="AL492" s="161"/>
      <c r="AM492" s="161"/>
      <c r="AN492" s="161"/>
      <c r="AO492" s="161"/>
      <c r="AP492" s="161"/>
      <c r="AQ492" s="161"/>
      <c r="AR492" s="161"/>
      <c r="AS492" s="161"/>
      <c r="AT492" s="161"/>
      <c r="AU492" s="161"/>
      <c r="AV492" s="161"/>
    </row>
    <row r="493" spans="1:48" s="160" customForma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c r="AA493" s="161"/>
      <c r="AB493" s="161"/>
      <c r="AC493" s="161"/>
      <c r="AD493" s="161"/>
      <c r="AE493" s="161"/>
      <c r="AF493" s="161"/>
      <c r="AG493" s="161"/>
      <c r="AH493" s="161"/>
      <c r="AI493" s="161"/>
      <c r="AJ493" s="161"/>
      <c r="AK493" s="161"/>
      <c r="AL493" s="161"/>
      <c r="AM493" s="161"/>
      <c r="AN493" s="161"/>
      <c r="AO493" s="161"/>
      <c r="AP493" s="161"/>
      <c r="AQ493" s="161"/>
      <c r="AR493" s="161"/>
      <c r="AS493" s="161"/>
      <c r="AT493" s="161"/>
      <c r="AU493" s="161"/>
      <c r="AV493" s="161"/>
    </row>
    <row r="494" spans="1:48" s="160" customForma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row>
    <row r="495" spans="1:48" s="160" customForma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161"/>
      <c r="AC495" s="161"/>
      <c r="AD495" s="161"/>
      <c r="AE495" s="161"/>
      <c r="AF495" s="161"/>
      <c r="AG495" s="161"/>
      <c r="AH495" s="161"/>
      <c r="AI495" s="161"/>
      <c r="AJ495" s="161"/>
      <c r="AK495" s="161"/>
      <c r="AL495" s="161"/>
      <c r="AM495" s="161"/>
      <c r="AN495" s="161"/>
      <c r="AO495" s="161"/>
      <c r="AP495" s="161"/>
      <c r="AQ495" s="161"/>
      <c r="AR495" s="161"/>
      <c r="AS495" s="161"/>
      <c r="AT495" s="161"/>
      <c r="AU495" s="161"/>
      <c r="AV495" s="161"/>
    </row>
    <row r="496" spans="1:48" s="160" customForma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c r="AA496" s="161"/>
      <c r="AB496" s="161"/>
      <c r="AC496" s="161"/>
      <c r="AD496" s="161"/>
      <c r="AE496" s="161"/>
      <c r="AF496" s="161"/>
      <c r="AG496" s="161"/>
      <c r="AH496" s="161"/>
      <c r="AI496" s="161"/>
      <c r="AJ496" s="161"/>
      <c r="AK496" s="161"/>
      <c r="AL496" s="161"/>
      <c r="AM496" s="161"/>
      <c r="AN496" s="161"/>
      <c r="AO496" s="161"/>
      <c r="AP496" s="161"/>
      <c r="AQ496" s="161"/>
      <c r="AR496" s="161"/>
      <c r="AS496" s="161"/>
      <c r="AT496" s="161"/>
      <c r="AU496" s="161"/>
      <c r="AV496" s="161"/>
    </row>
    <row r="497" spans="1:48" s="160" customForma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c r="AA497" s="161"/>
      <c r="AB497" s="161"/>
      <c r="AC497" s="161"/>
      <c r="AD497" s="161"/>
      <c r="AE497" s="161"/>
      <c r="AF497" s="161"/>
      <c r="AG497" s="161"/>
      <c r="AH497" s="161"/>
      <c r="AI497" s="161"/>
      <c r="AJ497" s="161"/>
      <c r="AK497" s="161"/>
      <c r="AL497" s="161"/>
      <c r="AM497" s="161"/>
      <c r="AN497" s="161"/>
      <c r="AO497" s="161"/>
      <c r="AP497" s="161"/>
      <c r="AQ497" s="161"/>
      <c r="AR497" s="161"/>
      <c r="AS497" s="161"/>
      <c r="AT497" s="161"/>
      <c r="AU497" s="161"/>
      <c r="AV497" s="161"/>
    </row>
    <row r="498" spans="1:48" s="160" customForma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c r="AA498" s="161"/>
      <c r="AB498" s="161"/>
      <c r="AC498" s="161"/>
      <c r="AD498" s="161"/>
      <c r="AE498" s="161"/>
      <c r="AF498" s="161"/>
      <c r="AG498" s="161"/>
      <c r="AH498" s="161"/>
      <c r="AI498" s="161"/>
      <c r="AJ498" s="161"/>
      <c r="AK498" s="161"/>
      <c r="AL498" s="161"/>
      <c r="AM498" s="161"/>
      <c r="AN498" s="161"/>
      <c r="AO498" s="161"/>
      <c r="AP498" s="161"/>
      <c r="AQ498" s="161"/>
      <c r="AR498" s="161"/>
      <c r="AS498" s="161"/>
      <c r="AT498" s="161"/>
      <c r="AU498" s="161"/>
      <c r="AV498" s="161"/>
    </row>
    <row r="499" spans="1:48" s="160" customForma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c r="AA499" s="161"/>
      <c r="AB499" s="161"/>
      <c r="AC499" s="161"/>
      <c r="AD499" s="161"/>
      <c r="AE499" s="161"/>
      <c r="AF499" s="161"/>
      <c r="AG499" s="161"/>
      <c r="AH499" s="161"/>
      <c r="AI499" s="161"/>
      <c r="AJ499" s="161"/>
      <c r="AK499" s="161"/>
      <c r="AL499" s="161"/>
      <c r="AM499" s="161"/>
      <c r="AN499" s="161"/>
      <c r="AO499" s="161"/>
      <c r="AP499" s="161"/>
      <c r="AQ499" s="161"/>
      <c r="AR499" s="161"/>
      <c r="AS499" s="161"/>
      <c r="AT499" s="161"/>
      <c r="AU499" s="161"/>
      <c r="AV499" s="161"/>
    </row>
    <row r="500" spans="1:48" s="160" customForma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c r="AA500" s="161"/>
      <c r="AB500" s="161"/>
      <c r="AC500" s="161"/>
      <c r="AD500" s="161"/>
      <c r="AE500" s="161"/>
      <c r="AF500" s="161"/>
      <c r="AG500" s="161"/>
      <c r="AH500" s="161"/>
      <c r="AI500" s="161"/>
      <c r="AJ500" s="161"/>
      <c r="AK500" s="161"/>
      <c r="AL500" s="161"/>
      <c r="AM500" s="161"/>
      <c r="AN500" s="161"/>
      <c r="AO500" s="161"/>
      <c r="AP500" s="161"/>
      <c r="AQ500" s="161"/>
      <c r="AR500" s="161"/>
      <c r="AS500" s="161"/>
      <c r="AT500" s="161"/>
      <c r="AU500" s="161"/>
      <c r="AV500" s="161"/>
    </row>
    <row r="501" spans="1:48" s="160" customForma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c r="AA501" s="161"/>
      <c r="AB501" s="161"/>
      <c r="AC501" s="161"/>
      <c r="AD501" s="161"/>
      <c r="AE501" s="161"/>
      <c r="AF501" s="161"/>
      <c r="AG501" s="161"/>
      <c r="AH501" s="161"/>
      <c r="AI501" s="161"/>
      <c r="AJ501" s="161"/>
      <c r="AK501" s="161"/>
      <c r="AL501" s="161"/>
      <c r="AM501" s="161"/>
      <c r="AN501" s="161"/>
      <c r="AO501" s="161"/>
      <c r="AP501" s="161"/>
      <c r="AQ501" s="161"/>
      <c r="AR501" s="161"/>
      <c r="AS501" s="161"/>
      <c r="AT501" s="161"/>
      <c r="AU501" s="161"/>
      <c r="AV501" s="161"/>
    </row>
    <row r="502" spans="1:48" s="160" customForma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c r="AA502" s="161"/>
      <c r="AB502" s="161"/>
      <c r="AC502" s="161"/>
      <c r="AD502" s="161"/>
      <c r="AE502" s="161"/>
      <c r="AF502" s="161"/>
      <c r="AG502" s="161"/>
      <c r="AH502" s="161"/>
      <c r="AI502" s="161"/>
      <c r="AJ502" s="161"/>
      <c r="AK502" s="161"/>
      <c r="AL502" s="161"/>
      <c r="AM502" s="161"/>
      <c r="AN502" s="161"/>
      <c r="AO502" s="161"/>
      <c r="AP502" s="161"/>
      <c r="AQ502" s="161"/>
      <c r="AR502" s="161"/>
      <c r="AS502" s="161"/>
      <c r="AT502" s="161"/>
      <c r="AU502" s="161"/>
      <c r="AV502" s="161"/>
    </row>
    <row r="503" spans="1:48" s="160" customForma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c r="AA503" s="161"/>
      <c r="AB503" s="161"/>
      <c r="AC503" s="161"/>
      <c r="AD503" s="161"/>
      <c r="AE503" s="161"/>
      <c r="AF503" s="161"/>
      <c r="AG503" s="161"/>
      <c r="AH503" s="161"/>
      <c r="AI503" s="161"/>
      <c r="AJ503" s="161"/>
      <c r="AK503" s="161"/>
      <c r="AL503" s="161"/>
      <c r="AM503" s="161"/>
      <c r="AN503" s="161"/>
      <c r="AO503" s="161"/>
      <c r="AP503" s="161"/>
      <c r="AQ503" s="161"/>
      <c r="AR503" s="161"/>
      <c r="AS503" s="161"/>
      <c r="AT503" s="161"/>
      <c r="AU503" s="161"/>
      <c r="AV503" s="161"/>
    </row>
    <row r="504" spans="1:48" s="160" customForma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c r="AA504" s="161"/>
      <c r="AB504" s="161"/>
      <c r="AC504" s="161"/>
      <c r="AD504" s="161"/>
      <c r="AE504" s="161"/>
      <c r="AF504" s="161"/>
      <c r="AG504" s="161"/>
      <c r="AH504" s="161"/>
      <c r="AI504" s="161"/>
      <c r="AJ504" s="161"/>
      <c r="AK504" s="161"/>
      <c r="AL504" s="161"/>
      <c r="AM504" s="161"/>
      <c r="AN504" s="161"/>
      <c r="AO504" s="161"/>
      <c r="AP504" s="161"/>
      <c r="AQ504" s="161"/>
      <c r="AR504" s="161"/>
      <c r="AS504" s="161"/>
      <c r="AT504" s="161"/>
      <c r="AU504" s="161"/>
      <c r="AV504" s="161"/>
    </row>
    <row r="505" spans="1:48" s="160" customForma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c r="AA505" s="161"/>
      <c r="AB505" s="161"/>
      <c r="AC505" s="161"/>
      <c r="AD505" s="161"/>
      <c r="AE505" s="161"/>
      <c r="AF505" s="161"/>
      <c r="AG505" s="161"/>
      <c r="AH505" s="161"/>
      <c r="AI505" s="161"/>
      <c r="AJ505" s="161"/>
      <c r="AK505" s="161"/>
      <c r="AL505" s="161"/>
      <c r="AM505" s="161"/>
      <c r="AN505" s="161"/>
      <c r="AO505" s="161"/>
      <c r="AP505" s="161"/>
      <c r="AQ505" s="161"/>
      <c r="AR505" s="161"/>
      <c r="AS505" s="161"/>
      <c r="AT505" s="161"/>
      <c r="AU505" s="161"/>
      <c r="AV505" s="161"/>
    </row>
    <row r="506" spans="1:48" s="160" customForma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c r="AA506" s="161"/>
      <c r="AB506" s="161"/>
      <c r="AC506" s="161"/>
      <c r="AD506" s="161"/>
      <c r="AE506" s="161"/>
      <c r="AF506" s="161"/>
      <c r="AG506" s="161"/>
      <c r="AH506" s="161"/>
      <c r="AI506" s="161"/>
      <c r="AJ506" s="161"/>
      <c r="AK506" s="161"/>
      <c r="AL506" s="161"/>
      <c r="AM506" s="161"/>
      <c r="AN506" s="161"/>
      <c r="AO506" s="161"/>
      <c r="AP506" s="161"/>
      <c r="AQ506" s="161"/>
      <c r="AR506" s="161"/>
      <c r="AS506" s="161"/>
      <c r="AT506" s="161"/>
      <c r="AU506" s="161"/>
      <c r="AV506" s="161"/>
    </row>
    <row r="507" spans="1:48" s="160" customForma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row>
    <row r="508" spans="1:48" s="160" customForma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c r="AA508" s="161"/>
      <c r="AB508" s="161"/>
      <c r="AC508" s="161"/>
      <c r="AD508" s="161"/>
      <c r="AE508" s="161"/>
      <c r="AF508" s="161"/>
      <c r="AG508" s="161"/>
      <c r="AH508" s="161"/>
      <c r="AI508" s="161"/>
      <c r="AJ508" s="161"/>
      <c r="AK508" s="161"/>
      <c r="AL508" s="161"/>
      <c r="AM508" s="161"/>
      <c r="AN508" s="161"/>
      <c r="AO508" s="161"/>
      <c r="AP508" s="161"/>
      <c r="AQ508" s="161"/>
      <c r="AR508" s="161"/>
      <c r="AS508" s="161"/>
      <c r="AT508" s="161"/>
      <c r="AU508" s="161"/>
      <c r="AV508" s="161"/>
    </row>
    <row r="509" spans="1:48" s="160" customForma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c r="AA509" s="161"/>
      <c r="AB509" s="161"/>
      <c r="AC509" s="161"/>
      <c r="AD509" s="161"/>
      <c r="AE509" s="161"/>
      <c r="AF509" s="161"/>
      <c r="AG509" s="161"/>
      <c r="AH509" s="161"/>
      <c r="AI509" s="161"/>
      <c r="AJ509" s="161"/>
      <c r="AK509" s="161"/>
      <c r="AL509" s="161"/>
      <c r="AM509" s="161"/>
      <c r="AN509" s="161"/>
      <c r="AO509" s="161"/>
      <c r="AP509" s="161"/>
      <c r="AQ509" s="161"/>
      <c r="AR509" s="161"/>
      <c r="AS509" s="161"/>
      <c r="AT509" s="161"/>
      <c r="AU509" s="161"/>
      <c r="AV509" s="161"/>
    </row>
    <row r="510" spans="1:48" s="160" customForma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c r="AA510" s="161"/>
      <c r="AB510" s="161"/>
      <c r="AC510" s="161"/>
      <c r="AD510" s="161"/>
      <c r="AE510" s="161"/>
      <c r="AF510" s="161"/>
      <c r="AG510" s="161"/>
      <c r="AH510" s="161"/>
      <c r="AI510" s="161"/>
      <c r="AJ510" s="161"/>
      <c r="AK510" s="161"/>
      <c r="AL510" s="161"/>
      <c r="AM510" s="161"/>
      <c r="AN510" s="161"/>
      <c r="AO510" s="161"/>
      <c r="AP510" s="161"/>
      <c r="AQ510" s="161"/>
      <c r="AR510" s="161"/>
      <c r="AS510" s="161"/>
      <c r="AT510" s="161"/>
      <c r="AU510" s="161"/>
      <c r="AV510" s="161"/>
    </row>
    <row r="511" spans="1:48" s="160" customForma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c r="AA511" s="161"/>
      <c r="AB511" s="161"/>
      <c r="AC511" s="161"/>
      <c r="AD511" s="161"/>
      <c r="AE511" s="161"/>
      <c r="AF511" s="161"/>
      <c r="AG511" s="161"/>
      <c r="AH511" s="161"/>
      <c r="AI511" s="161"/>
      <c r="AJ511" s="161"/>
      <c r="AK511" s="161"/>
      <c r="AL511" s="161"/>
      <c r="AM511" s="161"/>
      <c r="AN511" s="161"/>
      <c r="AO511" s="161"/>
      <c r="AP511" s="161"/>
      <c r="AQ511" s="161"/>
      <c r="AR511" s="161"/>
      <c r="AS511" s="161"/>
      <c r="AT511" s="161"/>
      <c r="AU511" s="161"/>
      <c r="AV511" s="161"/>
    </row>
    <row r="512" spans="1:48" s="160" customForma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c r="AA512" s="161"/>
      <c r="AB512" s="161"/>
      <c r="AC512" s="161"/>
      <c r="AD512" s="161"/>
      <c r="AE512" s="161"/>
      <c r="AF512" s="161"/>
      <c r="AG512" s="161"/>
      <c r="AH512" s="161"/>
      <c r="AI512" s="161"/>
      <c r="AJ512" s="161"/>
      <c r="AK512" s="161"/>
      <c r="AL512" s="161"/>
      <c r="AM512" s="161"/>
      <c r="AN512" s="161"/>
      <c r="AO512" s="161"/>
      <c r="AP512" s="161"/>
      <c r="AQ512" s="161"/>
      <c r="AR512" s="161"/>
      <c r="AS512" s="161"/>
      <c r="AT512" s="161"/>
      <c r="AU512" s="161"/>
      <c r="AV512" s="161"/>
    </row>
    <row r="513" spans="1:48" s="160" customForma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c r="AA513" s="161"/>
      <c r="AB513" s="161"/>
      <c r="AC513" s="161"/>
      <c r="AD513" s="161"/>
      <c r="AE513" s="161"/>
      <c r="AF513" s="161"/>
      <c r="AG513" s="161"/>
      <c r="AH513" s="161"/>
      <c r="AI513" s="161"/>
      <c r="AJ513" s="161"/>
      <c r="AK513" s="161"/>
      <c r="AL513" s="161"/>
      <c r="AM513" s="161"/>
      <c r="AN513" s="161"/>
      <c r="AO513" s="161"/>
      <c r="AP513" s="161"/>
      <c r="AQ513" s="161"/>
      <c r="AR513" s="161"/>
      <c r="AS513" s="161"/>
      <c r="AT513" s="161"/>
      <c r="AU513" s="161"/>
      <c r="AV513" s="161"/>
    </row>
    <row r="514" spans="1:48" s="160" customForma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c r="AA514" s="161"/>
      <c r="AB514" s="161"/>
      <c r="AC514" s="161"/>
      <c r="AD514" s="161"/>
      <c r="AE514" s="161"/>
      <c r="AF514" s="161"/>
      <c r="AG514" s="161"/>
      <c r="AH514" s="161"/>
      <c r="AI514" s="161"/>
      <c r="AJ514" s="161"/>
      <c r="AK514" s="161"/>
      <c r="AL514" s="161"/>
      <c r="AM514" s="161"/>
      <c r="AN514" s="161"/>
      <c r="AO514" s="161"/>
      <c r="AP514" s="161"/>
      <c r="AQ514" s="161"/>
      <c r="AR514" s="161"/>
      <c r="AS514" s="161"/>
      <c r="AT514" s="161"/>
      <c r="AU514" s="161"/>
      <c r="AV514" s="161"/>
    </row>
    <row r="515" spans="1:48" s="160" customForma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c r="AA515" s="161"/>
      <c r="AB515" s="161"/>
      <c r="AC515" s="161"/>
      <c r="AD515" s="161"/>
      <c r="AE515" s="161"/>
      <c r="AF515" s="161"/>
      <c r="AG515" s="161"/>
      <c r="AH515" s="161"/>
      <c r="AI515" s="161"/>
      <c r="AJ515" s="161"/>
      <c r="AK515" s="161"/>
      <c r="AL515" s="161"/>
      <c r="AM515" s="161"/>
      <c r="AN515" s="161"/>
      <c r="AO515" s="161"/>
      <c r="AP515" s="161"/>
      <c r="AQ515" s="161"/>
      <c r="AR515" s="161"/>
      <c r="AS515" s="161"/>
      <c r="AT515" s="161"/>
      <c r="AU515" s="161"/>
      <c r="AV515" s="161"/>
    </row>
    <row r="516" spans="1:48" s="160" customForma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c r="AS516" s="161"/>
      <c r="AT516" s="161"/>
      <c r="AU516" s="161"/>
      <c r="AV516" s="161"/>
    </row>
    <row r="517" spans="1:48" s="160" customForma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c r="AA517" s="161"/>
      <c r="AB517" s="161"/>
      <c r="AC517" s="161"/>
      <c r="AD517" s="161"/>
      <c r="AE517" s="161"/>
      <c r="AF517" s="161"/>
      <c r="AG517" s="161"/>
      <c r="AH517" s="161"/>
      <c r="AI517" s="161"/>
      <c r="AJ517" s="161"/>
      <c r="AK517" s="161"/>
      <c r="AL517" s="161"/>
      <c r="AM517" s="161"/>
      <c r="AN517" s="161"/>
      <c r="AO517" s="161"/>
      <c r="AP517" s="161"/>
      <c r="AQ517" s="161"/>
      <c r="AR517" s="161"/>
      <c r="AS517" s="161"/>
      <c r="AT517" s="161"/>
      <c r="AU517" s="161"/>
      <c r="AV517" s="161"/>
    </row>
    <row r="518" spans="1:48" s="160" customForma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c r="AA518" s="161"/>
      <c r="AB518" s="161"/>
      <c r="AC518" s="161"/>
      <c r="AD518" s="161"/>
      <c r="AE518" s="161"/>
      <c r="AF518" s="161"/>
      <c r="AG518" s="161"/>
      <c r="AH518" s="161"/>
      <c r="AI518" s="161"/>
      <c r="AJ518" s="161"/>
      <c r="AK518" s="161"/>
      <c r="AL518" s="161"/>
      <c r="AM518" s="161"/>
      <c r="AN518" s="161"/>
      <c r="AO518" s="161"/>
      <c r="AP518" s="161"/>
      <c r="AQ518" s="161"/>
      <c r="AR518" s="161"/>
      <c r="AS518" s="161"/>
      <c r="AT518" s="161"/>
      <c r="AU518" s="161"/>
      <c r="AV518" s="161"/>
    </row>
    <row r="519" spans="1:48" s="160" customForma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c r="AA519" s="161"/>
      <c r="AB519" s="161"/>
      <c r="AC519" s="161"/>
      <c r="AD519" s="161"/>
      <c r="AE519" s="161"/>
      <c r="AF519" s="161"/>
      <c r="AG519" s="161"/>
      <c r="AH519" s="161"/>
      <c r="AI519" s="161"/>
      <c r="AJ519" s="161"/>
      <c r="AK519" s="161"/>
      <c r="AL519" s="161"/>
      <c r="AM519" s="161"/>
      <c r="AN519" s="161"/>
      <c r="AO519" s="161"/>
      <c r="AP519" s="161"/>
      <c r="AQ519" s="161"/>
      <c r="AR519" s="161"/>
      <c r="AS519" s="161"/>
      <c r="AT519" s="161"/>
      <c r="AU519" s="161"/>
      <c r="AV519" s="161"/>
    </row>
    <row r="520" spans="1:48" s="160" customForma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c r="AS520" s="161"/>
      <c r="AT520" s="161"/>
      <c r="AU520" s="161"/>
      <c r="AV520" s="161"/>
    </row>
    <row r="521" spans="1:48" s="160" customForma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c r="AA521" s="161"/>
      <c r="AB521" s="161"/>
      <c r="AC521" s="161"/>
      <c r="AD521" s="161"/>
      <c r="AE521" s="161"/>
      <c r="AF521" s="161"/>
      <c r="AG521" s="161"/>
      <c r="AH521" s="161"/>
      <c r="AI521" s="161"/>
      <c r="AJ521" s="161"/>
      <c r="AK521" s="161"/>
      <c r="AL521" s="161"/>
      <c r="AM521" s="161"/>
      <c r="AN521" s="161"/>
      <c r="AO521" s="161"/>
      <c r="AP521" s="161"/>
      <c r="AQ521" s="161"/>
      <c r="AR521" s="161"/>
      <c r="AS521" s="161"/>
      <c r="AT521" s="161"/>
      <c r="AU521" s="161"/>
      <c r="AV521" s="161"/>
    </row>
    <row r="522" spans="1:48" s="160" customForma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c r="AA522" s="161"/>
      <c r="AB522" s="161"/>
      <c r="AC522" s="161"/>
      <c r="AD522" s="161"/>
      <c r="AE522" s="161"/>
      <c r="AF522" s="161"/>
      <c r="AG522" s="161"/>
      <c r="AH522" s="161"/>
      <c r="AI522" s="161"/>
      <c r="AJ522" s="161"/>
      <c r="AK522" s="161"/>
      <c r="AL522" s="161"/>
      <c r="AM522" s="161"/>
      <c r="AN522" s="161"/>
      <c r="AO522" s="161"/>
      <c r="AP522" s="161"/>
      <c r="AQ522" s="161"/>
      <c r="AR522" s="161"/>
      <c r="AS522" s="161"/>
      <c r="AT522" s="161"/>
      <c r="AU522" s="161"/>
      <c r="AV522" s="161"/>
    </row>
    <row r="523" spans="1:48" s="160" customForma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c r="AA523" s="161"/>
      <c r="AB523" s="161"/>
      <c r="AC523" s="161"/>
      <c r="AD523" s="161"/>
      <c r="AE523" s="161"/>
      <c r="AF523" s="161"/>
      <c r="AG523" s="161"/>
      <c r="AH523" s="161"/>
      <c r="AI523" s="161"/>
      <c r="AJ523" s="161"/>
      <c r="AK523" s="161"/>
      <c r="AL523" s="161"/>
      <c r="AM523" s="161"/>
      <c r="AN523" s="161"/>
      <c r="AO523" s="161"/>
      <c r="AP523" s="161"/>
      <c r="AQ523" s="161"/>
      <c r="AR523" s="161"/>
      <c r="AS523" s="161"/>
      <c r="AT523" s="161"/>
      <c r="AU523" s="161"/>
      <c r="AV523" s="161"/>
    </row>
    <row r="524" spans="1:48" s="160" customForma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c r="AA524" s="161"/>
      <c r="AB524" s="161"/>
      <c r="AC524" s="161"/>
      <c r="AD524" s="161"/>
      <c r="AE524" s="161"/>
      <c r="AF524" s="161"/>
      <c r="AG524" s="161"/>
      <c r="AH524" s="161"/>
      <c r="AI524" s="161"/>
      <c r="AJ524" s="161"/>
      <c r="AK524" s="161"/>
      <c r="AL524" s="161"/>
      <c r="AM524" s="161"/>
      <c r="AN524" s="161"/>
      <c r="AO524" s="161"/>
      <c r="AP524" s="161"/>
      <c r="AQ524" s="161"/>
      <c r="AR524" s="161"/>
      <c r="AS524" s="161"/>
      <c r="AT524" s="161"/>
      <c r="AU524" s="161"/>
      <c r="AV524" s="161"/>
    </row>
    <row r="525" spans="1:48" s="160" customForma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c r="AA525" s="161"/>
      <c r="AB525" s="161"/>
      <c r="AC525" s="161"/>
      <c r="AD525" s="161"/>
      <c r="AE525" s="161"/>
      <c r="AF525" s="161"/>
      <c r="AG525" s="161"/>
      <c r="AH525" s="161"/>
      <c r="AI525" s="161"/>
      <c r="AJ525" s="161"/>
      <c r="AK525" s="161"/>
      <c r="AL525" s="161"/>
      <c r="AM525" s="161"/>
      <c r="AN525" s="161"/>
      <c r="AO525" s="161"/>
      <c r="AP525" s="161"/>
      <c r="AQ525" s="161"/>
      <c r="AR525" s="161"/>
      <c r="AS525" s="161"/>
      <c r="AT525" s="161"/>
      <c r="AU525" s="161"/>
      <c r="AV525" s="161"/>
    </row>
    <row r="526" spans="1:48" s="160" customForma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c r="AA526" s="161"/>
      <c r="AB526" s="161"/>
      <c r="AC526" s="161"/>
      <c r="AD526" s="161"/>
      <c r="AE526" s="161"/>
      <c r="AF526" s="161"/>
      <c r="AG526" s="161"/>
      <c r="AH526" s="161"/>
      <c r="AI526" s="161"/>
      <c r="AJ526" s="161"/>
      <c r="AK526" s="161"/>
      <c r="AL526" s="161"/>
      <c r="AM526" s="161"/>
      <c r="AN526" s="161"/>
      <c r="AO526" s="161"/>
      <c r="AP526" s="161"/>
      <c r="AQ526" s="161"/>
      <c r="AR526" s="161"/>
      <c r="AS526" s="161"/>
      <c r="AT526" s="161"/>
      <c r="AU526" s="161"/>
      <c r="AV526" s="161"/>
    </row>
    <row r="527" spans="1:48" s="160" customForma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c r="AA527" s="161"/>
      <c r="AB527" s="161"/>
      <c r="AC527" s="161"/>
      <c r="AD527" s="161"/>
      <c r="AE527" s="161"/>
      <c r="AF527" s="161"/>
      <c r="AG527" s="161"/>
      <c r="AH527" s="161"/>
      <c r="AI527" s="161"/>
      <c r="AJ527" s="161"/>
      <c r="AK527" s="161"/>
      <c r="AL527" s="161"/>
      <c r="AM527" s="161"/>
      <c r="AN527" s="161"/>
      <c r="AO527" s="161"/>
      <c r="AP527" s="161"/>
      <c r="AQ527" s="161"/>
      <c r="AR527" s="161"/>
      <c r="AS527" s="161"/>
      <c r="AT527" s="161"/>
      <c r="AU527" s="161"/>
      <c r="AV527" s="161"/>
    </row>
    <row r="528" spans="1:48" s="160" customForma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c r="AA528" s="161"/>
      <c r="AB528" s="161"/>
      <c r="AC528" s="161"/>
      <c r="AD528" s="161"/>
      <c r="AE528" s="161"/>
      <c r="AF528" s="161"/>
      <c r="AG528" s="161"/>
      <c r="AH528" s="161"/>
      <c r="AI528" s="161"/>
      <c r="AJ528" s="161"/>
      <c r="AK528" s="161"/>
      <c r="AL528" s="161"/>
      <c r="AM528" s="161"/>
      <c r="AN528" s="161"/>
      <c r="AO528" s="161"/>
      <c r="AP528" s="161"/>
      <c r="AQ528" s="161"/>
      <c r="AR528" s="161"/>
      <c r="AS528" s="161"/>
      <c r="AT528" s="161"/>
      <c r="AU528" s="161"/>
      <c r="AV528" s="161"/>
    </row>
    <row r="529" spans="1:48" s="160" customForma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c r="AA529" s="161"/>
      <c r="AB529" s="161"/>
      <c r="AC529" s="161"/>
      <c r="AD529" s="161"/>
      <c r="AE529" s="161"/>
      <c r="AF529" s="161"/>
      <c r="AG529" s="161"/>
      <c r="AH529" s="161"/>
      <c r="AI529" s="161"/>
      <c r="AJ529" s="161"/>
      <c r="AK529" s="161"/>
      <c r="AL529" s="161"/>
      <c r="AM529" s="161"/>
      <c r="AN529" s="161"/>
      <c r="AO529" s="161"/>
      <c r="AP529" s="161"/>
      <c r="AQ529" s="161"/>
      <c r="AR529" s="161"/>
      <c r="AS529" s="161"/>
      <c r="AT529" s="161"/>
      <c r="AU529" s="161"/>
      <c r="AV529" s="161"/>
    </row>
    <row r="530" spans="1:48" s="160" customForma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c r="AA530" s="161"/>
      <c r="AB530" s="161"/>
      <c r="AC530" s="161"/>
      <c r="AD530" s="161"/>
      <c r="AE530" s="161"/>
      <c r="AF530" s="161"/>
      <c r="AG530" s="161"/>
      <c r="AH530" s="161"/>
      <c r="AI530" s="161"/>
      <c r="AJ530" s="161"/>
      <c r="AK530" s="161"/>
      <c r="AL530" s="161"/>
      <c r="AM530" s="161"/>
      <c r="AN530" s="161"/>
      <c r="AO530" s="161"/>
      <c r="AP530" s="161"/>
      <c r="AQ530" s="161"/>
      <c r="AR530" s="161"/>
      <c r="AS530" s="161"/>
      <c r="AT530" s="161"/>
      <c r="AU530" s="161"/>
      <c r="AV530" s="161"/>
    </row>
    <row r="531" spans="1:48" s="160" customForma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c r="AA531" s="161"/>
      <c r="AB531" s="161"/>
      <c r="AC531" s="161"/>
      <c r="AD531" s="161"/>
      <c r="AE531" s="161"/>
      <c r="AF531" s="161"/>
      <c r="AG531" s="161"/>
      <c r="AH531" s="161"/>
      <c r="AI531" s="161"/>
      <c r="AJ531" s="161"/>
      <c r="AK531" s="161"/>
      <c r="AL531" s="161"/>
      <c r="AM531" s="161"/>
      <c r="AN531" s="161"/>
      <c r="AO531" s="161"/>
      <c r="AP531" s="161"/>
      <c r="AQ531" s="161"/>
      <c r="AR531" s="161"/>
      <c r="AS531" s="161"/>
      <c r="AT531" s="161"/>
      <c r="AU531" s="161"/>
      <c r="AV531" s="161"/>
    </row>
    <row r="532" spans="1:48" s="160" customFormat="1"/>
    <row r="533" spans="1:48" s="160" customFormat="1"/>
    <row r="534" spans="1:48" s="160" customFormat="1"/>
    <row r="535" spans="1:48" s="160" customFormat="1"/>
    <row r="536" spans="1:48" s="160" customFormat="1"/>
    <row r="537" spans="1:48" s="160" customFormat="1"/>
    <row r="538" spans="1:48" s="160" customFormat="1"/>
    <row r="539" spans="1:48" s="160" customFormat="1"/>
    <row r="540" spans="1:48" s="160" customFormat="1"/>
    <row r="541" spans="1:48" s="160" customFormat="1"/>
    <row r="542" spans="1:48" s="160" customFormat="1"/>
    <row r="543" spans="1:48" s="160" customFormat="1"/>
    <row r="544" spans="1:48" s="160" customFormat="1"/>
    <row r="545" s="160" customFormat="1"/>
    <row r="546" s="160" customFormat="1"/>
    <row r="547" s="160" customFormat="1"/>
    <row r="548" s="160" customFormat="1"/>
    <row r="549" s="160" customFormat="1"/>
    <row r="550" s="160" customFormat="1"/>
    <row r="551" s="160" customFormat="1"/>
    <row r="552" s="160" customFormat="1"/>
    <row r="553" s="160" customFormat="1"/>
    <row r="554" s="160" customFormat="1"/>
    <row r="555" s="160" customFormat="1"/>
    <row r="556" s="160" customFormat="1"/>
    <row r="557" s="160" customFormat="1"/>
    <row r="558" s="160" customFormat="1"/>
    <row r="559" s="160" customFormat="1"/>
    <row r="560" s="160" customFormat="1"/>
    <row r="561" s="160" customFormat="1"/>
    <row r="562" s="160" customFormat="1"/>
    <row r="563" s="160" customFormat="1"/>
    <row r="564" s="160" customFormat="1"/>
    <row r="565" s="160" customFormat="1"/>
    <row r="566" s="160" customFormat="1"/>
    <row r="567" s="160" customFormat="1"/>
    <row r="568" s="160" customFormat="1"/>
    <row r="569" s="160" customFormat="1"/>
    <row r="570" s="160" customFormat="1"/>
    <row r="571" s="160" customFormat="1"/>
    <row r="572" s="160" customFormat="1"/>
    <row r="573" s="160" customFormat="1"/>
    <row r="574" s="160" customFormat="1"/>
    <row r="575" s="160" customFormat="1"/>
    <row r="576" s="160" customFormat="1"/>
    <row r="577" s="160" customFormat="1"/>
    <row r="578" s="160" customFormat="1"/>
    <row r="579" s="160" customFormat="1"/>
    <row r="580" s="160" customFormat="1"/>
    <row r="581" s="160" customFormat="1"/>
    <row r="582" s="160" customFormat="1"/>
    <row r="583" s="160" customFormat="1"/>
    <row r="584" s="160" customFormat="1"/>
    <row r="585" s="160" customFormat="1"/>
    <row r="586" s="160" customFormat="1"/>
    <row r="587" s="160" customFormat="1"/>
    <row r="588" s="160" customFormat="1"/>
    <row r="589" s="160" customFormat="1"/>
    <row r="590" s="160" customFormat="1"/>
    <row r="591" s="160" customFormat="1"/>
    <row r="592" s="160" customFormat="1"/>
    <row r="593" s="160" customFormat="1"/>
    <row r="594" s="160" customFormat="1"/>
    <row r="595" s="160" customFormat="1"/>
    <row r="596" s="160" customFormat="1"/>
    <row r="597" s="160" customFormat="1"/>
    <row r="598" s="160" customFormat="1"/>
    <row r="599" s="160" customFormat="1"/>
    <row r="600" s="160" customFormat="1"/>
    <row r="601" s="160" customFormat="1"/>
    <row r="602" s="160" customFormat="1"/>
    <row r="603" s="160" customFormat="1"/>
    <row r="604" s="160" customFormat="1"/>
    <row r="605" s="160" customFormat="1"/>
    <row r="606" s="160" customFormat="1"/>
    <row r="607" s="160" customFormat="1"/>
    <row r="608" s="160" customFormat="1"/>
    <row r="609" s="160" customFormat="1"/>
    <row r="610" s="160" customFormat="1"/>
    <row r="611" s="160" customFormat="1"/>
    <row r="612" s="160" customFormat="1"/>
    <row r="613" s="160" customFormat="1"/>
    <row r="614" s="160" customFormat="1"/>
    <row r="615" s="160" customFormat="1"/>
    <row r="616" s="160" customFormat="1"/>
    <row r="617" s="160" customFormat="1"/>
    <row r="618" s="160" customFormat="1"/>
    <row r="619" s="160" customFormat="1"/>
    <row r="620" s="160" customFormat="1"/>
    <row r="621" s="160" customFormat="1"/>
    <row r="622" s="160" customFormat="1"/>
    <row r="623" s="160" customFormat="1"/>
    <row r="624" s="160" customFormat="1"/>
    <row r="625" s="160" customFormat="1"/>
    <row r="626" s="160" customFormat="1"/>
    <row r="627" s="160" customFormat="1"/>
    <row r="628" s="160" customFormat="1"/>
    <row r="629" s="160" customFormat="1"/>
    <row r="630" s="160" customFormat="1"/>
    <row r="631" s="160" customFormat="1"/>
    <row r="632" s="160" customFormat="1"/>
    <row r="633" s="160" customFormat="1"/>
    <row r="634" s="160" customFormat="1"/>
    <row r="635" s="160" customFormat="1"/>
    <row r="636" s="160" customFormat="1"/>
    <row r="637" s="160" customFormat="1"/>
    <row r="638" s="160" customFormat="1"/>
    <row r="639" s="160" customFormat="1"/>
    <row r="640" s="160" customFormat="1"/>
    <row r="641" s="160" customFormat="1"/>
    <row r="642" s="160" customFormat="1"/>
    <row r="643" s="160" customFormat="1"/>
    <row r="644" s="160" customFormat="1"/>
    <row r="645" s="160" customFormat="1"/>
    <row r="646" s="160" customFormat="1"/>
    <row r="647" s="160" customFormat="1"/>
    <row r="648" s="160" customFormat="1"/>
    <row r="649" s="160" customFormat="1"/>
    <row r="650" s="160" customFormat="1"/>
    <row r="651" s="160" customFormat="1"/>
    <row r="652" s="160" customFormat="1"/>
    <row r="653" s="160" customFormat="1"/>
    <row r="654" s="160" customFormat="1"/>
    <row r="655" s="160" customFormat="1"/>
    <row r="656" s="160" customFormat="1"/>
    <row r="657" s="160" customFormat="1"/>
    <row r="658" s="160" customFormat="1"/>
    <row r="659" s="160" customFormat="1"/>
    <row r="660" s="160" customFormat="1"/>
    <row r="661" s="160" customFormat="1"/>
  </sheetData>
  <sheetProtection password="B48E" sheet="1" objects="1" scenarios="1" selectLockedCells="1" selectUnlockedCells="1"/>
  <conditionalFormatting sqref="A3:AV25">
    <cfRule type="containsBlanks" dxfId="5" priority="3">
      <formula>LEN(TRIM(A3))=0</formula>
    </cfRule>
  </conditionalFormatting>
  <conditionalFormatting sqref="A7:AV7">
    <cfRule type="containsBlanks" dxfId="4" priority="1">
      <formula>LEN(TRIM(A7))=0</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theme="0" tint="-0.34998626667073579"/>
    <pageSetUpPr fitToPage="1"/>
  </sheetPr>
  <dimension ref="A1:J422"/>
  <sheetViews>
    <sheetView zoomScale="90" zoomScaleNormal="90" workbookViewId="0">
      <selection activeCell="E31" sqref="E31"/>
    </sheetView>
  </sheetViews>
  <sheetFormatPr defaultColWidth="9.140625" defaultRowHeight="12.75"/>
  <cols>
    <col min="1" max="1" width="1.7109375" style="93" customWidth="1"/>
    <col min="2" max="2" width="8.28515625" style="117" customWidth="1"/>
    <col min="3" max="3" width="36.140625" style="123" bestFit="1" customWidth="1"/>
    <col min="4" max="7" width="36.7109375" style="93" customWidth="1"/>
    <col min="8" max="8" width="13.5703125" style="93" customWidth="1"/>
    <col min="9" max="16384" width="9.140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C6" s="98"/>
      <c r="D6" s="99"/>
      <c r="E6" s="102"/>
      <c r="F6" s="102"/>
      <c r="G6" s="103"/>
    </row>
    <row r="7" spans="1:9" ht="36.75" customHeight="1" thickBot="1">
      <c r="C7" s="98"/>
      <c r="D7" s="99"/>
      <c r="E7" s="105"/>
      <c r="F7" s="106"/>
      <c r="G7" s="107"/>
    </row>
    <row r="8" spans="1:9" ht="23.25" customHeight="1">
      <c r="C8" s="672" t="s">
        <v>1815</v>
      </c>
      <c r="D8" s="673"/>
      <c r="E8" s="108"/>
      <c r="F8" s="109"/>
      <c r="G8" s="110"/>
    </row>
    <row r="9" spans="1:9" ht="24" thickBot="1">
      <c r="C9" s="674"/>
      <c r="D9" s="675"/>
      <c r="E9" s="109" t="s">
        <v>1419</v>
      </c>
      <c r="F9" s="111"/>
      <c r="G9" s="112" t="s">
        <v>1814</v>
      </c>
    </row>
    <row r="10" spans="1:9" ht="18.75">
      <c r="A10" s="58">
        <v>1</v>
      </c>
      <c r="B10" s="59"/>
      <c r="C10" s="177" t="s">
        <v>124</v>
      </c>
      <c r="D10" s="178" t="str">
        <f>VLOOKUP(D11,'Thin Client Database'!$A:$B,2,0)</f>
        <v>Lenovo/VXL</v>
      </c>
      <c r="E10" s="86" t="str">
        <f>VLOOKUP(E11,'Thin Client Database'!$A:$B,2,0)</f>
        <v>Lenovo/VXL</v>
      </c>
      <c r="F10" s="86" t="str">
        <f>VLOOKUP(F11,'Thin Client Database'!$A:$B,2,0)</f>
        <v>Wyse</v>
      </c>
      <c r="G10" s="86" t="str">
        <f>VLOOKUP(G11,'Thin Client Database'!$A:$B,2,0)</f>
        <v>Wyse</v>
      </c>
      <c r="H10" s="115"/>
    </row>
    <row r="11" spans="1:9" s="117" customFormat="1" ht="19.5" customHeight="1">
      <c r="A11" s="58">
        <v>2</v>
      </c>
      <c r="B11" s="59"/>
      <c r="C11" s="57" t="s">
        <v>425</v>
      </c>
      <c r="D11" s="91" t="s">
        <v>1574</v>
      </c>
      <c r="E11" s="91" t="s">
        <v>1560</v>
      </c>
      <c r="F11" s="91" t="s">
        <v>1666</v>
      </c>
      <c r="G11" s="91" t="s">
        <v>1740</v>
      </c>
      <c r="I11" s="117" t="s">
        <v>82</v>
      </c>
    </row>
    <row r="12" spans="1:9">
      <c r="A12" s="58">
        <v>3</v>
      </c>
      <c r="B12" s="59"/>
      <c r="C12" s="57" t="s">
        <v>151</v>
      </c>
      <c r="D12" s="92" t="str">
        <f>VLOOKUP($D$11,'Thin Client Database'!$A:$BW,$A12,0)</f>
        <v>n/a</v>
      </c>
      <c r="E12" s="92" t="str">
        <f>VLOOKUP($E$11,'Thin Client Database'!$A:$BW,$A12,0)</f>
        <v>n/a</v>
      </c>
      <c r="F12" s="92" t="str">
        <f>VLOOKUP($F$11,'Thin Client Database'!$A:$BW,$A12,0)</f>
        <v>c32</v>
      </c>
      <c r="G12" s="92" t="str">
        <f>VLOOKUP($G$11,'Thin Client Database'!$A:$BW,$A12,0)</f>
        <v>1512-z</v>
      </c>
    </row>
    <row r="13" spans="1:9" ht="12.75" customHeight="1">
      <c r="A13" s="58">
        <v>4</v>
      </c>
      <c r="B13" s="635" t="s">
        <v>155</v>
      </c>
      <c r="C13" s="57" t="s">
        <v>115</v>
      </c>
      <c r="D13" s="56" t="str">
        <f>IF(LEN(VLOOKUP($D$11,'Thin Client Database'!$A:$BW,$A13,0))=0,"",VLOOKUP($D$11,'Thin Client Database'!$A:$BW,$A13,0))</f>
        <v/>
      </c>
      <c r="E13" s="56" t="str">
        <f>IF(LEN(VLOOKUP($E$11,'Thin Client Database'!$A:$BW,$A13,0))=0,"",VLOOKUP($E$11,'Thin Client Database'!$A:$BW,$A13,0))</f>
        <v/>
      </c>
      <c r="F13" s="56" t="str">
        <f>IF(LEN(VLOOKUP($F$11,'Thin Client Database'!$A:$BW,$A13,0))=0,"",VLOOKUP($F$11,'Thin Client Database'!$A:$BW,$A13,0))</f>
        <v/>
      </c>
      <c r="G13" s="56" t="str">
        <f>IF(LEN(VLOOKUP($G$11,'Thin Client Database'!$A:$BW,$A13,0))=0,"",VLOOKUP($G$11,'Thin Client Database'!$A:$BW,$A13,0))</f>
        <v/>
      </c>
    </row>
    <row r="14" spans="1:9" ht="12.75" customHeight="1">
      <c r="A14" s="58">
        <v>5</v>
      </c>
      <c r="B14" s="636"/>
      <c r="C14" s="57" t="s">
        <v>2</v>
      </c>
      <c r="D14" s="56" t="str">
        <f>IF(LEN(VLOOKUP($D$11,'Thin Client Database'!$A:$BW,$A14,0))=0,"",VLOOKUP($D$11,'Thin Client Database'!$A:$BW,$A14,0))</f>
        <v>Desktop</v>
      </c>
      <c r="E14" s="56" t="str">
        <f>IF(LEN(VLOOKUP($E$11,'Thin Client Database'!$A:$BW,$A14,0))=0,"",VLOOKUP($E$11,'Thin Client Database'!$A:$BW,$A14,0))</f>
        <v>Desktop</v>
      </c>
      <c r="F14" s="56" t="str">
        <f>IF(LEN(VLOOKUP($F$11,'Thin Client Database'!$A:$BW,$A14,0))=0,"",VLOOKUP($F$11,'Thin Client Database'!$A:$BW,$A14,0))</f>
        <v>Desktop</v>
      </c>
      <c r="G14" s="56" t="str">
        <f>IF(LEN(VLOOKUP($G$11,'Thin Client Database'!$A:$BW,$A14,0))=0,"",VLOOKUP($G$11,'Thin Client Database'!$A:$BW,$A14,0))</f>
        <v>Desktop</v>
      </c>
    </row>
    <row r="15" spans="1:9">
      <c r="A15" s="58">
        <v>6</v>
      </c>
      <c r="B15" s="636"/>
      <c r="C15" s="57" t="s">
        <v>916</v>
      </c>
      <c r="D15" s="56" t="str">
        <f>IF(LEN(VLOOKUP($D$11,'Thin Client Database'!$A:$BW,$A15,0))=0,"",VLOOKUP($D$11,'Thin Client Database'!$A:$BW,$A15,0))</f>
        <v>5 x 22.9 x 22.6</v>
      </c>
      <c r="E15" s="56" t="str">
        <f>IF(LEN(VLOOKUP($E$11,'Thin Client Database'!$A:$BW,$A15,0))=0,"",VLOOKUP($E$11,'Thin Client Database'!$A:$BW,$A15,0))</f>
        <v/>
      </c>
      <c r="F15" s="56" t="str">
        <f>IF(LEN(VLOOKUP($F$11,'Thin Client Database'!$A:$BW,$A15,0))=0,"",VLOOKUP($F$11,'Thin Client Database'!$A:$BW,$A15,0))</f>
        <v>3.4 x 17.7 x 12.1</v>
      </c>
      <c r="G15" s="56" t="str">
        <f>IF(LEN(VLOOKUP($G$11,'Thin Client Database'!$A:$BW,$A15,0))=0,"",VLOOKUP($G$11,'Thin Client Database'!$A:$BW,$A15,0))</f>
        <v>8.2 x 22.5 x 30.7</v>
      </c>
    </row>
    <row r="16" spans="1:9">
      <c r="A16" s="58">
        <v>7</v>
      </c>
      <c r="B16" s="636"/>
      <c r="C16" s="57" t="s">
        <v>1542</v>
      </c>
      <c r="D16" s="56">
        <f>IF(LEN(VLOOKUP($D$11,'Thin Client Database'!$A:$BW,$A16,0))=0,"",VLOOKUP($D$11,'Thin Client Database'!$A:$BW,$A16,0))</f>
        <v>5.5</v>
      </c>
      <c r="E16" s="56" t="str">
        <f>IF(LEN(VLOOKUP($E$11,'Thin Client Database'!$A:$BW,$A16,0))=0,"",VLOOKUP($E$11,'Thin Client Database'!$A:$BW,$A16,0))</f>
        <v/>
      </c>
      <c r="F16" s="56">
        <f>IF(LEN(VLOOKUP($F$11,'Thin Client Database'!$A:$BW,$A16,0))=0,"",VLOOKUP($F$11,'Thin Client Database'!$A:$BW,$A16,0))</f>
        <v>6</v>
      </c>
      <c r="G16" s="56">
        <f>IF(LEN(VLOOKUP($G$11,'Thin Client Database'!$A:$BW,$A16,0))=0,"",VLOOKUP($G$11,'Thin Client Database'!$A:$BW,$A16,0))</f>
        <v>8.3699999999999992</v>
      </c>
    </row>
    <row r="17" spans="1:10">
      <c r="A17" s="58">
        <v>8</v>
      </c>
      <c r="B17" s="636"/>
      <c r="C17" s="57" t="s">
        <v>1543</v>
      </c>
      <c r="D17" s="56">
        <f>IF(LEN(VLOOKUP($D$11,'Thin Client Database'!$A:$BW,$A17,0))=0,"",VLOOKUP($D$11,'Thin Client Database'!$A:$BW,$A17,0))</f>
        <v>10.3</v>
      </c>
      <c r="E17" s="56" t="str">
        <f>IF(LEN(VLOOKUP($E$11,'Thin Client Database'!$A:$BW,$A17,0))=0,"",VLOOKUP($E$11,'Thin Client Database'!$A:$BW,$A17,0))</f>
        <v/>
      </c>
      <c r="F17" s="56">
        <f>IF(LEN(VLOOKUP($F$11,'Thin Client Database'!$A:$BW,$A17,0))=0,"",VLOOKUP($F$11,'Thin Client Database'!$A:$BW,$A17,0))</f>
        <v>7</v>
      </c>
      <c r="G17" s="56">
        <f>IF(LEN(VLOOKUP($G$11,'Thin Client Database'!$A:$BW,$A17,0))=0,"",VLOOKUP($G$11,'Thin Client Database'!$A:$BW,$A17,0))</f>
        <v>14.1</v>
      </c>
    </row>
    <row r="18" spans="1:10" ht="25.5">
      <c r="A18" s="58">
        <v>9</v>
      </c>
      <c r="B18" s="636"/>
      <c r="C18" s="57" t="s">
        <v>1544</v>
      </c>
      <c r="D18" s="56">
        <f>IF(LEN(VLOOKUP($D$11,'Thin Client Database'!$A:$BW,$A18,0))=0,"",VLOOKUP($D$11,'Thin Client Database'!$A:$BW,$A18,0))</f>
        <v>341</v>
      </c>
      <c r="E18" s="56">
        <f>IF(LEN(VLOOKUP($E$11,'Thin Client Database'!$A:$BW,$A18,0))=0,"",VLOOKUP($E$11,'Thin Client Database'!$A:$BW,$A18,0))</f>
        <v>237</v>
      </c>
      <c r="F18" s="56" t="str">
        <f>IF(LEN(VLOOKUP($F$11,'Thin Client Database'!$A:$BW,$A18,0))=0,"",VLOOKUP($F$11,'Thin Client Database'!$A:$BW,$A18,0))</f>
        <v>268-403</v>
      </c>
      <c r="G18" s="56" t="str">
        <f>IF(LEN(VLOOKUP($G$11,'Thin Client Database'!$A:$BW,$A18,0))=0,"",VLOOKUP($G$11,'Thin Client Database'!$A:$BW,$A18,0))</f>
        <v>439-624</v>
      </c>
    </row>
    <row r="19" spans="1:10" ht="38.25" customHeight="1">
      <c r="A19" s="58">
        <v>10</v>
      </c>
      <c r="B19" s="636"/>
      <c r="C19" s="57" t="s">
        <v>1545</v>
      </c>
      <c r="D19" s="56" t="str">
        <f>IF(LEN(VLOOKUP($D$11,'Thin Client Database'!$A:$BW,$A19,0))=0,"",VLOOKUP($D$11,'Thin Client Database'!$A:$BW,$A19,0))</f>
        <v/>
      </c>
      <c r="E19" s="56" t="str">
        <f>IF(LEN(VLOOKUP($E$11,'Thin Client Database'!$A:$BW,$A19,0))=0,"",VLOOKUP($E$11,'Thin Client Database'!$A:$BW,$A19,0))</f>
        <v/>
      </c>
      <c r="F19" s="56">
        <f>IF(LEN(VLOOKUP($F$11,'Thin Client Database'!$A:$BW,$A19,0))=0,"",VLOOKUP($F$11,'Thin Client Database'!$A:$BW,$A19,0))</f>
        <v>-31</v>
      </c>
      <c r="G19" s="56" t="str">
        <f>IF(LEN(VLOOKUP($G$11,'Thin Client Database'!$A:$BW,$A19,0))=0,"",VLOOKUP($G$11,'Thin Client Database'!$A:$BW,$A19,0))</f>
        <v/>
      </c>
    </row>
    <row r="20" spans="1:10">
      <c r="A20" s="58">
        <v>11</v>
      </c>
      <c r="B20" s="636"/>
      <c r="C20" s="57" t="s">
        <v>430</v>
      </c>
      <c r="D20" s="56" t="str">
        <f>IF(LEN(VLOOKUP($D$11,'Thin Client Database'!$A:$BW,$A20,0))=0,"",VLOOKUP($D$11,'Thin Client Database'!$A:$BW,$A20,0))</f>
        <v>VIA C7 1.6 GHz</v>
      </c>
      <c r="E20" s="56" t="str">
        <f>IF(LEN(VLOOKUP($E$11,'Thin Client Database'!$A:$BW,$A20,0))=0,"",VLOOKUP($E$11,'Thin Client Database'!$A:$BW,$A20,0))</f>
        <v>AMD Geode LX600 366MHz</v>
      </c>
      <c r="F20" s="56" t="str">
        <f>IF(LEN(VLOOKUP($F$11,'Thin Client Database'!$A:$BW,$A20,0))=0,"",VLOOKUP($F$11,'Thin Client Database'!$A:$BW,$A20,0))</f>
        <v>VIA C7 1GHz</v>
      </c>
      <c r="G20" s="56" t="str">
        <f>IF(LEN(VLOOKUP($G$11,'Thin Client Database'!$A:$BW,$A20,0))=0,"",VLOOKUP($G$11,'Thin Client Database'!$A:$BW,$A20,0))</f>
        <v>1.5 GHz AMD Sempron</v>
      </c>
    </row>
    <row r="21" spans="1:10">
      <c r="A21" s="58">
        <v>12</v>
      </c>
      <c r="B21" s="636"/>
      <c r="C21" s="57" t="s">
        <v>1546</v>
      </c>
      <c r="D21" s="56" t="str">
        <f>IF(LEN(VLOOKUP($D$11,'Thin Client Database'!$A:$BW,$A21,0))=0,"",VLOOKUP($D$11,'Thin Client Database'!$A:$BW,$A21,0))</f>
        <v>1GB</v>
      </c>
      <c r="E21" s="56" t="str">
        <f>IF(LEN(VLOOKUP($E$11,'Thin Client Database'!$A:$BW,$A21,0))=0,"",VLOOKUP($E$11,'Thin Client Database'!$A:$BW,$A21,0))</f>
        <v>128MB</v>
      </c>
      <c r="F21" s="56" t="str">
        <f>IF(LEN(VLOOKUP($F$11,'Thin Client Database'!$A:$BW,$A21,0))=0,"",VLOOKUP($F$11,'Thin Client Database'!$A:$BW,$A21,0))</f>
        <v>512MB</v>
      </c>
      <c r="G21" s="56" t="str">
        <f>IF(LEN(VLOOKUP($G$11,'Thin Client Database'!$A:$BW,$A21,0))=0,"",VLOOKUP($G$11,'Thin Client Database'!$A:$BW,$A21,0))</f>
        <v>1GB or 2GB</v>
      </c>
      <c r="J21"/>
    </row>
    <row r="22" spans="1:10">
      <c r="A22" s="58">
        <v>13</v>
      </c>
      <c r="B22" s="636"/>
      <c r="C22" s="57" t="s">
        <v>1547</v>
      </c>
      <c r="D22" s="56" t="str">
        <f>IF(LEN(VLOOKUP($D$11,'Thin Client Database'!$A:$BW,$A22,0))=0,"",VLOOKUP($D$11,'Thin Client Database'!$A:$BW,$A22,0))</f>
        <v>1GB</v>
      </c>
      <c r="E22" s="56" t="str">
        <f>IF(LEN(VLOOKUP($E$11,'Thin Client Database'!$A:$BW,$A22,0))=0,"",VLOOKUP($E$11,'Thin Client Database'!$A:$BW,$A22,0))</f>
        <v>256MB</v>
      </c>
      <c r="F22" s="56" t="str">
        <f>IF(LEN(VLOOKUP($F$11,'Thin Client Database'!$A:$BW,$A22,0))=0,"",VLOOKUP($F$11,'Thin Client Database'!$A:$BW,$A22,0))</f>
        <v>128MB</v>
      </c>
      <c r="G22" s="56" t="str">
        <f>IF(LEN(VLOOKUP($G$11,'Thin Client Database'!$A:$BW,$A22,0))=0,"",VLOOKUP($G$11,'Thin Client Database'!$A:$BW,$A22,0))</f>
        <v>0GB</v>
      </c>
    </row>
    <row r="23" spans="1:10">
      <c r="A23" s="58">
        <v>14</v>
      </c>
      <c r="B23" s="636"/>
      <c r="C23" s="57" t="s">
        <v>1042</v>
      </c>
      <c r="D23" s="56" t="str">
        <f>IF(LEN(VLOOKUP($D$11,'Thin Client Database'!$A:$BW,$A23,0))=0,"",VLOOKUP($D$11,'Thin Client Database'!$A:$BW,$A23,0))</f>
        <v>10/100/1000</v>
      </c>
      <c r="E23" s="56" t="str">
        <f>IF(LEN(VLOOKUP($E$11,'Thin Client Database'!$A:$BW,$A23,0))=0,"",VLOOKUP($E$11,'Thin Client Database'!$A:$BW,$A23,0))</f>
        <v>10/100/1000</v>
      </c>
      <c r="F23" s="56" t="str">
        <f>IF(LEN(VLOOKUP($F$11,'Thin Client Database'!$A:$BW,$A23,0))=0,"",VLOOKUP($F$11,'Thin Client Database'!$A:$BW,$A23,0))</f>
        <v>10/100/1000</v>
      </c>
      <c r="G23" s="56" t="str">
        <f>IF(LEN(VLOOKUP($G$11,'Thin Client Database'!$A:$BW,$A23,0))=0,"",VLOOKUP($G$11,'Thin Client Database'!$A:$BW,$A23,0))</f>
        <v>10/100/1000</v>
      </c>
    </row>
    <row r="24" spans="1:10">
      <c r="A24" s="58">
        <v>15</v>
      </c>
      <c r="B24" s="637"/>
      <c r="C24" s="57" t="s">
        <v>1043</v>
      </c>
      <c r="D24" s="56" t="str">
        <f>IF(LEN(VLOOKUP($D$11,'Thin Client Database'!$A:$BW,$A24,0))=0,"",VLOOKUP($D$11,'Thin Client Database'!$A:$BW,$A24,0))</f>
        <v/>
      </c>
      <c r="E24" s="56" t="str">
        <f>IF(LEN(VLOOKUP($E$11,'Thin Client Database'!$A:$BW,$A24,0))=0,"",VLOOKUP($E$11,'Thin Client Database'!$A:$BW,$A24,0))</f>
        <v/>
      </c>
      <c r="F24" s="56" t="str">
        <f>IF(LEN(VLOOKUP($F$11,'Thin Client Database'!$A:$BW,$A24,0))=0,"",VLOOKUP($F$11,'Thin Client Database'!$A:$BW,$A24,0))</f>
        <v/>
      </c>
      <c r="G24" s="56" t="str">
        <f>IF(LEN(VLOOKUP($G$11,'Thin Client Database'!$A:$BW,$A24,0))=0,"",VLOOKUP($G$11,'Thin Client Database'!$A:$BW,$A24,0))</f>
        <v>AMD ATI 690E</v>
      </c>
    </row>
    <row r="25" spans="1:10">
      <c r="A25" s="58">
        <v>16</v>
      </c>
      <c r="B25" s="676" t="s">
        <v>1812</v>
      </c>
      <c r="C25" s="176" t="s">
        <v>1057</v>
      </c>
      <c r="D25" s="56" t="str">
        <f>IF(LEN(VLOOKUP($D$11,'Thin Client Database'!$A:$BW,$A25,0))=0,"",VLOOKUP($D$11,'Thin Client Database'!$A:$BW,$A25,0))</f>
        <v>No</v>
      </c>
      <c r="E25" s="56" t="str">
        <f>IF(LEN(VLOOKUP($E$11,'Thin Client Database'!$A:$BW,$A25,0))=0,"",VLOOKUP($E$11,'Thin Client Database'!$A:$BW,$A25,0))</f>
        <v>No</v>
      </c>
      <c r="F25" s="56" t="str">
        <f>IF(LEN(VLOOKUP($F$11,'Thin Client Database'!$A:$BW,$A25,0))=0,"",VLOOKUP($F$11,'Thin Client Database'!$A:$BW,$A25,0))</f>
        <v>No</v>
      </c>
      <c r="G25" s="56" t="str">
        <f>IF(LEN(VLOOKUP($G$11,'Thin Client Database'!$A:$BW,$A25,0))=0,"",VLOOKUP($G$11,'Thin Client Database'!$A:$BW,$A25,0))</f>
        <v>No</v>
      </c>
    </row>
    <row r="26" spans="1:10">
      <c r="A26" s="58">
        <v>17</v>
      </c>
      <c r="B26" s="677"/>
      <c r="C26" s="176" t="s">
        <v>866</v>
      </c>
      <c r="D26" s="56">
        <f>IF(LEN(VLOOKUP($D$11,'Thin Client Database'!$A:$BW,$A26,0))=0,"",VLOOKUP($D$11,'Thin Client Database'!$A:$BW,$A26,0))</f>
        <v>0</v>
      </c>
      <c r="E26" s="56">
        <f>IF(LEN(VLOOKUP($E$11,'Thin Client Database'!$A:$BW,$A26,0))=0,"",VLOOKUP($E$11,'Thin Client Database'!$A:$BW,$A26,0))</f>
        <v>0</v>
      </c>
      <c r="F26" s="56">
        <f>IF(LEN(VLOOKUP($F$11,'Thin Client Database'!$A:$BW,$A26,0))=0,"",VLOOKUP($F$11,'Thin Client Database'!$A:$BW,$A26,0))</f>
        <v>0</v>
      </c>
      <c r="G26" s="56">
        <f>IF(LEN(VLOOKUP($G$11,'Thin Client Database'!$A:$BW,$A26,0))=0,"",VLOOKUP($G$11,'Thin Client Database'!$A:$BW,$A26,0))</f>
        <v>0</v>
      </c>
    </row>
    <row r="27" spans="1:10">
      <c r="A27" s="58">
        <v>18</v>
      </c>
      <c r="B27" s="677"/>
      <c r="C27" s="176" t="s">
        <v>865</v>
      </c>
      <c r="D27" s="56">
        <f>IF(LEN(VLOOKUP($D$11,'Thin Client Database'!$A:$BW,$A27,0))=0,"",VLOOKUP($D$11,'Thin Client Database'!$A:$BW,$A27,0))</f>
        <v>0</v>
      </c>
      <c r="E27" s="56">
        <f>IF(LEN(VLOOKUP($E$11,'Thin Client Database'!$A:$BW,$A27,0))=0,"",VLOOKUP($E$11,'Thin Client Database'!$A:$BW,$A27,0))</f>
        <v>0</v>
      </c>
      <c r="F27" s="56">
        <f>IF(LEN(VLOOKUP($F$11,'Thin Client Database'!$A:$BW,$A27,0))=0,"",VLOOKUP($F$11,'Thin Client Database'!$A:$BW,$A27,0))</f>
        <v>0</v>
      </c>
      <c r="G27" s="56">
        <f>IF(LEN(VLOOKUP($G$11,'Thin Client Database'!$A:$BW,$A27,0))=0,"",VLOOKUP($G$11,'Thin Client Database'!$A:$BW,$A27,0))</f>
        <v>0</v>
      </c>
    </row>
    <row r="28" spans="1:10" ht="12.75" customHeight="1">
      <c r="A28" s="58">
        <v>19</v>
      </c>
      <c r="B28" s="677"/>
      <c r="C28" s="176" t="s">
        <v>1044</v>
      </c>
      <c r="D28" s="56">
        <f>IF(LEN(VLOOKUP($D$11,'Thin Client Database'!$A:$BW,$A28,0))=0,"",VLOOKUP($D$11,'Thin Client Database'!$A:$BW,$A28,0))</f>
        <v>0</v>
      </c>
      <c r="E28" s="56">
        <f>IF(LEN(VLOOKUP($E$11,'Thin Client Database'!$A:$BW,$A28,0))=0,"",VLOOKUP($E$11,'Thin Client Database'!$A:$BW,$A28,0))</f>
        <v>0</v>
      </c>
      <c r="F28" s="56">
        <f>IF(LEN(VLOOKUP($F$11,'Thin Client Database'!$A:$BW,$A28,0))=0,"",VLOOKUP($F$11,'Thin Client Database'!$A:$BW,$A28,0))</f>
        <v>0</v>
      </c>
      <c r="G28" s="56">
        <f>IF(LEN(VLOOKUP($G$11,'Thin Client Database'!$A:$BW,$A28,0))=0,"",VLOOKUP($G$11,'Thin Client Database'!$A:$BW,$A28,0))</f>
        <v>0</v>
      </c>
    </row>
    <row r="29" spans="1:10">
      <c r="A29" s="58">
        <v>20</v>
      </c>
      <c r="B29" s="677"/>
      <c r="C29" s="176" t="s">
        <v>1045</v>
      </c>
      <c r="D29" s="56">
        <f>IF(LEN(VLOOKUP($D$11,'Thin Client Database'!$A:$BW,$A29,0))=0,"",VLOOKUP($D$11,'Thin Client Database'!$A:$BW,$A29,0))</f>
        <v>0</v>
      </c>
      <c r="E29" s="56">
        <f>IF(LEN(VLOOKUP($E$11,'Thin Client Database'!$A:$BW,$A29,0))=0,"",VLOOKUP($E$11,'Thin Client Database'!$A:$BW,$A29,0))</f>
        <v>0</v>
      </c>
      <c r="F29" s="56">
        <f>IF(LEN(VLOOKUP($F$11,'Thin Client Database'!$A:$BW,$A29,0))=0,"",VLOOKUP($F$11,'Thin Client Database'!$A:$BW,$A29,0))</f>
        <v>0</v>
      </c>
      <c r="G29" s="56">
        <f>IF(LEN(VLOOKUP($G$11,'Thin Client Database'!$A:$BW,$A29,0))=0,"",VLOOKUP($G$11,'Thin Client Database'!$A:$BW,$A29,0))</f>
        <v>0</v>
      </c>
    </row>
    <row r="30" spans="1:10" ht="12.75" customHeight="1">
      <c r="A30" s="58">
        <v>21</v>
      </c>
      <c r="B30" s="678"/>
      <c r="C30" s="176" t="s">
        <v>913</v>
      </c>
      <c r="D30" s="56">
        <f>IF(LEN(VLOOKUP($D$11,'Thin Client Database'!$A:$BW,$A30,0))=0,"",VLOOKUP($D$11,'Thin Client Database'!$A:$BW,$A30,0))</f>
        <v>0</v>
      </c>
      <c r="E30" s="56">
        <f>IF(LEN(VLOOKUP($E$11,'Thin Client Database'!$A:$BW,$A30,0))=0,"",VLOOKUP($E$11,'Thin Client Database'!$A:$BW,$A30,0))</f>
        <v>0</v>
      </c>
      <c r="F30" s="56">
        <f>IF(LEN(VLOOKUP($F$11,'Thin Client Database'!$A:$BW,$A30,0))=0,"",VLOOKUP($F$11,'Thin Client Database'!$A:$BW,$A30,0))</f>
        <v>0</v>
      </c>
      <c r="G30" s="56">
        <f>IF(LEN(VLOOKUP($G$11,'Thin Client Database'!$A:$BW,$A30,0))=0,"",VLOOKUP($G$11,'Thin Client Database'!$A:$BW,$A30,0))</f>
        <v>0</v>
      </c>
    </row>
    <row r="31" spans="1:10">
      <c r="A31" s="58">
        <v>22</v>
      </c>
      <c r="B31" s="679" t="s">
        <v>87</v>
      </c>
      <c r="C31" s="176" t="s">
        <v>13</v>
      </c>
      <c r="D31" s="56" t="str">
        <f>IF(LEN(VLOOKUP($D$11,'Thin Client Database'!$A:$BW,$A31,0))=0,"",VLOOKUP($D$11,'Thin Client Database'!$A:$BW,$A31,0))</f>
        <v>2 or 3</v>
      </c>
      <c r="E31" s="56">
        <f>IF(LEN(VLOOKUP($E$11,'Thin Client Database'!$A:$BW,$A31,0))=0,"",VLOOKUP($E$11,'Thin Client Database'!$A:$BW,$A31,0))</f>
        <v>0</v>
      </c>
      <c r="F31" s="56">
        <f>IF(LEN(VLOOKUP($F$11,'Thin Client Database'!$A:$BW,$A31,0))=0,"",VLOOKUP($F$11,'Thin Client Database'!$A:$BW,$A31,0))</f>
        <v>0</v>
      </c>
      <c r="G31" s="56">
        <f>IF(LEN(VLOOKUP($G$11,'Thin Client Database'!$A:$BW,$A31,0))=0,"",VLOOKUP($G$11,'Thin Client Database'!$A:$BW,$A31,0))</f>
        <v>2</v>
      </c>
    </row>
    <row r="32" spans="1:10">
      <c r="A32" s="58">
        <v>23</v>
      </c>
      <c r="B32" s="680"/>
      <c r="C32" s="176" t="s">
        <v>863</v>
      </c>
      <c r="D32" s="56">
        <f>IF(LEN(VLOOKUP($D$11,'Thin Client Database'!$A:$BW,$A32,0))=0,"",VLOOKUP($D$11,'Thin Client Database'!$A:$BW,$A32,0))</f>
        <v>1</v>
      </c>
      <c r="E32" s="56">
        <f>IF(LEN(VLOOKUP($E$11,'Thin Client Database'!$A:$BW,$A32,0))=0,"",VLOOKUP($E$11,'Thin Client Database'!$A:$BW,$A32,0))</f>
        <v>0</v>
      </c>
      <c r="F32" s="56">
        <f>IF(LEN(VLOOKUP($F$11,'Thin Client Database'!$A:$BW,$A32,0))=0,"",VLOOKUP($F$11,'Thin Client Database'!$A:$BW,$A32,0))</f>
        <v>0</v>
      </c>
      <c r="G32" s="56">
        <f>IF(LEN(VLOOKUP($G$11,'Thin Client Database'!$A:$BW,$A32,0))=0,"",VLOOKUP($G$11,'Thin Client Database'!$A:$BW,$A32,0))</f>
        <v>1</v>
      </c>
    </row>
    <row r="33" spans="1:7" ht="12.75" customHeight="1">
      <c r="A33" s="58">
        <v>24</v>
      </c>
      <c r="B33" s="680"/>
      <c r="C33" s="176" t="s">
        <v>14</v>
      </c>
      <c r="D33" s="56">
        <f>IF(LEN(VLOOKUP($D$11,'Thin Client Database'!$A:$BW,$A33,0))=0,"",VLOOKUP($D$11,'Thin Client Database'!$A:$BW,$A33,0))</f>
        <v>2</v>
      </c>
      <c r="E33" s="56">
        <f>IF(LEN(VLOOKUP($E$11,'Thin Client Database'!$A:$BW,$A33,0))=0,"",VLOOKUP($E$11,'Thin Client Database'!$A:$BW,$A33,0))</f>
        <v>0</v>
      </c>
      <c r="F33" s="56">
        <f>IF(LEN(VLOOKUP($F$11,'Thin Client Database'!$A:$BW,$A33,0))=0,"",VLOOKUP($F$11,'Thin Client Database'!$A:$BW,$A33,0))</f>
        <v>2</v>
      </c>
      <c r="G33" s="56">
        <f>IF(LEN(VLOOKUP($G$11,'Thin Client Database'!$A:$BW,$A33,0))=0,"",VLOOKUP($G$11,'Thin Client Database'!$A:$BW,$A33,0))</f>
        <v>2</v>
      </c>
    </row>
    <row r="34" spans="1:7">
      <c r="A34" s="58">
        <v>25</v>
      </c>
      <c r="B34" s="680"/>
      <c r="C34" s="176" t="s">
        <v>431</v>
      </c>
      <c r="D34" s="56">
        <f>IF(LEN(VLOOKUP($D$11,'Thin Client Database'!$A:$BW,$A34,0))=0,"",VLOOKUP($D$11,'Thin Client Database'!$A:$BW,$A34,0))</f>
        <v>4</v>
      </c>
      <c r="E34" s="56">
        <f>IF(LEN(VLOOKUP($E$11,'Thin Client Database'!$A:$BW,$A34,0))=0,"",VLOOKUP($E$11,'Thin Client Database'!$A:$BW,$A34,0))</f>
        <v>4</v>
      </c>
      <c r="F34" s="56">
        <f>IF(LEN(VLOOKUP($F$11,'Thin Client Database'!$A:$BW,$A34,0))=0,"",VLOOKUP($F$11,'Thin Client Database'!$A:$BW,$A34,0))</f>
        <v>4</v>
      </c>
      <c r="G34" s="56">
        <f>IF(LEN(VLOOKUP($G$11,'Thin Client Database'!$A:$BW,$A34,0))=0,"",VLOOKUP($G$11,'Thin Client Database'!$A:$BW,$A34,0))</f>
        <v>6</v>
      </c>
    </row>
    <row r="35" spans="1:7" ht="29.25" customHeight="1">
      <c r="A35" s="58">
        <v>26</v>
      </c>
      <c r="B35" s="680"/>
      <c r="C35" s="176" t="s">
        <v>915</v>
      </c>
      <c r="D35" s="56" t="str">
        <f>IF(LEN(VLOOKUP($D$11,'Thin Client Database'!$A:$BW,$A35,0))=0,"",VLOOKUP($D$11,'Thin Client Database'!$A:$BW,$A35,0))</f>
        <v>Yes</v>
      </c>
      <c r="E35" s="56" t="str">
        <f>IF(LEN(VLOOKUP($E$11,'Thin Client Database'!$A:$BW,$A35,0))=0,"",VLOOKUP($E$11,'Thin Client Database'!$A:$BW,$A35,0))</f>
        <v>Yes</v>
      </c>
      <c r="F35" s="56" t="str">
        <f>IF(LEN(VLOOKUP($F$11,'Thin Client Database'!$A:$BW,$A35,0))=0,"",VLOOKUP($F$11,'Thin Client Database'!$A:$BW,$A35,0))</f>
        <v>Yes</v>
      </c>
      <c r="G35" s="56" t="str">
        <f>IF(LEN(VLOOKUP($G$11,'Thin Client Database'!$A:$BW,$A35,0))=0,"",VLOOKUP($G$11,'Thin Client Database'!$A:$BW,$A35,0))</f>
        <v>Yes</v>
      </c>
    </row>
    <row r="36" spans="1:7">
      <c r="A36" s="58">
        <v>27</v>
      </c>
      <c r="B36" s="680"/>
      <c r="C36" s="176" t="s">
        <v>1548</v>
      </c>
      <c r="D36" s="56" t="str">
        <f>IF(LEN(VLOOKUP($D$11,'Thin Client Database'!$A:$BW,$A36,0))=0,"",VLOOKUP($D$11,'Thin Client Database'!$A:$BW,$A36,0))</f>
        <v>Optional</v>
      </c>
      <c r="E36" s="56" t="str">
        <f>IF(LEN(VLOOKUP($E$11,'Thin Client Database'!$A:$BW,$A36,0))=0,"",VLOOKUP($E$11,'Thin Client Database'!$A:$BW,$A36,0))</f>
        <v>No</v>
      </c>
      <c r="F36" s="56" t="str">
        <f>IF(LEN(VLOOKUP($F$11,'Thin Client Database'!$A:$BW,$A36,0))=0,"",VLOOKUP($F$11,'Thin Client Database'!$A:$BW,$A36,0))</f>
        <v>Yes* b/g only</v>
      </c>
      <c r="G36" s="56" t="str">
        <f>IF(LEN(VLOOKUP($G$11,'Thin Client Database'!$A:$BW,$A36,0))=0,"",VLOOKUP($G$11,'Thin Client Database'!$A:$BW,$A36,0))</f>
        <v>Yes* b/g/n only</v>
      </c>
    </row>
    <row r="37" spans="1:7" ht="12.75" customHeight="1">
      <c r="A37" s="58">
        <v>28</v>
      </c>
      <c r="B37" s="680"/>
      <c r="C37" s="176" t="s">
        <v>1549</v>
      </c>
      <c r="D37" s="56" t="str">
        <f>IF(LEN(VLOOKUP($D$11,'Thin Client Database'!$A:$BW,$A37,0))=0,"",VLOOKUP($D$11,'Thin Client Database'!$A:$BW,$A37,0))</f>
        <v>No</v>
      </c>
      <c r="E37" s="56" t="str">
        <f>IF(LEN(VLOOKUP($E$11,'Thin Client Database'!$A:$BW,$A37,0))=0,"",VLOOKUP($E$11,'Thin Client Database'!$A:$BW,$A37,0))</f>
        <v>No</v>
      </c>
      <c r="F37" s="56" t="str">
        <f>IF(LEN(VLOOKUP($F$11,'Thin Client Database'!$A:$BW,$A37,0))=0,"",VLOOKUP($F$11,'Thin Client Database'!$A:$BW,$A37,0))</f>
        <v>No</v>
      </c>
      <c r="G37" s="56" t="str">
        <f>IF(LEN(VLOOKUP($G$11,'Thin Client Database'!$A:$BW,$A37,0))=0,"",VLOOKUP($G$11,'Thin Client Database'!$A:$BW,$A37,0))</f>
        <v>No</v>
      </c>
    </row>
    <row r="38" spans="1:7" ht="25.5" customHeight="1">
      <c r="A38" s="58">
        <v>29</v>
      </c>
      <c r="B38" s="680"/>
      <c r="C38" s="176" t="s">
        <v>16</v>
      </c>
      <c r="D38" s="56" t="str">
        <f>IF(LEN(VLOOKUP($D$11,'Thin Client Database'!$A:$BW,$A38,0))=0,"",VLOOKUP($D$11,'Thin Client Database'!$A:$BW,$A38,0))</f>
        <v>Yes</v>
      </c>
      <c r="E38" s="56" t="str">
        <f>IF(LEN(VLOOKUP($E$11,'Thin Client Database'!$A:$BW,$A38,0))=0,"",VLOOKUP($E$11,'Thin Client Database'!$A:$BW,$A38,0))</f>
        <v>Yes</v>
      </c>
      <c r="F38" s="56" t="str">
        <f>IF(LEN(VLOOKUP($F$11,'Thin Client Database'!$A:$BW,$A38,0))=0,"",VLOOKUP($F$11,'Thin Client Database'!$A:$BW,$A38,0))</f>
        <v>No</v>
      </c>
      <c r="G38" s="56" t="str">
        <f>IF(LEN(VLOOKUP($G$11,'Thin Client Database'!$A:$BW,$A38,0))=0,"",VLOOKUP($G$11,'Thin Client Database'!$A:$BW,$A38,0))</f>
        <v>Yes</v>
      </c>
    </row>
    <row r="39" spans="1:7" ht="21.75" customHeight="1">
      <c r="A39" s="58">
        <v>30</v>
      </c>
      <c r="B39" s="681"/>
      <c r="C39" s="176" t="s">
        <v>1550</v>
      </c>
      <c r="D39" s="56" t="str">
        <f>IF(LEN(VLOOKUP($D$11,'Thin Client Database'!$A:$BW,$A39,0))=0,"",VLOOKUP($D$11,'Thin Client Database'!$A:$BW,$A39,0))</f>
        <v>Yes</v>
      </c>
      <c r="E39" s="56" t="str">
        <f>IF(LEN(VLOOKUP($E$11,'Thin Client Database'!$A:$BW,$A39,0))=0,"",VLOOKUP($E$11,'Thin Client Database'!$A:$BW,$A39,0))</f>
        <v>No</v>
      </c>
      <c r="F39" s="56" t="str">
        <f>IF(LEN(VLOOKUP($F$11,'Thin Client Database'!$A:$BW,$A39,0))=0,"",VLOOKUP($F$11,'Thin Client Database'!$A:$BW,$A39,0))</f>
        <v>Yes</v>
      </c>
      <c r="G39" s="56" t="str">
        <f>IF(LEN(VLOOKUP($G$11,'Thin Client Database'!$A:$BW,$A39,0))=0,"",VLOOKUP($G$11,'Thin Client Database'!$A:$BW,$A39,0))</f>
        <v>Yes</v>
      </c>
    </row>
    <row r="40" spans="1:7" ht="21.75" customHeight="1">
      <c r="A40" s="58">
        <v>31</v>
      </c>
      <c r="B40" s="174"/>
      <c r="C40" s="176" t="s">
        <v>858</v>
      </c>
      <c r="D40" s="56" t="str">
        <f>IF(LEN(VLOOKUP($D$11,'Thin Client Database'!$A:$BW,$A40,0))=0,"",VLOOKUP($D$11,'Thin Client Database'!$A:$BW,$A40,0))</f>
        <v>1920x1440</v>
      </c>
      <c r="E40" s="56" t="str">
        <f>IF(LEN(VLOOKUP($E$11,'Thin Client Database'!$A:$BW,$A40,0))=0,"",VLOOKUP($E$11,'Thin Client Database'!$A:$BW,$A40,0))</f>
        <v>1600x1200</v>
      </c>
      <c r="F40" s="56" t="str">
        <f>IF(LEN(VLOOKUP($F$11,'Thin Client Database'!$A:$BW,$A40,0))=0,"",VLOOKUP($F$11,'Thin Client Database'!$A:$BW,$A40,0))</f>
        <v>1920x1200</v>
      </c>
      <c r="G40" s="56" t="str">
        <f>IF(LEN(VLOOKUP($G$11,'Thin Client Database'!$A:$BW,$A40,0))=0,"",VLOOKUP($G$11,'Thin Client Database'!$A:$BW,$A40,0))</f>
        <v>2560x1600</v>
      </c>
    </row>
    <row r="41" spans="1:7" ht="18.75" customHeight="1">
      <c r="A41" s="58">
        <v>32</v>
      </c>
      <c r="B41" s="174"/>
      <c r="C41" s="176" t="s">
        <v>92</v>
      </c>
      <c r="D41" s="56" t="str">
        <f>IF(LEN(VLOOKUP($D$11,'Thin Client Database'!$A:$BW,$A41,0))=0,"",VLOOKUP($D$11,'Thin Client Database'!$A:$BW,$A41,0))</f>
        <v>Yes</v>
      </c>
      <c r="E41" s="56" t="str">
        <f>IF(LEN(VLOOKUP($E$11,'Thin Client Database'!$A:$BW,$A41,0))=0,"",VLOOKUP($E$11,'Thin Client Database'!$A:$BW,$A41,0))</f>
        <v>Yes</v>
      </c>
      <c r="F41" s="56" t="str">
        <f>IF(LEN(VLOOKUP($F$11,'Thin Client Database'!$A:$BW,$A41,0))=0,"",VLOOKUP($F$11,'Thin Client Database'!$A:$BW,$A41,0))</f>
        <v>Yes</v>
      </c>
      <c r="G41" s="56" t="str">
        <f>IF(LEN(VLOOKUP($G$11,'Thin Client Database'!$A:$BW,$A41,0))=0,"",VLOOKUP($G$11,'Thin Client Database'!$A:$BW,$A41,0))</f>
        <v>Yes</v>
      </c>
    </row>
    <row r="42" spans="1:7" ht="18.75" customHeight="1">
      <c r="A42" s="58">
        <v>33</v>
      </c>
      <c r="B42" s="174"/>
      <c r="C42" s="176" t="s">
        <v>1551</v>
      </c>
      <c r="D42" s="56" t="str">
        <f>IF(LEN(VLOOKUP($D$11,'Thin Client Database'!$A:$BW,$A42,0))=0,"",VLOOKUP($D$11,'Thin Client Database'!$A:$BW,$A42,0))</f>
        <v/>
      </c>
      <c r="E42" s="56" t="str">
        <f>IF(LEN(VLOOKUP($E$11,'Thin Client Database'!$A:$BW,$A42,0))=0,"",VLOOKUP($E$11,'Thin Client Database'!$A:$BW,$A42,0))</f>
        <v/>
      </c>
      <c r="F42" s="56" t="str">
        <f>IF(LEN(VLOOKUP($F$11,'Thin Client Database'!$A:$BW,$A42,0))=0,"",VLOOKUP($F$11,'Thin Client Database'!$A:$BW,$A42,0))</f>
        <v/>
      </c>
      <c r="G42" s="56" t="str">
        <f>IF(LEN(VLOOKUP($G$11,'Thin Client Database'!$A:$BW,$A42,0))=0,"",VLOOKUP($G$11,'Thin Client Database'!$A:$BW,$A42,0))</f>
        <v/>
      </c>
    </row>
    <row r="43" spans="1:7" ht="18.75" customHeight="1">
      <c r="A43" s="58">
        <v>34</v>
      </c>
      <c r="B43" s="174"/>
      <c r="C43" s="176" t="s">
        <v>102</v>
      </c>
      <c r="D43" s="56" t="str">
        <f>IF(LEN(VLOOKUP($D$11,'Thin Client Database'!$A:$BW,$A43,0))=0,"",VLOOKUP($D$11,'Thin Client Database'!$A:$BW,$A43,0))</f>
        <v>Linux SUSE</v>
      </c>
      <c r="E43" s="56" t="str">
        <f>IF(LEN(VLOOKUP($E$11,'Thin Client Database'!$A:$BW,$A43,0))=0,"",VLOOKUP($E$11,'Thin Client Database'!$A:$BW,$A43,0))</f>
        <v>Windows CE 6.0</v>
      </c>
      <c r="F43" s="56" t="str">
        <f>IF(LEN(VLOOKUP($F$11,'Thin Client Database'!$A:$BW,$A43,0))=0,"",VLOOKUP($F$11,'Thin Client Database'!$A:$BW,$A43,0))</f>
        <v>Wyse ThinOS (Linux)</v>
      </c>
      <c r="G43" s="56" t="str">
        <f>IF(LEN(VLOOKUP($G$11,'Thin Client Database'!$A:$BW,$A43,0))=0,"",VLOOKUP($G$11,'Thin Client Database'!$A:$BW,$A43,0))</f>
        <v>N/A</v>
      </c>
    </row>
    <row r="44" spans="1:7">
      <c r="A44" s="58">
        <v>35</v>
      </c>
      <c r="B44" s="174"/>
      <c r="C44" s="176" t="s">
        <v>104</v>
      </c>
      <c r="D44" s="56" t="str">
        <f>IF(LEN(VLOOKUP($D$11,'Thin Client Database'!$A:$BW,$A44,0))=0,"",VLOOKUP($D$11,'Thin Client Database'!$A:$BW,$A44,0))</f>
        <v/>
      </c>
      <c r="E44" s="56" t="str">
        <f>IF(LEN(VLOOKUP($E$11,'Thin Client Database'!$A:$BW,$A44,0))=0,"",VLOOKUP($E$11,'Thin Client Database'!$A:$BW,$A44,0))</f>
        <v/>
      </c>
      <c r="F44" s="56" t="str">
        <f>IF(LEN(VLOOKUP($F$11,'Thin Client Database'!$A:$BW,$A44,0))=0,"",VLOOKUP($F$11,'Thin Client Database'!$A:$BW,$A44,0))</f>
        <v/>
      </c>
      <c r="G44" s="56" t="str">
        <f>IF(LEN(VLOOKUP($G$11,'Thin Client Database'!$A:$BW,$A44,0))=0,"",VLOOKUP($G$11,'Thin Client Database'!$A:$BW,$A44,0))</f>
        <v/>
      </c>
    </row>
    <row r="45" spans="1:7" s="118" customFormat="1" ht="25.5" customHeight="1">
      <c r="A45" s="58">
        <v>36</v>
      </c>
      <c r="B45" s="174"/>
      <c r="C45" s="176" t="s">
        <v>1051</v>
      </c>
      <c r="D45" s="56" t="str">
        <f>IF(LEN(VLOOKUP($D$11,'Thin Client Database'!$A:$BW,$A45,0))=0,"",VLOOKUP($D$11,'Thin Client Database'!$A:$BW,$A45,0))</f>
        <v/>
      </c>
      <c r="E45" s="56" t="str">
        <f>IF(LEN(VLOOKUP($E$11,'Thin Client Database'!$A:$BW,$A45,0))=0,"",VLOOKUP($E$11,'Thin Client Database'!$A:$BW,$A45,0))</f>
        <v/>
      </c>
      <c r="F45" s="56" t="str">
        <f>IF(LEN(VLOOKUP($F$11,'Thin Client Database'!$A:$BW,$A45,0))=0,"",VLOOKUP($F$11,'Thin Client Database'!$A:$BW,$A45,0))</f>
        <v/>
      </c>
      <c r="G45" s="56" t="str">
        <f>IF(LEN(VLOOKUP($G$11,'Thin Client Database'!$A:$BW,$A45,0))=0,"",VLOOKUP($G$11,'Thin Client Database'!$A:$BW,$A45,0))</f>
        <v/>
      </c>
    </row>
    <row r="46" spans="1:7" s="118" customFormat="1">
      <c r="A46" s="58">
        <v>37</v>
      </c>
      <c r="B46" s="174"/>
      <c r="C46" s="176" t="s">
        <v>105</v>
      </c>
      <c r="D46" s="56" t="str">
        <f>IF(LEN(VLOOKUP($D$11,'Thin Client Database'!$A:$BW,$A46,0))=0,"",VLOOKUP($D$11,'Thin Client Database'!$A:$BW,$A46,0))</f>
        <v/>
      </c>
      <c r="E46" s="56" t="str">
        <f>IF(LEN(VLOOKUP($E$11,'Thin Client Database'!$A:$BW,$A46,0))=0,"",VLOOKUP($E$11,'Thin Client Database'!$A:$BW,$A46,0))</f>
        <v/>
      </c>
      <c r="F46" s="56" t="str">
        <f>IF(LEN(VLOOKUP($F$11,'Thin Client Database'!$A:$BW,$A46,0))=0,"",VLOOKUP($F$11,'Thin Client Database'!$A:$BW,$A46,0))</f>
        <v/>
      </c>
      <c r="G46" s="56" t="str">
        <f>IF(LEN(VLOOKUP($G$11,'Thin Client Database'!$A:$BW,$A46,0))=0,"",VLOOKUP($G$11,'Thin Client Database'!$A:$BW,$A46,0))</f>
        <v/>
      </c>
    </row>
    <row r="47" spans="1:7" ht="15" customHeight="1">
      <c r="A47" s="58">
        <v>38</v>
      </c>
      <c r="B47" s="175"/>
      <c r="C47" s="176" t="s">
        <v>145</v>
      </c>
      <c r="D47" s="56" t="str">
        <f>IF(LEN(VLOOKUP($D$11,'Thin Client Database'!$A:$BW,$A47,0))=0,"",VLOOKUP($D$11,'Thin Client Database'!$A:$BW,$A47,0))</f>
        <v/>
      </c>
      <c r="E47" s="56" t="str">
        <f>IF(LEN(VLOOKUP($E$11,'Thin Client Database'!$A:$BW,$A47,0))=0,"",VLOOKUP($E$11,'Thin Client Database'!$A:$BW,$A47,0))</f>
        <v/>
      </c>
      <c r="F47" s="56" t="str">
        <f>IF(LEN(VLOOKUP($F$11,'Thin Client Database'!$A:$BW,$A47,0))=0,"",VLOOKUP($F$11,'Thin Client Database'!$A:$BW,$A47,0))</f>
        <v/>
      </c>
      <c r="G47" s="56" t="str">
        <f>IF(LEN(VLOOKUP($G$11,'Thin Client Database'!$A:$BW,$A47,0))=0,"",VLOOKUP($G$11,'Thin Client Database'!$A:$BW,$A47,0))</f>
        <v/>
      </c>
    </row>
    <row r="48" spans="1:7" ht="25.5" customHeight="1">
      <c r="A48" s="58">
        <v>39</v>
      </c>
      <c r="B48" s="635" t="s">
        <v>1813</v>
      </c>
      <c r="C48" s="176" t="s">
        <v>152</v>
      </c>
      <c r="D48" s="56" t="str">
        <f>IF(LEN(VLOOKUP($D$11,'Thin Client Database'!$A:$BW,$A48,0))=0,"",VLOOKUP($D$11,'Thin Client Database'!$A:$BW,$A48,0))</f>
        <v>Flash is Expandable</v>
      </c>
      <c r="E48" s="56" t="str">
        <f>IF(LEN(VLOOKUP($E$11,'Thin Client Database'!$A:$BW,$A48,0))=0,"",VLOOKUP($E$11,'Thin Client Database'!$A:$BW,$A48,0))</f>
        <v/>
      </c>
      <c r="F48" s="56" t="str">
        <f>IF(LEN(VLOOKUP($F$11,'Thin Client Database'!$A:$BW,$A48,0))=0,"",VLOOKUP($F$11,'Thin Client Database'!$A:$BW,$A48,0))</f>
        <v>More ram but less flash than c32.  Limited wireless.  No parallel or Serial ports</v>
      </c>
      <c r="G48" s="56" t="str">
        <f>IF(LEN(VLOOKUP($G$11,'Thin Client Database'!$A:$BW,$A48,0))=0,"",VLOOKUP($G$11,'Thin Client Database'!$A:$BW,$A48,0))</f>
        <v>R00LE has 802.11 b/g/n only.     R00LE has higher resolution</v>
      </c>
    </row>
    <row r="49" spans="1:7" ht="95.25" customHeight="1">
      <c r="A49" s="58">
        <v>40</v>
      </c>
      <c r="B49" s="637"/>
      <c r="C49" s="176" t="s">
        <v>153</v>
      </c>
      <c r="D49" s="56" t="str">
        <f>IF(LEN(VLOOKUP($D$11,'Thin Client Database'!$A:$BW,$A49,0))=0,"",VLOOKUP($D$11,'Thin Client Database'!$A:$BW,$A49,0))</f>
        <v/>
      </c>
      <c r="E49" s="56" t="str">
        <f>IF(LEN(VLOOKUP($E$11,'Thin Client Database'!$A:$BW,$A49,0))=0,"",VLOOKUP($E$11,'Thin Client Database'!$A:$BW,$A49,0))</f>
        <v/>
      </c>
      <c r="F49" s="56" t="str">
        <f>IF(LEN(VLOOKUP($F$11,'Thin Client Database'!$A:$BW,$A49,0))=0,"",VLOOKUP($F$11,'Thin Client Database'!$A:$BW,$A49,0))</f>
        <v>Wyse has a large install base in the thin client space.  They do not offer a fat client solution or servers.  They have partnered with Cisco as a fulfillment partner.</v>
      </c>
      <c r="G49" s="56" t="str">
        <f>IF(LEN(VLOOKUP($G$11,'Thin Client Database'!$A:$BW,$A49,0))=0,"",VLOOKUP($G$11,'Thin Client Database'!$A:$BW,$A49,0))</f>
        <v>Wyse has a large install base in the thin client space.  They do not offer a fat client solution or servers.  They have partnered with Cisco as a fulfillment partner.</v>
      </c>
    </row>
    <row r="50" spans="1:7" s="118" customFormat="1" ht="15.75" thickBot="1">
      <c r="A50" s="58">
        <v>59</v>
      </c>
      <c r="B50" s="53"/>
      <c r="C50" s="57" t="s">
        <v>425</v>
      </c>
      <c r="D50" s="139" t="str">
        <f>D11</f>
        <v>D51S</v>
      </c>
      <c r="E50" s="139" t="str">
        <f>E11</f>
        <v>TC1440</v>
      </c>
      <c r="F50" s="139" t="str">
        <f>F11</f>
        <v>C10LE</v>
      </c>
      <c r="G50" s="139" t="str">
        <f>G11</f>
        <v>R00LE</v>
      </c>
    </row>
    <row r="51" spans="1:7" s="118" customFormat="1" ht="27" customHeight="1">
      <c r="B51" s="117"/>
      <c r="C51" s="672" t="s">
        <v>1815</v>
      </c>
      <c r="D51" s="673"/>
      <c r="E51" s="120"/>
      <c r="F51" s="120"/>
      <c r="G51" s="120"/>
    </row>
    <row r="52" spans="1:7" s="118" customFormat="1" ht="27" customHeight="1" thickBot="1">
      <c r="B52" s="117"/>
      <c r="C52" s="674"/>
      <c r="D52" s="675"/>
      <c r="E52" s="120"/>
      <c r="F52" s="120"/>
      <c r="G52" s="120"/>
    </row>
    <row r="53" spans="1:7" s="118" customFormat="1">
      <c r="B53" s="117"/>
      <c r="C53" s="119"/>
      <c r="D53" s="120"/>
      <c r="E53" s="120"/>
      <c r="F53" s="120"/>
      <c r="G53" s="120"/>
    </row>
    <row r="54" spans="1:7" s="118" customFormat="1">
      <c r="B54" s="117"/>
      <c r="C54" s="119"/>
      <c r="D54" s="120"/>
      <c r="E54" s="120"/>
      <c r="F54" s="120"/>
      <c r="G54" s="120"/>
    </row>
    <row r="55" spans="1:7" s="118" customFormat="1">
      <c r="B55" s="117"/>
      <c r="C55" s="119"/>
      <c r="D55" s="120"/>
      <c r="E55" s="120"/>
      <c r="F55" s="120"/>
      <c r="G55" s="120"/>
    </row>
    <row r="56" spans="1:7" s="118" customFormat="1">
      <c r="B56" s="117"/>
      <c r="C56" s="119"/>
      <c r="D56" s="120"/>
      <c r="E56" s="120"/>
      <c r="F56" s="120"/>
      <c r="G56" s="120"/>
    </row>
    <row r="57" spans="1:7" s="118" customFormat="1">
      <c r="B57" s="117"/>
      <c r="C57" s="119"/>
      <c r="D57" s="120"/>
      <c r="E57" s="120"/>
      <c r="F57" s="120"/>
      <c r="G57" s="120"/>
    </row>
    <row r="58" spans="1:7" s="118" customFormat="1">
      <c r="B58" s="117"/>
      <c r="C58" s="119"/>
      <c r="D58" s="120"/>
      <c r="E58" s="120"/>
      <c r="F58" s="120"/>
      <c r="G58" s="120"/>
    </row>
    <row r="59" spans="1:7" s="118" customFormat="1">
      <c r="B59" s="117"/>
      <c r="C59" s="119"/>
      <c r="D59" s="120"/>
      <c r="E59" s="120"/>
      <c r="F59" s="120"/>
      <c r="G59" s="120"/>
    </row>
    <row r="60" spans="1:7" s="118" customFormat="1">
      <c r="B60" s="117"/>
      <c r="C60" s="119"/>
      <c r="D60" s="120"/>
      <c r="E60" s="120"/>
      <c r="F60" s="120"/>
      <c r="G60" s="120"/>
    </row>
    <row r="61" spans="1:7" s="118" customFormat="1">
      <c r="B61" s="117"/>
      <c r="C61" s="119"/>
      <c r="D61" s="120"/>
      <c r="E61" s="120"/>
      <c r="F61" s="120"/>
      <c r="G61" s="120"/>
    </row>
    <row r="62" spans="1:7" s="118" customFormat="1">
      <c r="B62" s="117"/>
      <c r="C62" s="119"/>
      <c r="D62" s="120"/>
      <c r="E62" s="120"/>
      <c r="F62" s="120"/>
      <c r="G62" s="120"/>
    </row>
    <row r="63" spans="1:7" s="118" customFormat="1">
      <c r="B63" s="117"/>
      <c r="C63" s="119"/>
      <c r="D63" s="120"/>
      <c r="E63" s="120"/>
      <c r="F63" s="120"/>
      <c r="G63" s="120"/>
    </row>
    <row r="64" spans="1:7" s="118" customFormat="1">
      <c r="B64" s="117"/>
      <c r="C64" s="119"/>
      <c r="D64" s="120"/>
      <c r="E64" s="120"/>
      <c r="F64" s="120"/>
      <c r="G64" s="120"/>
    </row>
    <row r="65" spans="2:7" s="118" customFormat="1">
      <c r="B65" s="117"/>
      <c r="C65" s="119"/>
      <c r="D65" s="120"/>
      <c r="E65" s="120"/>
      <c r="F65" s="120"/>
      <c r="G65" s="120"/>
    </row>
    <row r="66" spans="2:7" s="118" customFormat="1">
      <c r="B66" s="117"/>
      <c r="C66" s="119"/>
      <c r="D66" s="120"/>
      <c r="E66" s="120"/>
      <c r="F66" s="120"/>
      <c r="G66" s="120"/>
    </row>
    <row r="67" spans="2:7" s="118" customFormat="1">
      <c r="B67" s="117"/>
      <c r="C67" s="119"/>
      <c r="D67" s="120"/>
      <c r="E67" s="120"/>
      <c r="F67" s="120"/>
      <c r="G67" s="120"/>
    </row>
    <row r="68" spans="2:7" s="118" customFormat="1">
      <c r="B68" s="117"/>
      <c r="C68" s="119"/>
      <c r="D68" s="120"/>
      <c r="E68" s="120"/>
      <c r="F68" s="120"/>
      <c r="G68" s="120"/>
    </row>
    <row r="69" spans="2:7" s="118" customFormat="1">
      <c r="B69" s="117"/>
      <c r="C69" s="119"/>
      <c r="D69" s="120"/>
      <c r="E69" s="120"/>
      <c r="F69" s="120"/>
      <c r="G69" s="120"/>
    </row>
    <row r="70" spans="2:7" s="118" customFormat="1">
      <c r="B70" s="117"/>
      <c r="C70" s="119"/>
      <c r="D70" s="120"/>
      <c r="E70" s="120"/>
      <c r="F70" s="120"/>
      <c r="G70" s="120"/>
    </row>
    <row r="71" spans="2:7" s="118" customFormat="1">
      <c r="B71" s="117"/>
      <c r="C71" s="119"/>
      <c r="D71" s="120"/>
      <c r="E71" s="120"/>
      <c r="F71" s="120"/>
      <c r="G71" s="120"/>
    </row>
    <row r="72" spans="2:7" s="118" customFormat="1">
      <c r="B72" s="117"/>
      <c r="C72" s="119"/>
      <c r="D72" s="120"/>
      <c r="E72" s="120"/>
      <c r="F72" s="120"/>
      <c r="G72" s="120"/>
    </row>
    <row r="73" spans="2:7" s="118" customFormat="1">
      <c r="B73" s="117"/>
      <c r="C73" s="119"/>
      <c r="D73" s="120"/>
      <c r="E73" s="120"/>
      <c r="F73" s="120"/>
      <c r="G73" s="120"/>
    </row>
    <row r="74" spans="2:7" s="118" customFormat="1">
      <c r="B74" s="117"/>
      <c r="C74" s="119"/>
      <c r="D74" s="120"/>
      <c r="E74" s="120"/>
      <c r="F74" s="120"/>
      <c r="G74" s="120"/>
    </row>
    <row r="75" spans="2:7" s="118" customFormat="1">
      <c r="B75" s="117"/>
      <c r="C75" s="119"/>
      <c r="D75" s="120"/>
      <c r="E75" s="120"/>
      <c r="F75" s="120"/>
      <c r="G75" s="120"/>
    </row>
    <row r="76" spans="2:7" s="118" customFormat="1">
      <c r="B76" s="117"/>
      <c r="C76" s="119"/>
      <c r="D76" s="120"/>
      <c r="E76" s="120"/>
      <c r="F76" s="120"/>
      <c r="G76" s="120"/>
    </row>
    <row r="77" spans="2:7" s="118" customFormat="1">
      <c r="B77" s="117"/>
      <c r="C77" s="119"/>
      <c r="D77" s="120"/>
      <c r="E77" s="120"/>
      <c r="F77" s="120"/>
      <c r="G77" s="120"/>
    </row>
    <row r="78" spans="2:7" s="118" customFormat="1">
      <c r="B78" s="117"/>
      <c r="C78" s="119"/>
      <c r="D78" s="120"/>
      <c r="E78" s="120"/>
      <c r="F78" s="120"/>
      <c r="G78" s="120"/>
    </row>
    <row r="79" spans="2:7" s="118" customFormat="1">
      <c r="B79" s="117"/>
      <c r="C79" s="119"/>
      <c r="D79" s="120"/>
      <c r="E79" s="120"/>
      <c r="F79" s="120"/>
      <c r="G79" s="120"/>
    </row>
    <row r="80" spans="2:7" s="118" customFormat="1">
      <c r="B80" s="117"/>
      <c r="C80" s="119"/>
      <c r="D80" s="120"/>
      <c r="E80" s="120"/>
      <c r="F80" s="120"/>
      <c r="G80" s="120"/>
    </row>
    <row r="81" spans="2:7" s="118" customFormat="1">
      <c r="B81" s="117"/>
      <c r="C81" s="119"/>
      <c r="D81" s="120"/>
      <c r="E81" s="120"/>
      <c r="F81" s="120"/>
      <c r="G81" s="120"/>
    </row>
    <row r="82" spans="2:7" s="118" customFormat="1">
      <c r="B82" s="117"/>
      <c r="C82" s="119"/>
      <c r="D82" s="120"/>
      <c r="E82" s="120"/>
      <c r="F82" s="120"/>
      <c r="G82" s="120"/>
    </row>
    <row r="83" spans="2:7" s="118" customFormat="1">
      <c r="B83" s="117"/>
      <c r="C83" s="119"/>
      <c r="D83" s="120"/>
      <c r="E83" s="120"/>
      <c r="F83" s="120"/>
      <c r="G83" s="120"/>
    </row>
    <row r="84" spans="2:7" s="118" customFormat="1">
      <c r="B84" s="117"/>
      <c r="C84" s="119"/>
      <c r="D84" s="120"/>
      <c r="E84" s="120"/>
      <c r="F84" s="120"/>
      <c r="G84" s="120"/>
    </row>
    <row r="85" spans="2:7" s="118" customFormat="1">
      <c r="B85" s="117"/>
      <c r="C85" s="119"/>
      <c r="D85" s="120"/>
      <c r="E85" s="120"/>
      <c r="F85" s="120"/>
      <c r="G85" s="120"/>
    </row>
    <row r="86" spans="2:7" s="118" customFormat="1">
      <c r="B86" s="117"/>
      <c r="C86" s="119"/>
      <c r="D86" s="120"/>
      <c r="E86" s="120"/>
      <c r="F86" s="120"/>
      <c r="G86" s="120"/>
    </row>
    <row r="87" spans="2:7" s="118" customFormat="1">
      <c r="B87" s="117"/>
      <c r="C87" s="119"/>
      <c r="D87" s="120"/>
      <c r="E87" s="120"/>
      <c r="F87" s="120"/>
      <c r="G87" s="120"/>
    </row>
    <row r="88" spans="2:7" s="118" customFormat="1">
      <c r="B88" s="117"/>
      <c r="C88" s="119"/>
      <c r="D88" s="120"/>
      <c r="E88" s="120"/>
      <c r="F88" s="120"/>
      <c r="G88" s="120"/>
    </row>
    <row r="89" spans="2:7" s="118" customFormat="1">
      <c r="B89" s="117"/>
      <c r="C89" s="119"/>
      <c r="D89" s="120"/>
      <c r="E89" s="120"/>
      <c r="F89" s="120"/>
      <c r="G89" s="120"/>
    </row>
    <row r="90" spans="2:7" s="118" customFormat="1">
      <c r="B90" s="117"/>
      <c r="C90" s="119"/>
      <c r="D90" s="120"/>
      <c r="E90" s="120"/>
      <c r="F90" s="120"/>
      <c r="G90" s="120"/>
    </row>
    <row r="91" spans="2:7" s="118" customFormat="1">
      <c r="B91" s="117"/>
      <c r="C91" s="119"/>
      <c r="D91" s="120"/>
      <c r="E91" s="120"/>
      <c r="F91" s="120"/>
      <c r="G91" s="120"/>
    </row>
    <row r="92" spans="2:7" s="118" customFormat="1">
      <c r="B92" s="117"/>
      <c r="C92" s="119"/>
      <c r="D92" s="120"/>
      <c r="E92" s="120"/>
      <c r="F92" s="120"/>
      <c r="G92" s="120"/>
    </row>
    <row r="93" spans="2:7" s="118" customFormat="1">
      <c r="B93" s="117"/>
      <c r="C93" s="119"/>
      <c r="D93" s="120"/>
      <c r="E93" s="120"/>
      <c r="F93" s="120"/>
      <c r="G93" s="120"/>
    </row>
    <row r="94" spans="2:7" s="118" customFormat="1">
      <c r="B94" s="117"/>
      <c r="C94" s="119"/>
      <c r="D94" s="120"/>
      <c r="E94" s="120"/>
      <c r="F94" s="120"/>
      <c r="G94" s="120"/>
    </row>
    <row r="95" spans="2:7" s="118" customFormat="1">
      <c r="B95" s="117"/>
      <c r="C95" s="119"/>
      <c r="D95" s="120"/>
      <c r="E95" s="120"/>
      <c r="F95" s="120"/>
      <c r="G95" s="120"/>
    </row>
    <row r="96" spans="2:7" s="118" customFormat="1">
      <c r="B96" s="117"/>
      <c r="C96" s="119"/>
      <c r="D96" s="120"/>
      <c r="E96" s="120"/>
      <c r="F96" s="120"/>
      <c r="G96" s="120"/>
    </row>
    <row r="97" spans="2:7" s="118" customFormat="1">
      <c r="B97" s="117"/>
      <c r="C97" s="119"/>
      <c r="D97" s="120"/>
      <c r="E97" s="120"/>
      <c r="F97" s="120"/>
      <c r="G97" s="120"/>
    </row>
    <row r="98" spans="2:7" s="118" customFormat="1">
      <c r="B98" s="117"/>
      <c r="C98" s="119"/>
      <c r="D98" s="120"/>
      <c r="E98" s="120"/>
      <c r="F98" s="120"/>
      <c r="G98" s="120"/>
    </row>
    <row r="99" spans="2:7" s="118" customFormat="1">
      <c r="B99" s="117"/>
      <c r="C99" s="119"/>
      <c r="D99" s="120"/>
      <c r="E99" s="120"/>
      <c r="F99" s="120"/>
      <c r="G99" s="120"/>
    </row>
    <row r="100" spans="2:7" s="118" customFormat="1">
      <c r="B100" s="117"/>
      <c r="C100" s="119"/>
      <c r="D100" s="120"/>
      <c r="E100" s="120"/>
      <c r="F100" s="120"/>
      <c r="G100" s="120"/>
    </row>
    <row r="101" spans="2:7" s="118" customFormat="1">
      <c r="B101" s="117"/>
      <c r="C101" s="119"/>
      <c r="D101" s="120"/>
      <c r="E101" s="120"/>
      <c r="F101" s="120"/>
      <c r="G101" s="120"/>
    </row>
    <row r="102" spans="2:7" s="118" customFormat="1">
      <c r="B102" s="117"/>
      <c r="C102" s="119"/>
      <c r="D102" s="120"/>
      <c r="E102" s="120"/>
      <c r="F102" s="120"/>
      <c r="G102" s="120"/>
    </row>
    <row r="103" spans="2:7" s="118" customFormat="1">
      <c r="B103" s="117"/>
      <c r="C103" s="119"/>
      <c r="D103" s="120"/>
      <c r="E103" s="120"/>
      <c r="F103" s="120"/>
      <c r="G103" s="120"/>
    </row>
    <row r="104" spans="2:7" s="118" customFormat="1">
      <c r="B104" s="117"/>
      <c r="C104" s="119"/>
      <c r="D104" s="120"/>
      <c r="E104" s="120"/>
      <c r="F104" s="120"/>
      <c r="G104" s="120"/>
    </row>
    <row r="105" spans="2:7" s="118" customFormat="1">
      <c r="B105" s="117"/>
      <c r="C105" s="119"/>
      <c r="D105" s="120"/>
      <c r="E105" s="120"/>
      <c r="F105" s="120"/>
      <c r="G105" s="120"/>
    </row>
    <row r="106" spans="2:7" s="118" customFormat="1">
      <c r="B106" s="117"/>
      <c r="C106" s="119"/>
      <c r="D106" s="120"/>
      <c r="E106" s="120"/>
      <c r="F106" s="120"/>
      <c r="G106" s="120"/>
    </row>
    <row r="107" spans="2:7" s="118" customFormat="1">
      <c r="B107" s="117"/>
      <c r="C107" s="119"/>
      <c r="D107" s="120"/>
      <c r="E107" s="120"/>
      <c r="F107" s="120"/>
      <c r="G107" s="120"/>
    </row>
    <row r="108" spans="2:7" s="118" customFormat="1">
      <c r="B108" s="117"/>
      <c r="C108" s="119"/>
      <c r="D108" s="120"/>
      <c r="E108" s="120"/>
      <c r="F108" s="120"/>
      <c r="G108" s="120"/>
    </row>
    <row r="109" spans="2:7" s="118" customFormat="1">
      <c r="B109" s="117"/>
      <c r="C109" s="119"/>
      <c r="D109" s="120"/>
      <c r="E109" s="120"/>
      <c r="F109" s="120"/>
      <c r="G109" s="120"/>
    </row>
    <row r="110" spans="2:7" s="118" customFormat="1">
      <c r="B110" s="117"/>
      <c r="C110" s="119"/>
      <c r="D110" s="120"/>
      <c r="E110" s="120"/>
      <c r="F110" s="120"/>
      <c r="G110" s="120"/>
    </row>
    <row r="111" spans="2:7" s="118" customFormat="1">
      <c r="B111" s="117"/>
      <c r="C111" s="119"/>
      <c r="D111" s="120"/>
      <c r="E111" s="120"/>
      <c r="F111" s="120"/>
      <c r="G111" s="120"/>
    </row>
    <row r="112" spans="2:7" s="118" customFormat="1">
      <c r="B112" s="117"/>
      <c r="C112" s="119"/>
      <c r="D112" s="120"/>
      <c r="E112" s="120"/>
      <c r="F112" s="120"/>
      <c r="G112" s="120"/>
    </row>
    <row r="113" spans="2:7" s="118" customFormat="1">
      <c r="B113" s="117"/>
      <c r="C113" s="119"/>
      <c r="D113" s="120"/>
      <c r="E113" s="120"/>
      <c r="F113" s="120"/>
      <c r="G113" s="120"/>
    </row>
    <row r="114" spans="2:7" s="118" customFormat="1">
      <c r="B114" s="117"/>
      <c r="C114" s="119"/>
      <c r="D114" s="120"/>
      <c r="E114" s="120"/>
      <c r="F114" s="120"/>
      <c r="G114" s="120"/>
    </row>
    <row r="115" spans="2:7" s="118" customFormat="1">
      <c r="B115" s="117"/>
      <c r="C115" s="119"/>
      <c r="D115" s="120"/>
      <c r="E115" s="120"/>
      <c r="F115" s="120"/>
      <c r="G115" s="120"/>
    </row>
    <row r="116" spans="2:7" s="118" customFormat="1">
      <c r="B116" s="117"/>
      <c r="C116" s="119"/>
      <c r="D116" s="120"/>
      <c r="E116" s="120"/>
      <c r="F116" s="120"/>
      <c r="G116" s="120"/>
    </row>
    <row r="117" spans="2:7" s="118" customFormat="1">
      <c r="B117" s="117"/>
      <c r="C117" s="119"/>
      <c r="D117" s="120"/>
      <c r="E117" s="120"/>
      <c r="F117" s="120"/>
      <c r="G117" s="120"/>
    </row>
    <row r="118" spans="2:7" s="118" customFormat="1">
      <c r="B118" s="117"/>
      <c r="C118" s="119"/>
      <c r="D118" s="120"/>
      <c r="E118" s="120"/>
      <c r="F118" s="120"/>
      <c r="G118" s="120"/>
    </row>
    <row r="119" spans="2:7" s="118" customFormat="1">
      <c r="B119" s="117"/>
      <c r="C119" s="119"/>
      <c r="D119" s="120"/>
      <c r="E119" s="120"/>
      <c r="F119" s="120"/>
      <c r="G119" s="120"/>
    </row>
    <row r="120" spans="2:7" s="118" customFormat="1">
      <c r="B120" s="117"/>
      <c r="C120" s="119"/>
      <c r="D120" s="120"/>
      <c r="E120" s="120"/>
      <c r="F120" s="120"/>
      <c r="G120" s="120"/>
    </row>
    <row r="121" spans="2:7" s="118" customFormat="1">
      <c r="B121" s="117"/>
      <c r="C121" s="119"/>
      <c r="D121" s="120"/>
      <c r="E121" s="120"/>
      <c r="F121" s="120"/>
      <c r="G121" s="120"/>
    </row>
    <row r="122" spans="2:7" s="118" customFormat="1">
      <c r="B122" s="117"/>
      <c r="C122" s="119"/>
      <c r="D122" s="120"/>
      <c r="E122" s="120"/>
      <c r="F122" s="120"/>
      <c r="G122" s="120"/>
    </row>
    <row r="123" spans="2:7" s="118" customFormat="1">
      <c r="B123" s="117"/>
      <c r="C123" s="119"/>
      <c r="D123" s="120"/>
      <c r="E123" s="120"/>
      <c r="F123" s="120"/>
      <c r="G123" s="120"/>
    </row>
    <row r="124" spans="2:7" s="118" customFormat="1">
      <c r="B124" s="117"/>
      <c r="C124" s="119"/>
      <c r="D124" s="120"/>
      <c r="E124" s="120"/>
      <c r="F124" s="120"/>
      <c r="G124" s="120"/>
    </row>
    <row r="125" spans="2:7" s="118" customFormat="1">
      <c r="B125" s="117"/>
      <c r="C125" s="119"/>
      <c r="D125" s="120"/>
      <c r="E125" s="120"/>
      <c r="F125" s="120"/>
      <c r="G125" s="120"/>
    </row>
    <row r="126" spans="2:7" s="118" customFormat="1">
      <c r="B126" s="117"/>
      <c r="C126" s="119"/>
      <c r="D126" s="120"/>
      <c r="E126" s="120"/>
      <c r="F126" s="120"/>
      <c r="G126" s="120"/>
    </row>
    <row r="127" spans="2:7" s="118" customFormat="1">
      <c r="B127" s="117"/>
      <c r="C127" s="119"/>
      <c r="D127" s="120"/>
      <c r="E127" s="120"/>
      <c r="F127" s="120"/>
      <c r="G127" s="120"/>
    </row>
    <row r="128" spans="2:7" s="118" customFormat="1">
      <c r="B128" s="117"/>
      <c r="C128" s="119"/>
      <c r="D128" s="120"/>
      <c r="E128" s="120"/>
      <c r="F128" s="120"/>
      <c r="G128" s="120"/>
    </row>
    <row r="129" spans="2:7" s="118" customFormat="1">
      <c r="B129" s="117"/>
      <c r="C129" s="119"/>
      <c r="D129" s="120"/>
      <c r="E129" s="120"/>
      <c r="F129" s="120"/>
      <c r="G129" s="120"/>
    </row>
    <row r="130" spans="2:7" s="118" customFormat="1">
      <c r="B130" s="117"/>
      <c r="C130" s="119"/>
      <c r="D130" s="120"/>
      <c r="E130" s="120"/>
      <c r="F130" s="120"/>
      <c r="G130" s="120"/>
    </row>
    <row r="131" spans="2:7" s="118" customFormat="1">
      <c r="B131" s="117"/>
      <c r="C131" s="119"/>
      <c r="D131" s="120"/>
      <c r="E131" s="120"/>
      <c r="F131" s="120"/>
      <c r="G131" s="120"/>
    </row>
    <row r="132" spans="2:7" s="118" customFormat="1">
      <c r="B132" s="117"/>
      <c r="C132" s="119"/>
      <c r="D132" s="120"/>
      <c r="E132" s="120"/>
      <c r="F132" s="120"/>
      <c r="G132" s="120"/>
    </row>
    <row r="133" spans="2:7" s="118" customFormat="1">
      <c r="B133" s="117"/>
      <c r="C133" s="119"/>
      <c r="D133" s="120"/>
      <c r="E133" s="120"/>
      <c r="F133" s="120"/>
      <c r="G133" s="120"/>
    </row>
    <row r="134" spans="2:7" s="118" customFormat="1">
      <c r="B134" s="117"/>
      <c r="C134" s="119"/>
      <c r="D134" s="120"/>
      <c r="E134" s="120"/>
      <c r="F134" s="120"/>
      <c r="G134" s="120"/>
    </row>
    <row r="135" spans="2:7" s="118" customFormat="1">
      <c r="B135" s="117"/>
      <c r="C135" s="119"/>
      <c r="D135" s="120"/>
      <c r="E135" s="120"/>
      <c r="F135" s="120"/>
      <c r="G135" s="120"/>
    </row>
    <row r="136" spans="2:7" s="118" customFormat="1">
      <c r="B136" s="117"/>
      <c r="C136" s="119"/>
      <c r="D136" s="120"/>
      <c r="E136" s="120"/>
      <c r="F136" s="120"/>
      <c r="G136" s="120"/>
    </row>
    <row r="137" spans="2:7" s="118" customFormat="1">
      <c r="B137" s="117"/>
      <c r="C137" s="119"/>
      <c r="D137" s="120"/>
      <c r="E137" s="120"/>
      <c r="F137" s="120"/>
      <c r="G137" s="120"/>
    </row>
    <row r="138" spans="2:7" s="118" customFormat="1">
      <c r="B138" s="117"/>
      <c r="C138" s="119"/>
      <c r="D138" s="120"/>
      <c r="E138" s="120"/>
      <c r="F138" s="120"/>
      <c r="G138" s="120"/>
    </row>
    <row r="139" spans="2:7" s="118" customFormat="1">
      <c r="B139" s="117"/>
      <c r="C139" s="119"/>
      <c r="D139" s="120"/>
      <c r="E139" s="120"/>
      <c r="F139" s="120"/>
      <c r="G139" s="120"/>
    </row>
    <row r="140" spans="2:7" s="118" customFormat="1">
      <c r="B140" s="117"/>
      <c r="C140" s="119"/>
      <c r="D140" s="120"/>
      <c r="E140" s="120"/>
      <c r="F140" s="120"/>
      <c r="G140" s="120"/>
    </row>
    <row r="141" spans="2:7" s="118" customFormat="1">
      <c r="B141" s="117"/>
      <c r="C141" s="119"/>
      <c r="D141" s="120"/>
      <c r="E141" s="120"/>
      <c r="F141" s="120"/>
      <c r="G141" s="120"/>
    </row>
    <row r="142" spans="2:7" s="118" customFormat="1">
      <c r="B142" s="117"/>
      <c r="C142" s="119"/>
      <c r="D142" s="120"/>
      <c r="E142" s="120"/>
      <c r="F142" s="120"/>
      <c r="G142" s="120"/>
    </row>
    <row r="143" spans="2:7" s="118" customFormat="1">
      <c r="B143" s="117"/>
      <c r="C143" s="119"/>
      <c r="D143" s="120"/>
      <c r="E143" s="120"/>
      <c r="F143" s="120"/>
      <c r="G143" s="120"/>
    </row>
    <row r="144" spans="2:7" s="118" customFormat="1">
      <c r="B144" s="117"/>
      <c r="C144" s="119"/>
      <c r="D144" s="120"/>
      <c r="E144" s="120"/>
      <c r="F144" s="120"/>
      <c r="G144" s="120"/>
    </row>
    <row r="145" spans="2:7" s="118" customFormat="1">
      <c r="B145" s="117"/>
      <c r="C145" s="119"/>
      <c r="D145" s="120"/>
      <c r="E145" s="120"/>
      <c r="F145" s="120"/>
      <c r="G145" s="120"/>
    </row>
    <row r="146" spans="2:7" s="118" customFormat="1">
      <c r="B146" s="117"/>
      <c r="C146" s="119"/>
      <c r="D146" s="120"/>
      <c r="E146" s="120"/>
      <c r="F146" s="120"/>
      <c r="G146" s="120"/>
    </row>
    <row r="147" spans="2:7" s="118" customFormat="1">
      <c r="B147" s="117"/>
      <c r="C147" s="119"/>
      <c r="D147" s="120"/>
      <c r="E147" s="120"/>
      <c r="F147" s="120"/>
      <c r="G147" s="120"/>
    </row>
    <row r="148" spans="2:7" s="118" customFormat="1">
      <c r="B148" s="117"/>
      <c r="C148" s="119"/>
      <c r="D148" s="120"/>
      <c r="E148" s="120"/>
      <c r="F148" s="120"/>
      <c r="G148" s="120"/>
    </row>
    <row r="149" spans="2:7" s="118" customFormat="1">
      <c r="B149" s="117"/>
      <c r="C149" s="119"/>
      <c r="D149" s="120"/>
      <c r="E149" s="120"/>
      <c r="F149" s="120"/>
      <c r="G149" s="120"/>
    </row>
    <row r="150" spans="2:7" s="118" customFormat="1">
      <c r="B150" s="117"/>
      <c r="C150" s="119"/>
      <c r="D150" s="120"/>
      <c r="E150" s="120"/>
      <c r="F150" s="120"/>
      <c r="G150" s="120"/>
    </row>
    <row r="151" spans="2:7" s="118" customFormat="1">
      <c r="B151" s="117"/>
      <c r="C151" s="119"/>
      <c r="D151" s="120"/>
      <c r="E151" s="120"/>
      <c r="F151" s="120"/>
      <c r="G151" s="120"/>
    </row>
    <row r="152" spans="2:7" s="118" customFormat="1">
      <c r="B152" s="117"/>
      <c r="C152" s="119"/>
      <c r="D152" s="120"/>
      <c r="E152" s="120"/>
      <c r="F152" s="120"/>
      <c r="G152" s="120"/>
    </row>
    <row r="153" spans="2:7" s="118" customFormat="1">
      <c r="B153" s="117"/>
      <c r="C153" s="119"/>
      <c r="D153" s="120"/>
      <c r="E153" s="120"/>
      <c r="F153" s="120"/>
      <c r="G153" s="120"/>
    </row>
    <row r="154" spans="2:7" s="118" customFormat="1">
      <c r="B154" s="117"/>
      <c r="C154" s="119"/>
      <c r="D154" s="120"/>
      <c r="E154" s="120"/>
      <c r="F154" s="120"/>
      <c r="G154" s="120"/>
    </row>
    <row r="155" spans="2:7" s="118" customFormat="1">
      <c r="B155" s="117"/>
      <c r="C155" s="119"/>
      <c r="D155" s="120"/>
      <c r="E155" s="120"/>
      <c r="F155" s="120"/>
      <c r="G155" s="120"/>
    </row>
    <row r="156" spans="2:7" s="118" customFormat="1">
      <c r="B156" s="117"/>
      <c r="C156" s="119"/>
      <c r="D156" s="120"/>
      <c r="E156" s="120"/>
      <c r="F156" s="120"/>
      <c r="G156" s="120"/>
    </row>
    <row r="157" spans="2:7" s="118" customFormat="1">
      <c r="B157" s="117"/>
      <c r="C157" s="119"/>
      <c r="D157" s="120"/>
      <c r="E157" s="120"/>
      <c r="F157" s="120"/>
      <c r="G157" s="120"/>
    </row>
    <row r="158" spans="2:7" s="118" customFormat="1">
      <c r="B158" s="117"/>
      <c r="C158" s="119"/>
      <c r="D158" s="120"/>
      <c r="E158" s="120"/>
      <c r="F158" s="120"/>
      <c r="G158" s="120"/>
    </row>
    <row r="159" spans="2:7" s="118" customFormat="1">
      <c r="B159" s="117"/>
      <c r="C159" s="119"/>
      <c r="D159" s="120"/>
      <c r="E159" s="120"/>
      <c r="F159" s="120"/>
      <c r="G159" s="120"/>
    </row>
    <row r="160" spans="2:7" s="118" customFormat="1">
      <c r="B160" s="117"/>
      <c r="C160" s="119"/>
      <c r="D160" s="120"/>
      <c r="E160" s="120"/>
      <c r="F160" s="120"/>
      <c r="G160" s="120"/>
    </row>
    <row r="161" spans="2:7" s="118" customFormat="1">
      <c r="B161" s="117"/>
      <c r="C161" s="119"/>
      <c r="D161" s="120"/>
      <c r="E161" s="120"/>
      <c r="F161" s="120"/>
      <c r="G161" s="120"/>
    </row>
    <row r="162" spans="2:7" s="118" customFormat="1">
      <c r="B162" s="117"/>
      <c r="C162" s="119"/>
      <c r="D162" s="120"/>
      <c r="E162" s="120"/>
      <c r="F162" s="120"/>
      <c r="G162" s="120"/>
    </row>
    <row r="163" spans="2:7" s="118" customFormat="1">
      <c r="B163" s="117"/>
      <c r="C163" s="119"/>
      <c r="D163" s="120"/>
      <c r="E163" s="120"/>
      <c r="F163" s="120"/>
      <c r="G163" s="120"/>
    </row>
    <row r="164" spans="2:7" s="118" customFormat="1">
      <c r="B164" s="117"/>
      <c r="C164" s="119"/>
      <c r="D164" s="120"/>
      <c r="E164" s="120"/>
      <c r="F164" s="120"/>
      <c r="G164" s="120"/>
    </row>
    <row r="165" spans="2:7" s="118" customFormat="1">
      <c r="B165" s="117"/>
      <c r="C165" s="119"/>
      <c r="D165" s="120"/>
      <c r="E165" s="120"/>
      <c r="F165" s="120"/>
      <c r="G165" s="120"/>
    </row>
    <row r="166" spans="2:7" s="118" customFormat="1">
      <c r="B166" s="117"/>
      <c r="C166" s="119"/>
      <c r="D166" s="120"/>
      <c r="E166" s="120"/>
      <c r="F166" s="120"/>
      <c r="G166" s="120"/>
    </row>
    <row r="167" spans="2:7" s="118" customFormat="1">
      <c r="B167" s="117"/>
      <c r="C167" s="119"/>
      <c r="D167" s="120"/>
      <c r="E167" s="120"/>
      <c r="F167" s="120"/>
      <c r="G167" s="120"/>
    </row>
    <row r="168" spans="2:7" s="118" customFormat="1">
      <c r="B168" s="117"/>
      <c r="C168" s="119"/>
      <c r="D168" s="120"/>
      <c r="E168" s="120"/>
      <c r="F168" s="120"/>
      <c r="G168" s="120"/>
    </row>
    <row r="169" spans="2:7" s="118" customFormat="1">
      <c r="B169" s="117"/>
      <c r="C169" s="119"/>
      <c r="D169" s="120"/>
      <c r="E169" s="120"/>
      <c r="F169" s="120"/>
      <c r="G169" s="120"/>
    </row>
    <row r="170" spans="2:7" s="118" customFormat="1">
      <c r="B170" s="117"/>
      <c r="C170" s="119"/>
      <c r="D170" s="120"/>
      <c r="E170" s="120"/>
      <c r="F170" s="120"/>
      <c r="G170" s="120"/>
    </row>
    <row r="171" spans="2:7" s="118" customFormat="1">
      <c r="B171" s="117"/>
      <c r="C171" s="119"/>
      <c r="D171" s="120"/>
      <c r="E171" s="120"/>
      <c r="F171" s="120"/>
      <c r="G171" s="120"/>
    </row>
    <row r="172" spans="2:7" s="118" customFormat="1">
      <c r="B172" s="117"/>
      <c r="C172" s="119"/>
      <c r="D172" s="120"/>
      <c r="E172" s="120"/>
      <c r="F172" s="120"/>
      <c r="G172" s="120"/>
    </row>
    <row r="173" spans="2:7" s="118" customFormat="1">
      <c r="B173" s="117"/>
      <c r="C173" s="119"/>
      <c r="D173" s="120"/>
      <c r="E173" s="120"/>
      <c r="F173" s="120"/>
      <c r="G173" s="120"/>
    </row>
    <row r="174" spans="2:7" s="118" customFormat="1">
      <c r="B174" s="117"/>
      <c r="C174" s="119"/>
      <c r="D174" s="120"/>
      <c r="E174" s="120"/>
      <c r="F174" s="120"/>
      <c r="G174" s="120"/>
    </row>
    <row r="175" spans="2:7" s="118" customFormat="1">
      <c r="B175" s="117"/>
      <c r="C175" s="119"/>
      <c r="D175" s="120"/>
      <c r="E175" s="120"/>
      <c r="F175" s="120"/>
      <c r="G175" s="120"/>
    </row>
    <row r="176" spans="2:7" s="118" customFormat="1">
      <c r="B176" s="117"/>
      <c r="C176" s="119"/>
      <c r="D176" s="120"/>
      <c r="E176" s="120"/>
      <c r="F176" s="120"/>
      <c r="G176" s="120"/>
    </row>
    <row r="177" spans="2:7" s="118" customFormat="1">
      <c r="B177" s="117"/>
      <c r="C177" s="119"/>
      <c r="D177" s="120"/>
      <c r="E177" s="120"/>
      <c r="F177" s="120"/>
      <c r="G177" s="120"/>
    </row>
    <row r="178" spans="2:7" s="118" customFormat="1">
      <c r="B178" s="117"/>
      <c r="C178" s="119"/>
      <c r="D178" s="120"/>
      <c r="E178" s="120"/>
      <c r="F178" s="120"/>
      <c r="G178" s="120"/>
    </row>
    <row r="179" spans="2:7" s="118" customFormat="1">
      <c r="B179" s="117"/>
      <c r="C179" s="119"/>
      <c r="D179" s="120"/>
      <c r="E179" s="120"/>
      <c r="F179" s="120"/>
      <c r="G179" s="120"/>
    </row>
    <row r="180" spans="2:7" s="118" customFormat="1">
      <c r="B180" s="117"/>
      <c r="C180" s="119"/>
      <c r="D180" s="120"/>
      <c r="E180" s="120"/>
      <c r="F180" s="120"/>
      <c r="G180" s="120"/>
    </row>
    <row r="181" spans="2:7" s="118" customFormat="1">
      <c r="B181" s="117"/>
      <c r="C181" s="119"/>
      <c r="D181" s="120"/>
      <c r="E181" s="120"/>
      <c r="F181" s="120"/>
      <c r="G181" s="120"/>
    </row>
    <row r="182" spans="2:7" s="118" customFormat="1">
      <c r="B182" s="117"/>
      <c r="C182" s="119"/>
      <c r="D182" s="120"/>
      <c r="E182" s="120"/>
      <c r="F182" s="120"/>
      <c r="G182" s="120"/>
    </row>
    <row r="183" spans="2:7" s="118" customFormat="1">
      <c r="B183" s="117"/>
      <c r="C183" s="119"/>
      <c r="D183" s="120"/>
      <c r="E183" s="120"/>
      <c r="F183" s="120"/>
      <c r="G183" s="120"/>
    </row>
    <row r="184" spans="2:7" s="118" customFormat="1">
      <c r="B184" s="117"/>
      <c r="C184" s="119"/>
      <c r="D184" s="120"/>
      <c r="E184" s="120"/>
      <c r="F184" s="120"/>
      <c r="G184" s="120"/>
    </row>
    <row r="185" spans="2:7" s="118" customFormat="1">
      <c r="B185" s="117"/>
      <c r="C185" s="119"/>
      <c r="D185" s="120"/>
      <c r="E185" s="120"/>
      <c r="F185" s="120"/>
      <c r="G185" s="120"/>
    </row>
    <row r="186" spans="2:7" s="118" customFormat="1">
      <c r="B186" s="117"/>
      <c r="C186" s="119"/>
      <c r="D186" s="120"/>
      <c r="E186" s="120"/>
      <c r="F186" s="120"/>
      <c r="G186" s="120"/>
    </row>
    <row r="187" spans="2:7" s="118" customFormat="1">
      <c r="B187" s="117"/>
      <c r="C187" s="119"/>
      <c r="D187" s="120"/>
      <c r="E187" s="120"/>
      <c r="F187" s="120"/>
      <c r="G187" s="120"/>
    </row>
    <row r="188" spans="2:7" s="118" customFormat="1">
      <c r="B188" s="117"/>
      <c r="C188" s="119"/>
      <c r="D188" s="120"/>
      <c r="E188" s="120"/>
      <c r="F188" s="120"/>
      <c r="G188" s="120"/>
    </row>
    <row r="189" spans="2:7" s="118" customFormat="1">
      <c r="B189" s="117"/>
      <c r="C189" s="119"/>
      <c r="D189" s="120"/>
      <c r="E189" s="120"/>
      <c r="F189" s="120"/>
      <c r="G189" s="120"/>
    </row>
    <row r="190" spans="2:7" s="118" customFormat="1">
      <c r="B190" s="117"/>
      <c r="C190" s="119"/>
      <c r="D190" s="120"/>
      <c r="E190" s="120"/>
      <c r="F190" s="120"/>
      <c r="G190" s="120"/>
    </row>
    <row r="191" spans="2:7" s="118" customFormat="1">
      <c r="B191" s="117"/>
      <c r="C191" s="119"/>
      <c r="D191" s="120"/>
      <c r="E191" s="120"/>
      <c r="F191" s="120"/>
      <c r="G191" s="120"/>
    </row>
    <row r="192" spans="2:7" s="118" customFormat="1">
      <c r="B192" s="117"/>
      <c r="C192" s="119"/>
      <c r="D192" s="120"/>
      <c r="E192" s="120"/>
      <c r="F192" s="120"/>
      <c r="G192" s="120"/>
    </row>
    <row r="193" spans="2:7" s="118" customFormat="1">
      <c r="B193" s="117"/>
      <c r="C193" s="119"/>
      <c r="D193" s="120"/>
      <c r="E193" s="120"/>
      <c r="F193" s="120"/>
      <c r="G193" s="120"/>
    </row>
    <row r="194" spans="2:7" s="118" customFormat="1">
      <c r="B194" s="117"/>
      <c r="C194" s="119"/>
      <c r="D194" s="120"/>
      <c r="E194" s="120"/>
      <c r="F194" s="120"/>
      <c r="G194" s="120"/>
    </row>
    <row r="195" spans="2:7" s="118" customFormat="1">
      <c r="B195" s="117"/>
      <c r="C195" s="119"/>
      <c r="D195" s="120"/>
      <c r="E195" s="120"/>
      <c r="F195" s="120"/>
      <c r="G195" s="120"/>
    </row>
    <row r="196" spans="2:7" s="118" customFormat="1">
      <c r="B196" s="117"/>
      <c r="C196" s="119"/>
      <c r="D196" s="120"/>
      <c r="E196" s="120"/>
      <c r="F196" s="120"/>
      <c r="G196" s="120"/>
    </row>
    <row r="197" spans="2:7" s="118" customFormat="1">
      <c r="B197" s="117"/>
      <c r="C197" s="119"/>
      <c r="D197" s="120"/>
      <c r="E197" s="120"/>
      <c r="F197" s="120"/>
      <c r="G197" s="120"/>
    </row>
    <row r="198" spans="2:7" s="118" customFormat="1">
      <c r="B198" s="117"/>
      <c r="C198" s="119"/>
      <c r="D198" s="120"/>
      <c r="E198" s="120"/>
      <c r="F198" s="120"/>
      <c r="G198" s="120"/>
    </row>
    <row r="199" spans="2:7" s="118" customFormat="1">
      <c r="B199" s="117"/>
      <c r="C199" s="119"/>
      <c r="D199" s="120"/>
      <c r="E199" s="120"/>
      <c r="F199" s="120"/>
      <c r="G199" s="120"/>
    </row>
    <row r="200" spans="2:7" s="118" customFormat="1">
      <c r="B200" s="117"/>
      <c r="C200" s="119"/>
      <c r="D200" s="120"/>
      <c r="E200" s="120"/>
      <c r="F200" s="120"/>
      <c r="G200" s="120"/>
    </row>
    <row r="201" spans="2:7" s="118" customFormat="1">
      <c r="B201" s="117"/>
      <c r="C201" s="119"/>
      <c r="D201" s="120"/>
      <c r="E201" s="120"/>
      <c r="F201" s="120"/>
      <c r="G201" s="120"/>
    </row>
    <row r="202" spans="2:7" s="118" customFormat="1">
      <c r="B202" s="117"/>
      <c r="C202" s="119"/>
      <c r="D202" s="120"/>
      <c r="E202" s="120"/>
      <c r="F202" s="120"/>
      <c r="G202" s="120"/>
    </row>
    <row r="203" spans="2:7" s="118" customFormat="1">
      <c r="B203" s="117"/>
      <c r="C203" s="119"/>
      <c r="D203" s="120"/>
      <c r="E203" s="120"/>
      <c r="F203" s="120"/>
      <c r="G203" s="120"/>
    </row>
    <row r="204" spans="2:7" s="118" customFormat="1">
      <c r="B204" s="117"/>
      <c r="C204" s="119"/>
      <c r="D204" s="120"/>
      <c r="E204" s="120"/>
      <c r="F204" s="120"/>
      <c r="G204" s="120"/>
    </row>
    <row r="205" spans="2:7" s="118" customFormat="1">
      <c r="B205" s="117"/>
      <c r="C205" s="119"/>
      <c r="D205" s="120"/>
      <c r="E205" s="120"/>
      <c r="F205" s="120"/>
      <c r="G205" s="120"/>
    </row>
    <row r="206" spans="2:7" s="118" customFormat="1">
      <c r="B206" s="117"/>
      <c r="C206" s="119"/>
      <c r="D206" s="120"/>
      <c r="E206" s="120"/>
      <c r="F206" s="120"/>
      <c r="G206" s="120"/>
    </row>
    <row r="207" spans="2:7" s="118" customFormat="1">
      <c r="B207" s="117"/>
      <c r="C207" s="119"/>
      <c r="D207" s="120"/>
      <c r="E207" s="120"/>
      <c r="F207" s="120"/>
      <c r="G207" s="120"/>
    </row>
    <row r="208" spans="2:7" s="118" customFormat="1">
      <c r="B208" s="117"/>
      <c r="C208" s="119"/>
      <c r="D208" s="120"/>
      <c r="E208" s="120"/>
      <c r="F208" s="120"/>
      <c r="G208" s="120"/>
    </row>
    <row r="209" spans="2:7" s="118" customFormat="1">
      <c r="B209" s="117"/>
      <c r="C209" s="119"/>
      <c r="D209" s="120"/>
      <c r="E209" s="120"/>
      <c r="F209" s="120"/>
      <c r="G209" s="120"/>
    </row>
    <row r="210" spans="2:7" s="118" customFormat="1">
      <c r="B210" s="117"/>
      <c r="C210" s="119"/>
      <c r="D210" s="120"/>
      <c r="E210" s="120"/>
      <c r="F210" s="120"/>
      <c r="G210" s="120"/>
    </row>
    <row r="211" spans="2:7" s="118" customFormat="1">
      <c r="B211" s="117"/>
      <c r="C211" s="119"/>
      <c r="D211" s="120"/>
      <c r="E211" s="120"/>
      <c r="F211" s="120"/>
      <c r="G211" s="120"/>
    </row>
    <row r="212" spans="2:7" s="118" customFormat="1">
      <c r="B212" s="117"/>
      <c r="C212" s="119"/>
      <c r="D212" s="120"/>
      <c r="E212" s="120"/>
      <c r="F212" s="120"/>
      <c r="G212" s="120"/>
    </row>
    <row r="213" spans="2:7" s="118" customFormat="1">
      <c r="B213" s="117"/>
      <c r="C213" s="119"/>
      <c r="D213" s="120"/>
      <c r="E213" s="120"/>
      <c r="F213" s="120"/>
      <c r="G213" s="120"/>
    </row>
    <row r="214" spans="2:7" s="118" customFormat="1">
      <c r="B214" s="117"/>
      <c r="C214" s="119"/>
      <c r="D214" s="120"/>
      <c r="E214" s="120"/>
      <c r="F214" s="120"/>
      <c r="G214" s="120"/>
    </row>
    <row r="215" spans="2:7" s="118" customFormat="1">
      <c r="B215" s="117"/>
      <c r="C215" s="119"/>
      <c r="D215" s="120"/>
      <c r="E215" s="120"/>
      <c r="F215" s="120"/>
      <c r="G215" s="120"/>
    </row>
    <row r="216" spans="2:7" s="118" customFormat="1">
      <c r="B216" s="117"/>
      <c r="C216" s="119"/>
      <c r="D216" s="120"/>
      <c r="E216" s="120"/>
      <c r="F216" s="120"/>
      <c r="G216" s="120"/>
    </row>
    <row r="217" spans="2:7" s="118" customFormat="1">
      <c r="B217" s="117"/>
      <c r="C217" s="119"/>
      <c r="D217" s="120"/>
      <c r="E217" s="120"/>
      <c r="F217" s="120"/>
      <c r="G217" s="120"/>
    </row>
    <row r="218" spans="2:7" s="118" customFormat="1">
      <c r="B218" s="117"/>
      <c r="C218" s="119"/>
      <c r="D218" s="120"/>
      <c r="E218" s="120"/>
      <c r="F218" s="120"/>
      <c r="G218" s="120"/>
    </row>
    <row r="219" spans="2:7" s="118" customFormat="1">
      <c r="B219" s="117"/>
      <c r="C219" s="119"/>
      <c r="D219" s="120"/>
      <c r="E219" s="120"/>
      <c r="F219" s="120"/>
      <c r="G219" s="120"/>
    </row>
    <row r="220" spans="2:7" s="118" customFormat="1">
      <c r="B220" s="117"/>
      <c r="C220" s="119"/>
      <c r="D220" s="120"/>
      <c r="E220" s="120"/>
      <c r="F220" s="120"/>
      <c r="G220" s="120"/>
    </row>
    <row r="221" spans="2:7" s="118" customFormat="1">
      <c r="B221" s="117"/>
      <c r="C221" s="119"/>
      <c r="D221" s="120"/>
      <c r="E221" s="120"/>
      <c r="F221" s="120"/>
      <c r="G221" s="120"/>
    </row>
    <row r="222" spans="2:7" s="118" customFormat="1">
      <c r="B222" s="117"/>
      <c r="C222" s="119"/>
      <c r="D222" s="120"/>
      <c r="E222" s="120"/>
      <c r="F222" s="120"/>
      <c r="G222" s="120"/>
    </row>
    <row r="223" spans="2:7" s="118" customFormat="1">
      <c r="B223" s="117"/>
      <c r="C223" s="119"/>
      <c r="D223" s="120"/>
      <c r="E223" s="120"/>
      <c r="F223" s="120"/>
      <c r="G223" s="120"/>
    </row>
    <row r="224" spans="2:7" s="118" customFormat="1">
      <c r="B224" s="117"/>
      <c r="C224" s="119"/>
      <c r="D224" s="120"/>
      <c r="E224" s="120"/>
      <c r="F224" s="120"/>
      <c r="G224" s="120"/>
    </row>
    <row r="225" spans="2:7" s="118" customFormat="1">
      <c r="B225" s="117"/>
      <c r="C225" s="119"/>
      <c r="D225" s="120"/>
      <c r="E225" s="120"/>
      <c r="F225" s="120"/>
      <c r="G225" s="120"/>
    </row>
    <row r="226" spans="2:7" s="118" customFormat="1">
      <c r="B226" s="117"/>
      <c r="C226" s="119"/>
      <c r="D226" s="120"/>
      <c r="E226" s="120"/>
      <c r="F226" s="120"/>
      <c r="G226" s="120"/>
    </row>
    <row r="227" spans="2:7" s="118" customFormat="1">
      <c r="B227" s="117"/>
      <c r="C227" s="119"/>
      <c r="D227" s="120"/>
      <c r="E227" s="120"/>
      <c r="F227" s="120"/>
      <c r="G227" s="120"/>
    </row>
    <row r="228" spans="2:7" s="118" customFormat="1">
      <c r="B228" s="117"/>
      <c r="C228" s="119"/>
      <c r="D228" s="120"/>
      <c r="E228" s="120"/>
      <c r="F228" s="120"/>
      <c r="G228" s="120"/>
    </row>
    <row r="229" spans="2:7" s="118" customFormat="1">
      <c r="B229" s="117"/>
      <c r="C229" s="119"/>
      <c r="D229" s="120"/>
      <c r="E229" s="120"/>
      <c r="F229" s="120"/>
      <c r="G229" s="120"/>
    </row>
    <row r="230" spans="2:7" s="118" customFormat="1">
      <c r="B230" s="117"/>
      <c r="C230" s="119"/>
      <c r="D230" s="120"/>
      <c r="E230" s="120"/>
      <c r="F230" s="120"/>
      <c r="G230" s="120"/>
    </row>
    <row r="231" spans="2:7" s="118" customFormat="1">
      <c r="B231" s="117"/>
      <c r="C231" s="119"/>
      <c r="D231" s="120"/>
      <c r="E231" s="120"/>
      <c r="F231" s="120"/>
      <c r="G231" s="120"/>
    </row>
    <row r="232" spans="2:7" s="118" customFormat="1">
      <c r="B232" s="117"/>
      <c r="C232" s="119"/>
      <c r="D232" s="120"/>
      <c r="E232" s="120"/>
      <c r="F232" s="120"/>
      <c r="G232" s="120"/>
    </row>
    <row r="233" spans="2:7" s="118" customFormat="1">
      <c r="B233" s="117"/>
      <c r="C233" s="119"/>
      <c r="D233" s="120"/>
      <c r="E233" s="120"/>
      <c r="F233" s="120"/>
      <c r="G233" s="120"/>
    </row>
    <row r="234" spans="2:7" s="118" customFormat="1">
      <c r="B234" s="117"/>
      <c r="C234" s="119"/>
      <c r="D234" s="120"/>
      <c r="E234" s="120"/>
      <c r="F234" s="120"/>
      <c r="G234" s="120"/>
    </row>
    <row r="235" spans="2:7" s="118" customFormat="1">
      <c r="B235" s="117"/>
      <c r="C235" s="119"/>
      <c r="D235" s="120"/>
      <c r="E235" s="120"/>
      <c r="F235" s="120"/>
      <c r="G235" s="120"/>
    </row>
    <row r="236" spans="2:7" s="118" customFormat="1">
      <c r="B236" s="117"/>
      <c r="C236" s="119"/>
      <c r="D236" s="120"/>
      <c r="E236" s="120"/>
      <c r="F236" s="120"/>
      <c r="G236" s="120"/>
    </row>
    <row r="237" spans="2:7" s="118" customFormat="1">
      <c r="B237" s="117"/>
      <c r="C237" s="119"/>
      <c r="D237" s="120"/>
      <c r="E237" s="120"/>
      <c r="F237" s="120"/>
      <c r="G237" s="120"/>
    </row>
    <row r="238" spans="2:7" s="118" customFormat="1">
      <c r="B238" s="117"/>
      <c r="C238" s="119"/>
      <c r="D238" s="120"/>
      <c r="E238" s="120"/>
      <c r="F238" s="120"/>
      <c r="G238" s="120"/>
    </row>
    <row r="239" spans="2:7" s="118" customFormat="1">
      <c r="B239" s="117"/>
      <c r="C239" s="119"/>
      <c r="D239" s="120"/>
      <c r="E239" s="120"/>
      <c r="F239" s="120"/>
      <c r="G239" s="120"/>
    </row>
    <row r="240" spans="2:7" s="118" customFormat="1">
      <c r="B240" s="117"/>
      <c r="C240" s="119"/>
      <c r="D240" s="120"/>
      <c r="E240" s="120"/>
      <c r="F240" s="120"/>
      <c r="G240" s="120"/>
    </row>
    <row r="241" spans="2:7" s="118" customFormat="1">
      <c r="B241" s="117"/>
      <c r="C241" s="119"/>
      <c r="D241" s="120"/>
      <c r="E241" s="120"/>
      <c r="F241" s="120"/>
      <c r="G241" s="120"/>
    </row>
    <row r="242" spans="2:7" s="118" customFormat="1">
      <c r="B242" s="117"/>
      <c r="C242" s="119"/>
      <c r="D242" s="120"/>
      <c r="E242" s="120"/>
      <c r="F242" s="120"/>
      <c r="G242" s="120"/>
    </row>
    <row r="243" spans="2:7" s="118" customFormat="1">
      <c r="B243" s="117"/>
      <c r="C243" s="119"/>
      <c r="D243" s="120"/>
      <c r="E243" s="120"/>
      <c r="F243" s="120"/>
      <c r="G243" s="120"/>
    </row>
    <row r="244" spans="2:7" s="118" customFormat="1">
      <c r="B244" s="117"/>
      <c r="C244" s="119"/>
      <c r="D244" s="120"/>
      <c r="E244" s="120"/>
      <c r="F244" s="120"/>
      <c r="G244" s="120"/>
    </row>
    <row r="245" spans="2:7" s="118" customFormat="1">
      <c r="B245" s="117"/>
      <c r="C245" s="119"/>
      <c r="D245" s="120"/>
      <c r="E245" s="120"/>
      <c r="F245" s="120"/>
      <c r="G245" s="120"/>
    </row>
    <row r="246" spans="2:7" s="118" customFormat="1">
      <c r="B246" s="117"/>
      <c r="C246" s="119"/>
      <c r="D246" s="120"/>
      <c r="E246" s="120"/>
      <c r="F246" s="120"/>
      <c r="G246" s="120"/>
    </row>
    <row r="247" spans="2:7" s="118" customFormat="1">
      <c r="B247" s="117"/>
      <c r="C247" s="119"/>
      <c r="D247" s="120"/>
      <c r="E247" s="120"/>
      <c r="F247" s="120"/>
      <c r="G247" s="120"/>
    </row>
    <row r="248" spans="2:7" s="118" customFormat="1">
      <c r="B248" s="117"/>
      <c r="C248" s="119"/>
      <c r="D248" s="120"/>
      <c r="E248" s="120"/>
      <c r="F248" s="120"/>
      <c r="G248" s="120"/>
    </row>
    <row r="249" spans="2:7" s="118" customFormat="1">
      <c r="B249" s="117"/>
      <c r="C249" s="119"/>
      <c r="D249" s="120"/>
      <c r="E249" s="120"/>
      <c r="F249" s="120"/>
      <c r="G249" s="120"/>
    </row>
    <row r="250" spans="2:7" s="118" customFormat="1">
      <c r="B250" s="117"/>
      <c r="C250" s="119"/>
      <c r="D250" s="120"/>
      <c r="E250" s="120"/>
      <c r="F250" s="120"/>
      <c r="G250" s="120"/>
    </row>
    <row r="251" spans="2:7" s="118" customFormat="1">
      <c r="B251" s="117"/>
      <c r="C251" s="119"/>
      <c r="D251" s="120"/>
      <c r="E251" s="120"/>
      <c r="F251" s="120"/>
      <c r="G251" s="120"/>
    </row>
    <row r="252" spans="2:7" s="118" customFormat="1">
      <c r="B252" s="117"/>
      <c r="C252" s="119"/>
      <c r="D252" s="120"/>
      <c r="E252" s="120"/>
      <c r="F252" s="120"/>
      <c r="G252" s="120"/>
    </row>
    <row r="253" spans="2:7" s="118" customFormat="1">
      <c r="B253" s="117"/>
      <c r="C253" s="119"/>
      <c r="D253" s="120"/>
      <c r="E253" s="120"/>
      <c r="F253" s="120"/>
      <c r="G253" s="120"/>
    </row>
    <row r="254" spans="2:7" s="118" customFormat="1">
      <c r="B254" s="117"/>
      <c r="C254" s="119"/>
      <c r="D254" s="120"/>
      <c r="E254" s="120"/>
      <c r="F254" s="120"/>
      <c r="G254" s="120"/>
    </row>
    <row r="255" spans="2:7" s="118" customFormat="1">
      <c r="B255" s="117"/>
      <c r="C255" s="119"/>
      <c r="D255" s="120"/>
      <c r="E255" s="120"/>
      <c r="F255" s="120"/>
      <c r="G255" s="120"/>
    </row>
    <row r="256" spans="2:7" s="118" customFormat="1">
      <c r="B256" s="117"/>
      <c r="C256" s="119"/>
      <c r="D256" s="120"/>
      <c r="E256" s="120"/>
      <c r="F256" s="120"/>
      <c r="G256" s="120"/>
    </row>
    <row r="257" spans="2:7" s="118" customFormat="1">
      <c r="B257" s="117"/>
      <c r="C257" s="119"/>
      <c r="D257" s="120"/>
      <c r="E257" s="120"/>
      <c r="F257" s="120"/>
      <c r="G257" s="120"/>
    </row>
    <row r="258" spans="2:7" s="118" customFormat="1">
      <c r="B258" s="117"/>
      <c r="C258" s="119"/>
      <c r="D258" s="120"/>
      <c r="E258" s="120"/>
      <c r="F258" s="120"/>
      <c r="G258" s="120"/>
    </row>
    <row r="259" spans="2:7" s="118" customFormat="1">
      <c r="B259" s="117"/>
      <c r="C259" s="119"/>
      <c r="D259" s="120"/>
      <c r="E259" s="120"/>
      <c r="F259" s="120"/>
      <c r="G259" s="120"/>
    </row>
    <row r="260" spans="2:7" s="118" customFormat="1">
      <c r="B260" s="117"/>
      <c r="C260" s="119"/>
      <c r="D260" s="120"/>
      <c r="E260" s="120"/>
      <c r="F260" s="120"/>
      <c r="G260" s="120"/>
    </row>
    <row r="261" spans="2:7" s="118" customFormat="1">
      <c r="B261" s="117"/>
      <c r="C261" s="119"/>
      <c r="D261" s="120"/>
      <c r="E261" s="120"/>
      <c r="F261" s="120"/>
      <c r="G261" s="120"/>
    </row>
    <row r="262" spans="2:7" s="118" customFormat="1">
      <c r="B262" s="117"/>
      <c r="C262" s="119"/>
      <c r="D262" s="120"/>
      <c r="E262" s="120"/>
      <c r="F262" s="120"/>
      <c r="G262" s="120"/>
    </row>
    <row r="263" spans="2:7" s="118" customFormat="1">
      <c r="B263" s="117"/>
      <c r="C263" s="119"/>
      <c r="D263" s="120"/>
      <c r="E263" s="120"/>
      <c r="F263" s="120"/>
      <c r="G263" s="120"/>
    </row>
    <row r="264" spans="2:7" s="118" customFormat="1">
      <c r="B264" s="117"/>
      <c r="C264" s="119"/>
      <c r="D264" s="120"/>
      <c r="E264" s="120"/>
      <c r="F264" s="120"/>
      <c r="G264" s="120"/>
    </row>
    <row r="265" spans="2:7" s="118" customFormat="1">
      <c r="B265" s="117"/>
      <c r="C265" s="119"/>
      <c r="D265" s="120"/>
      <c r="E265" s="120"/>
      <c r="F265" s="120"/>
      <c r="G265" s="120"/>
    </row>
    <row r="266" spans="2:7" s="118" customFormat="1">
      <c r="B266" s="117"/>
      <c r="C266" s="119"/>
      <c r="D266" s="120"/>
      <c r="E266" s="120"/>
      <c r="F266" s="120"/>
      <c r="G266" s="120"/>
    </row>
    <row r="267" spans="2:7" s="118" customFormat="1">
      <c r="B267" s="117"/>
      <c r="C267" s="119"/>
      <c r="D267" s="120"/>
      <c r="E267" s="120"/>
      <c r="F267" s="120"/>
      <c r="G267" s="120"/>
    </row>
    <row r="268" spans="2:7" s="118" customFormat="1">
      <c r="B268" s="117"/>
      <c r="C268" s="119"/>
      <c r="D268" s="120"/>
      <c r="E268" s="120"/>
      <c r="F268" s="120"/>
      <c r="G268" s="120"/>
    </row>
    <row r="269" spans="2:7" s="118" customFormat="1">
      <c r="B269" s="117"/>
      <c r="C269" s="119"/>
      <c r="D269" s="120"/>
      <c r="E269" s="120"/>
      <c r="F269" s="120"/>
      <c r="G269" s="120"/>
    </row>
    <row r="270" spans="2:7" s="118" customFormat="1">
      <c r="B270" s="117"/>
      <c r="C270" s="119"/>
      <c r="D270" s="120"/>
      <c r="E270" s="120"/>
      <c r="F270" s="120"/>
      <c r="G270" s="120"/>
    </row>
    <row r="271" spans="2:7" s="118" customFormat="1">
      <c r="B271" s="117"/>
      <c r="C271" s="119"/>
      <c r="D271" s="120"/>
      <c r="E271" s="120"/>
      <c r="F271" s="120"/>
      <c r="G271" s="120"/>
    </row>
    <row r="272" spans="2:7" s="118" customFormat="1">
      <c r="B272" s="117"/>
      <c r="C272" s="119"/>
      <c r="D272" s="120"/>
      <c r="E272" s="120"/>
      <c r="F272" s="120"/>
      <c r="G272" s="120"/>
    </row>
    <row r="273" spans="2:7" s="118" customFormat="1">
      <c r="B273" s="117"/>
      <c r="C273" s="119"/>
      <c r="D273" s="120"/>
      <c r="E273" s="120"/>
      <c r="F273" s="120"/>
      <c r="G273" s="120"/>
    </row>
    <row r="274" spans="2:7" s="118" customFormat="1">
      <c r="B274" s="117"/>
      <c r="C274" s="119"/>
      <c r="D274" s="120"/>
      <c r="E274" s="120"/>
      <c r="F274" s="120"/>
      <c r="G274" s="120"/>
    </row>
    <row r="275" spans="2:7" s="118" customFormat="1">
      <c r="B275" s="117"/>
      <c r="C275" s="119"/>
      <c r="D275" s="120"/>
      <c r="E275" s="120"/>
      <c r="F275" s="120"/>
      <c r="G275" s="120"/>
    </row>
    <row r="276" spans="2:7" s="118" customFormat="1">
      <c r="B276" s="117"/>
      <c r="C276" s="119"/>
      <c r="D276" s="120"/>
      <c r="E276" s="120"/>
      <c r="F276" s="120"/>
      <c r="G276" s="120"/>
    </row>
    <row r="277" spans="2:7" s="118" customFormat="1">
      <c r="B277" s="117"/>
      <c r="C277" s="119"/>
      <c r="D277" s="120"/>
      <c r="E277" s="120"/>
      <c r="F277" s="120"/>
      <c r="G277" s="120"/>
    </row>
    <row r="278" spans="2:7" s="118" customFormat="1">
      <c r="B278" s="117"/>
      <c r="C278" s="119"/>
      <c r="D278" s="120"/>
      <c r="E278" s="120"/>
      <c r="F278" s="120"/>
      <c r="G278" s="120"/>
    </row>
    <row r="279" spans="2:7" s="118" customFormat="1">
      <c r="B279" s="117"/>
      <c r="C279" s="119"/>
      <c r="D279" s="120"/>
      <c r="E279" s="120"/>
      <c r="F279" s="120"/>
      <c r="G279" s="120"/>
    </row>
    <row r="280" spans="2:7" s="118" customFormat="1">
      <c r="B280" s="117"/>
      <c r="C280" s="119"/>
      <c r="D280" s="120"/>
      <c r="E280" s="120"/>
      <c r="F280" s="120"/>
      <c r="G280" s="120"/>
    </row>
    <row r="281" spans="2:7" s="118" customFormat="1">
      <c r="B281" s="117"/>
      <c r="C281" s="119"/>
      <c r="D281" s="120"/>
      <c r="E281" s="120"/>
      <c r="F281" s="120"/>
      <c r="G281" s="120"/>
    </row>
    <row r="282" spans="2:7" s="118" customFormat="1">
      <c r="B282" s="117"/>
      <c r="C282" s="119"/>
      <c r="D282" s="120"/>
      <c r="E282" s="120"/>
      <c r="F282" s="120"/>
      <c r="G282" s="120"/>
    </row>
    <row r="283" spans="2:7" s="118" customFormat="1">
      <c r="B283" s="117"/>
      <c r="C283" s="119"/>
      <c r="D283" s="120"/>
      <c r="E283" s="120"/>
      <c r="F283" s="120"/>
      <c r="G283" s="120"/>
    </row>
    <row r="284" spans="2:7" s="118" customFormat="1">
      <c r="B284" s="117"/>
      <c r="C284" s="119"/>
      <c r="D284" s="120"/>
      <c r="E284" s="120"/>
      <c r="F284" s="120"/>
      <c r="G284" s="120"/>
    </row>
    <row r="285" spans="2:7" s="118" customFormat="1">
      <c r="B285" s="117"/>
      <c r="C285" s="119"/>
      <c r="D285" s="120"/>
      <c r="E285" s="120"/>
      <c r="F285" s="120"/>
      <c r="G285" s="120"/>
    </row>
    <row r="286" spans="2:7" s="118" customFormat="1">
      <c r="B286" s="117"/>
      <c r="C286" s="119"/>
      <c r="D286" s="120"/>
      <c r="E286" s="120"/>
      <c r="F286" s="120"/>
      <c r="G286" s="120"/>
    </row>
    <row r="287" spans="2:7" s="118" customFormat="1">
      <c r="B287" s="117"/>
      <c r="C287" s="119"/>
      <c r="D287" s="120"/>
      <c r="E287" s="120"/>
      <c r="F287" s="120"/>
      <c r="G287" s="120"/>
    </row>
    <row r="288" spans="2:7" s="118" customFormat="1">
      <c r="B288" s="117"/>
      <c r="C288" s="119"/>
      <c r="D288" s="120"/>
      <c r="E288" s="120"/>
      <c r="F288" s="120"/>
      <c r="G288" s="120"/>
    </row>
    <row r="289" spans="2:7" s="118" customFormat="1">
      <c r="B289" s="117"/>
      <c r="C289" s="119"/>
      <c r="D289" s="120"/>
      <c r="E289" s="120"/>
      <c r="F289" s="120"/>
      <c r="G289" s="120"/>
    </row>
    <row r="290" spans="2:7" s="118" customFormat="1">
      <c r="B290" s="117"/>
      <c r="C290" s="119"/>
      <c r="D290" s="120"/>
      <c r="E290" s="120"/>
      <c r="F290" s="120"/>
      <c r="G290" s="120"/>
    </row>
    <row r="291" spans="2:7" s="118" customFormat="1">
      <c r="B291" s="117"/>
      <c r="C291" s="119"/>
      <c r="D291" s="120"/>
      <c r="E291" s="120"/>
      <c r="F291" s="120"/>
      <c r="G291" s="120"/>
    </row>
    <row r="292" spans="2:7" s="118" customFormat="1">
      <c r="B292" s="117"/>
      <c r="C292" s="119"/>
      <c r="D292" s="120"/>
      <c r="E292" s="120"/>
      <c r="F292" s="120"/>
      <c r="G292" s="120"/>
    </row>
    <row r="293" spans="2:7" s="118" customFormat="1">
      <c r="B293" s="117"/>
      <c r="C293" s="119"/>
      <c r="D293" s="120"/>
      <c r="E293" s="120"/>
      <c r="F293" s="120"/>
      <c r="G293" s="120"/>
    </row>
    <row r="294" spans="2:7" s="118" customFormat="1">
      <c r="B294" s="117"/>
      <c r="C294" s="119"/>
      <c r="D294" s="120"/>
      <c r="E294" s="120"/>
      <c r="F294" s="120"/>
      <c r="G294" s="120"/>
    </row>
    <row r="295" spans="2:7" s="118" customFormat="1">
      <c r="B295" s="117"/>
      <c r="C295" s="119"/>
      <c r="D295" s="120"/>
      <c r="E295" s="120"/>
      <c r="F295" s="120"/>
      <c r="G295" s="120"/>
    </row>
    <row r="296" spans="2:7" s="118" customFormat="1">
      <c r="B296" s="117"/>
      <c r="C296" s="119"/>
      <c r="D296" s="120"/>
      <c r="E296" s="120"/>
      <c r="F296" s="120"/>
      <c r="G296" s="120"/>
    </row>
    <row r="297" spans="2:7" s="118" customFormat="1">
      <c r="B297" s="117"/>
      <c r="C297" s="119"/>
      <c r="D297" s="120"/>
      <c r="E297" s="120"/>
      <c r="F297" s="120"/>
      <c r="G297" s="120"/>
    </row>
    <row r="298" spans="2:7" s="118" customFormat="1">
      <c r="B298" s="117"/>
      <c r="C298" s="119"/>
      <c r="D298" s="120"/>
      <c r="E298" s="120"/>
      <c r="F298" s="120"/>
      <c r="G298" s="120"/>
    </row>
    <row r="299" spans="2:7" s="118" customFormat="1">
      <c r="B299" s="117"/>
      <c r="C299" s="119"/>
      <c r="D299" s="120"/>
      <c r="E299" s="120"/>
      <c r="F299" s="120"/>
      <c r="G299" s="120"/>
    </row>
    <row r="300" spans="2:7" s="118" customFormat="1">
      <c r="B300" s="117"/>
      <c r="C300" s="119"/>
      <c r="D300" s="120"/>
      <c r="E300" s="120"/>
      <c r="F300" s="120"/>
      <c r="G300" s="120"/>
    </row>
    <row r="301" spans="2:7" s="118" customFormat="1">
      <c r="B301" s="117"/>
      <c r="C301" s="119"/>
      <c r="D301" s="120"/>
      <c r="E301" s="120"/>
      <c r="F301" s="120"/>
      <c r="G301" s="120"/>
    </row>
    <row r="302" spans="2:7" s="118" customFormat="1">
      <c r="B302" s="117"/>
      <c r="C302" s="119"/>
      <c r="D302" s="120"/>
      <c r="E302" s="120"/>
      <c r="F302" s="120"/>
      <c r="G302" s="120"/>
    </row>
    <row r="303" spans="2:7" s="118" customFormat="1">
      <c r="B303" s="117"/>
      <c r="C303" s="119"/>
      <c r="D303" s="120"/>
      <c r="E303" s="120"/>
      <c r="F303" s="120"/>
      <c r="G303" s="120"/>
    </row>
    <row r="304" spans="2:7" s="118" customFormat="1">
      <c r="B304" s="117"/>
      <c r="C304" s="119"/>
      <c r="D304" s="120"/>
      <c r="E304" s="120"/>
      <c r="F304" s="120"/>
      <c r="G304" s="120"/>
    </row>
    <row r="305" spans="2:7" s="118" customFormat="1">
      <c r="B305" s="117"/>
      <c r="C305" s="119"/>
      <c r="D305" s="120"/>
      <c r="E305" s="120"/>
      <c r="F305" s="120"/>
      <c r="G305" s="120"/>
    </row>
    <row r="306" spans="2:7" s="118" customFormat="1">
      <c r="B306" s="117"/>
      <c r="C306" s="119"/>
      <c r="D306" s="120"/>
      <c r="E306" s="120"/>
      <c r="F306" s="120"/>
      <c r="G306" s="120"/>
    </row>
    <row r="307" spans="2:7" s="118" customFormat="1">
      <c r="B307" s="117"/>
      <c r="C307" s="119"/>
      <c r="D307" s="120"/>
      <c r="E307" s="120"/>
      <c r="F307" s="120"/>
      <c r="G307" s="120"/>
    </row>
    <row r="308" spans="2:7" s="118" customFormat="1">
      <c r="B308" s="117"/>
      <c r="C308" s="119"/>
      <c r="D308" s="120"/>
      <c r="E308" s="120"/>
      <c r="F308" s="120"/>
      <c r="G308" s="120"/>
    </row>
    <row r="309" spans="2:7" s="118" customFormat="1">
      <c r="B309" s="117"/>
      <c r="C309" s="119"/>
      <c r="D309" s="120"/>
      <c r="E309" s="120"/>
      <c r="F309" s="120"/>
      <c r="G309" s="120"/>
    </row>
    <row r="310" spans="2:7" s="118" customFormat="1">
      <c r="B310" s="117"/>
      <c r="C310" s="119"/>
      <c r="D310" s="120"/>
      <c r="E310" s="120"/>
      <c r="F310" s="120"/>
      <c r="G310" s="120"/>
    </row>
    <row r="311" spans="2:7" s="118" customFormat="1">
      <c r="B311" s="117"/>
      <c r="C311" s="119"/>
      <c r="D311" s="120"/>
      <c r="E311" s="120"/>
      <c r="F311" s="120"/>
      <c r="G311" s="120"/>
    </row>
    <row r="312" spans="2:7" s="118" customFormat="1">
      <c r="B312" s="117"/>
      <c r="C312" s="119"/>
      <c r="D312" s="120"/>
      <c r="E312" s="120"/>
      <c r="F312" s="120"/>
      <c r="G312" s="120"/>
    </row>
    <row r="313" spans="2:7" s="118" customFormat="1">
      <c r="B313" s="117"/>
      <c r="C313" s="119"/>
      <c r="D313" s="120"/>
      <c r="E313" s="120"/>
      <c r="F313" s="120"/>
      <c r="G313" s="120"/>
    </row>
    <row r="314" spans="2:7" s="118" customFormat="1">
      <c r="B314" s="117"/>
      <c r="C314" s="119"/>
      <c r="D314" s="120"/>
      <c r="E314" s="120"/>
      <c r="F314" s="120"/>
      <c r="G314" s="120"/>
    </row>
    <row r="315" spans="2:7" s="118" customFormat="1">
      <c r="B315" s="117"/>
      <c r="C315" s="119"/>
      <c r="D315" s="120"/>
      <c r="E315" s="120"/>
      <c r="F315" s="120"/>
      <c r="G315" s="120"/>
    </row>
    <row r="316" spans="2:7" s="118" customFormat="1">
      <c r="B316" s="117"/>
      <c r="C316" s="119"/>
      <c r="D316" s="120"/>
      <c r="E316" s="120"/>
      <c r="F316" s="120"/>
      <c r="G316" s="120"/>
    </row>
    <row r="317" spans="2:7" s="118" customFormat="1">
      <c r="B317" s="117"/>
      <c r="C317" s="119"/>
      <c r="D317" s="120"/>
      <c r="E317" s="120"/>
      <c r="F317" s="120"/>
      <c r="G317" s="120"/>
    </row>
    <row r="318" spans="2:7" s="118" customFormat="1">
      <c r="B318" s="117"/>
      <c r="C318" s="119"/>
      <c r="D318" s="120"/>
      <c r="E318" s="120"/>
      <c r="F318" s="120"/>
      <c r="G318" s="120"/>
    </row>
    <row r="319" spans="2:7" s="118" customFormat="1">
      <c r="B319" s="117"/>
      <c r="C319" s="119"/>
      <c r="D319" s="120"/>
      <c r="E319" s="120"/>
      <c r="F319" s="120"/>
      <c r="G319" s="120"/>
    </row>
    <row r="320" spans="2:7" s="118" customFormat="1">
      <c r="B320" s="117"/>
      <c r="C320" s="119"/>
      <c r="D320" s="120"/>
      <c r="E320" s="120"/>
      <c r="F320" s="120"/>
      <c r="G320" s="120"/>
    </row>
    <row r="321" spans="2:7" s="118" customFormat="1">
      <c r="B321" s="117"/>
      <c r="C321" s="119"/>
      <c r="D321" s="120"/>
      <c r="E321" s="120"/>
      <c r="F321" s="120"/>
      <c r="G321" s="120"/>
    </row>
    <row r="322" spans="2:7" s="118" customFormat="1">
      <c r="B322" s="117"/>
      <c r="C322" s="119"/>
      <c r="D322" s="120"/>
      <c r="E322" s="120"/>
      <c r="F322" s="120"/>
      <c r="G322" s="120"/>
    </row>
    <row r="323" spans="2:7" s="118" customFormat="1">
      <c r="B323" s="117"/>
      <c r="C323" s="119"/>
      <c r="D323" s="120"/>
      <c r="E323" s="120"/>
      <c r="F323" s="120"/>
      <c r="G323" s="120"/>
    </row>
    <row r="324" spans="2:7" s="118" customFormat="1">
      <c r="B324" s="117"/>
      <c r="C324" s="119"/>
      <c r="D324" s="120"/>
      <c r="E324" s="120"/>
      <c r="F324" s="120"/>
      <c r="G324" s="120"/>
    </row>
    <row r="325" spans="2:7" s="118" customFormat="1">
      <c r="B325" s="117"/>
      <c r="C325" s="119"/>
      <c r="D325" s="120"/>
      <c r="E325" s="120"/>
      <c r="F325" s="120"/>
      <c r="G325" s="120"/>
    </row>
    <row r="326" spans="2:7" s="118" customFormat="1">
      <c r="B326" s="117"/>
      <c r="C326" s="119"/>
      <c r="D326" s="120"/>
      <c r="E326" s="120"/>
      <c r="F326" s="120"/>
      <c r="G326" s="120"/>
    </row>
    <row r="327" spans="2:7" s="118" customFormat="1">
      <c r="B327" s="117"/>
      <c r="C327" s="119"/>
      <c r="D327" s="120"/>
      <c r="E327" s="120"/>
      <c r="F327" s="120"/>
      <c r="G327" s="120"/>
    </row>
    <row r="328" spans="2:7" s="118" customFormat="1">
      <c r="B328" s="117"/>
      <c r="C328" s="119"/>
      <c r="D328" s="120"/>
      <c r="E328" s="120"/>
      <c r="F328" s="120"/>
      <c r="G328" s="120"/>
    </row>
    <row r="329" spans="2:7" s="118" customFormat="1">
      <c r="B329" s="117"/>
      <c r="C329" s="119"/>
      <c r="D329" s="120"/>
      <c r="E329" s="120"/>
      <c r="F329" s="120"/>
      <c r="G329" s="120"/>
    </row>
    <row r="330" spans="2:7" s="118" customFormat="1">
      <c r="B330" s="117"/>
      <c r="C330" s="119"/>
      <c r="D330" s="120"/>
      <c r="E330" s="120"/>
      <c r="F330" s="120"/>
      <c r="G330" s="120"/>
    </row>
    <row r="331" spans="2:7" s="118" customFormat="1">
      <c r="B331" s="117"/>
      <c r="C331" s="119"/>
      <c r="D331" s="120"/>
      <c r="E331" s="120"/>
      <c r="F331" s="120"/>
      <c r="G331" s="120"/>
    </row>
    <row r="332" spans="2:7" s="118" customFormat="1">
      <c r="B332" s="117"/>
      <c r="C332" s="119"/>
      <c r="D332" s="120"/>
      <c r="E332" s="120"/>
      <c r="F332" s="120"/>
      <c r="G332" s="120"/>
    </row>
    <row r="333" spans="2:7" s="118" customFormat="1">
      <c r="B333" s="117"/>
      <c r="C333" s="119"/>
      <c r="D333" s="120"/>
      <c r="E333" s="120"/>
      <c r="F333" s="120"/>
      <c r="G333" s="120"/>
    </row>
    <row r="334" spans="2:7" s="118" customFormat="1">
      <c r="B334" s="117"/>
      <c r="C334" s="119"/>
      <c r="D334" s="120"/>
      <c r="E334" s="120"/>
      <c r="F334" s="120"/>
      <c r="G334" s="120"/>
    </row>
    <row r="335" spans="2:7" s="118" customFormat="1">
      <c r="B335" s="117"/>
      <c r="C335" s="119"/>
      <c r="D335" s="120"/>
      <c r="E335" s="120"/>
      <c r="F335" s="120"/>
      <c r="G335" s="120"/>
    </row>
    <row r="336" spans="2:7" s="118" customFormat="1">
      <c r="B336" s="117"/>
      <c r="C336" s="119"/>
      <c r="D336" s="120"/>
      <c r="E336" s="120"/>
      <c r="F336" s="120"/>
      <c r="G336" s="120"/>
    </row>
    <row r="337" spans="2:7" s="118" customFormat="1">
      <c r="B337" s="117"/>
      <c r="C337" s="119"/>
      <c r="D337" s="120"/>
      <c r="E337" s="120"/>
      <c r="F337" s="120"/>
      <c r="G337" s="120"/>
    </row>
    <row r="338" spans="2:7" s="118" customFormat="1">
      <c r="B338" s="117"/>
      <c r="C338" s="119"/>
      <c r="D338" s="120"/>
      <c r="E338" s="120"/>
      <c r="F338" s="120"/>
      <c r="G338" s="120"/>
    </row>
    <row r="339" spans="2:7" s="118" customFormat="1">
      <c r="B339" s="117"/>
      <c r="C339" s="119"/>
      <c r="D339" s="120"/>
      <c r="E339" s="120"/>
      <c r="F339" s="120"/>
      <c r="G339" s="120"/>
    </row>
    <row r="340" spans="2:7" s="118" customFormat="1">
      <c r="B340" s="117"/>
      <c r="C340" s="119"/>
      <c r="D340" s="120"/>
      <c r="E340" s="120"/>
      <c r="F340" s="120"/>
      <c r="G340" s="120"/>
    </row>
    <row r="341" spans="2:7" s="118" customFormat="1">
      <c r="B341" s="117"/>
      <c r="C341" s="119"/>
      <c r="D341" s="120"/>
      <c r="E341" s="120"/>
      <c r="F341" s="120"/>
      <c r="G341" s="120"/>
    </row>
    <row r="342" spans="2:7" s="118" customFormat="1">
      <c r="B342" s="117"/>
      <c r="C342" s="119"/>
      <c r="D342" s="120"/>
      <c r="E342" s="120"/>
      <c r="F342" s="120"/>
      <c r="G342" s="120"/>
    </row>
    <row r="343" spans="2:7" s="118" customFormat="1">
      <c r="B343" s="117"/>
      <c r="C343" s="119"/>
      <c r="D343" s="120"/>
      <c r="E343" s="120"/>
      <c r="F343" s="120"/>
      <c r="G343" s="120"/>
    </row>
    <row r="344" spans="2:7" s="118" customFormat="1">
      <c r="B344" s="117"/>
      <c r="C344" s="119"/>
      <c r="D344" s="120"/>
      <c r="E344" s="120"/>
      <c r="F344" s="120"/>
      <c r="G344" s="120"/>
    </row>
    <row r="345" spans="2:7" s="118" customFormat="1">
      <c r="B345" s="117"/>
      <c r="C345" s="119"/>
      <c r="D345" s="120"/>
      <c r="E345" s="120"/>
      <c r="F345" s="120"/>
      <c r="G345" s="120"/>
    </row>
    <row r="346" spans="2:7" s="118" customFormat="1">
      <c r="B346" s="117"/>
      <c r="C346" s="119"/>
      <c r="D346" s="120"/>
      <c r="E346" s="120"/>
      <c r="F346" s="120"/>
      <c r="G346" s="120"/>
    </row>
    <row r="347" spans="2:7" s="118" customFormat="1">
      <c r="B347" s="117"/>
      <c r="C347" s="119"/>
      <c r="D347" s="120"/>
      <c r="E347" s="120"/>
      <c r="F347" s="120"/>
      <c r="G347" s="120"/>
    </row>
    <row r="348" spans="2:7" s="118" customFormat="1">
      <c r="B348" s="117"/>
      <c r="C348" s="119"/>
      <c r="D348" s="120"/>
      <c r="E348" s="120"/>
      <c r="F348" s="120"/>
      <c r="G348" s="120"/>
    </row>
    <row r="349" spans="2:7" s="118" customFormat="1">
      <c r="B349" s="117"/>
      <c r="C349" s="119"/>
      <c r="D349" s="120"/>
      <c r="E349" s="120"/>
      <c r="F349" s="120"/>
      <c r="G349" s="120"/>
    </row>
    <row r="350" spans="2:7" s="118" customFormat="1">
      <c r="B350" s="117"/>
      <c r="C350" s="119"/>
      <c r="D350" s="120"/>
      <c r="E350" s="120"/>
      <c r="F350" s="120"/>
      <c r="G350" s="120"/>
    </row>
    <row r="351" spans="2:7" s="118" customFormat="1">
      <c r="B351" s="117"/>
      <c r="C351" s="119"/>
      <c r="D351" s="120"/>
      <c r="E351" s="120"/>
      <c r="F351" s="120"/>
      <c r="G351" s="120"/>
    </row>
    <row r="352" spans="2:7" s="118" customFormat="1">
      <c r="B352" s="117"/>
      <c r="C352" s="119"/>
      <c r="D352" s="120"/>
      <c r="E352" s="120"/>
      <c r="F352" s="120"/>
      <c r="G352" s="120"/>
    </row>
    <row r="353" spans="2:7" s="118" customFormat="1">
      <c r="B353" s="117"/>
      <c r="C353" s="119"/>
      <c r="D353" s="120"/>
      <c r="E353" s="120"/>
      <c r="F353" s="120"/>
      <c r="G353" s="120"/>
    </row>
    <row r="354" spans="2:7" s="118" customFormat="1">
      <c r="B354" s="117"/>
      <c r="C354" s="119"/>
      <c r="D354" s="120"/>
      <c r="E354" s="120"/>
      <c r="F354" s="120"/>
      <c r="G354" s="120"/>
    </row>
    <row r="355" spans="2:7" s="118" customFormat="1">
      <c r="B355" s="117"/>
      <c r="C355" s="119"/>
      <c r="D355" s="120"/>
      <c r="E355" s="120"/>
      <c r="F355" s="120"/>
      <c r="G355" s="120"/>
    </row>
    <row r="356" spans="2:7" s="118" customFormat="1">
      <c r="B356" s="117"/>
      <c r="C356" s="119"/>
      <c r="D356" s="120"/>
      <c r="E356" s="120"/>
      <c r="F356" s="120"/>
      <c r="G356" s="120"/>
    </row>
    <row r="357" spans="2:7" s="118" customFormat="1">
      <c r="B357" s="117"/>
      <c r="C357" s="119"/>
      <c r="D357" s="120"/>
      <c r="E357" s="120"/>
      <c r="F357" s="120"/>
      <c r="G357" s="120"/>
    </row>
    <row r="358" spans="2:7" s="118" customFormat="1">
      <c r="B358" s="117"/>
      <c r="C358" s="119"/>
      <c r="D358" s="120"/>
      <c r="E358" s="120"/>
      <c r="F358" s="120"/>
      <c r="G358" s="120"/>
    </row>
    <row r="359" spans="2:7" s="118" customFormat="1">
      <c r="B359" s="117"/>
      <c r="C359" s="119"/>
      <c r="D359" s="120"/>
      <c r="E359" s="120"/>
      <c r="F359" s="120"/>
      <c r="G359" s="120"/>
    </row>
    <row r="360" spans="2:7" s="118" customFormat="1">
      <c r="B360" s="117"/>
      <c r="C360" s="119"/>
      <c r="D360" s="120"/>
      <c r="E360" s="120"/>
      <c r="F360" s="120"/>
      <c r="G360" s="120"/>
    </row>
    <row r="361" spans="2:7" s="118" customFormat="1">
      <c r="B361" s="117"/>
      <c r="C361" s="119"/>
      <c r="D361" s="120"/>
      <c r="E361" s="120"/>
      <c r="F361" s="120"/>
      <c r="G361" s="120"/>
    </row>
    <row r="362" spans="2:7" s="118" customFormat="1">
      <c r="B362" s="117"/>
      <c r="C362" s="119"/>
      <c r="D362" s="120"/>
      <c r="E362" s="120"/>
      <c r="F362" s="120"/>
      <c r="G362" s="120"/>
    </row>
    <row r="363" spans="2:7" s="118" customFormat="1">
      <c r="B363" s="117"/>
      <c r="C363" s="119"/>
      <c r="D363" s="120"/>
      <c r="E363" s="120"/>
      <c r="F363" s="120"/>
      <c r="G363" s="120"/>
    </row>
    <row r="364" spans="2:7" s="118" customFormat="1">
      <c r="B364" s="117"/>
      <c r="C364" s="119"/>
      <c r="D364" s="120"/>
      <c r="E364" s="120"/>
      <c r="F364" s="120"/>
      <c r="G364" s="120"/>
    </row>
    <row r="365" spans="2:7" s="118" customFormat="1">
      <c r="B365" s="117"/>
      <c r="C365" s="119"/>
      <c r="D365" s="120"/>
      <c r="E365" s="120"/>
      <c r="F365" s="120"/>
      <c r="G365" s="120"/>
    </row>
    <row r="366" spans="2:7" s="118" customFormat="1">
      <c r="B366" s="117"/>
      <c r="C366" s="119"/>
      <c r="D366" s="120"/>
      <c r="E366" s="120"/>
      <c r="F366" s="120"/>
      <c r="G366" s="120"/>
    </row>
    <row r="367" spans="2:7" s="118" customFormat="1">
      <c r="B367" s="117"/>
      <c r="C367" s="119"/>
      <c r="D367" s="120"/>
      <c r="E367" s="120"/>
      <c r="F367" s="120"/>
      <c r="G367" s="120"/>
    </row>
    <row r="368" spans="2:7" s="118" customFormat="1">
      <c r="B368" s="117"/>
      <c r="C368" s="119"/>
      <c r="D368" s="120"/>
      <c r="E368" s="120"/>
      <c r="F368" s="120"/>
      <c r="G368" s="120"/>
    </row>
    <row r="369" spans="2:7" s="118" customFormat="1">
      <c r="B369" s="117"/>
      <c r="C369" s="119"/>
      <c r="D369" s="120"/>
      <c r="E369" s="120"/>
      <c r="F369" s="120"/>
      <c r="G369" s="120"/>
    </row>
    <row r="370" spans="2:7" s="118" customFormat="1">
      <c r="B370" s="117"/>
      <c r="C370" s="119"/>
      <c r="D370" s="120"/>
      <c r="E370" s="120"/>
      <c r="F370" s="120"/>
      <c r="G370" s="120"/>
    </row>
    <row r="371" spans="2:7" s="118" customFormat="1">
      <c r="B371" s="117"/>
      <c r="C371" s="119"/>
      <c r="D371" s="120"/>
      <c r="E371" s="120"/>
      <c r="F371" s="120"/>
      <c r="G371" s="120"/>
    </row>
    <row r="372" spans="2:7" s="118" customFormat="1">
      <c r="B372" s="117"/>
      <c r="C372" s="119"/>
      <c r="D372" s="120"/>
      <c r="E372" s="120"/>
      <c r="F372" s="120"/>
      <c r="G372" s="120"/>
    </row>
    <row r="373" spans="2:7" s="118" customFormat="1">
      <c r="B373" s="117"/>
      <c r="C373" s="119"/>
      <c r="D373" s="120"/>
      <c r="E373" s="120"/>
      <c r="F373" s="120"/>
      <c r="G373" s="120"/>
    </row>
    <row r="374" spans="2:7" s="118" customFormat="1">
      <c r="B374" s="117"/>
      <c r="C374" s="119"/>
      <c r="D374" s="120"/>
      <c r="E374" s="120"/>
      <c r="F374" s="120"/>
      <c r="G374" s="120"/>
    </row>
    <row r="375" spans="2:7" s="118" customFormat="1">
      <c r="B375" s="117"/>
      <c r="C375" s="119"/>
      <c r="D375" s="120"/>
      <c r="E375" s="120"/>
      <c r="F375" s="120"/>
      <c r="G375" s="120"/>
    </row>
    <row r="376" spans="2:7" s="118" customFormat="1">
      <c r="B376" s="117"/>
      <c r="C376" s="119"/>
      <c r="D376" s="120" t="str">
        <f>IF('Notebook Database'!A590="","",'Notebook Database'!A590)</f>
        <v/>
      </c>
      <c r="E376" s="120"/>
      <c r="F376" s="120"/>
      <c r="G376" s="120"/>
    </row>
    <row r="377" spans="2:7" s="118" customFormat="1">
      <c r="B377" s="117"/>
      <c r="C377" s="119"/>
      <c r="D377" s="120" t="str">
        <f>IF('Notebook Database'!A591="","",'Notebook Database'!A591)</f>
        <v/>
      </c>
      <c r="E377" s="120"/>
      <c r="F377" s="120"/>
      <c r="G377" s="120"/>
    </row>
    <row r="378" spans="2:7" s="118" customFormat="1">
      <c r="B378" s="117"/>
      <c r="C378" s="119"/>
      <c r="D378" s="120" t="str">
        <f>IF('Notebook Database'!A592="","",'Notebook Database'!A592)</f>
        <v/>
      </c>
      <c r="E378" s="120"/>
      <c r="F378" s="120"/>
      <c r="G378" s="120"/>
    </row>
    <row r="379" spans="2:7" s="118" customFormat="1">
      <c r="B379" s="117"/>
      <c r="C379" s="119"/>
      <c r="D379" s="120" t="str">
        <f>IF('Notebook Database'!A593="","",'Notebook Database'!A593)</f>
        <v/>
      </c>
      <c r="E379" s="120"/>
      <c r="F379" s="120"/>
      <c r="G379" s="120"/>
    </row>
    <row r="380" spans="2:7" s="118" customFormat="1">
      <c r="B380" s="117"/>
      <c r="C380" s="119"/>
      <c r="D380" s="120" t="str">
        <f>IF('Notebook Database'!A594="","",'Notebook Database'!A594)</f>
        <v/>
      </c>
      <c r="E380" s="120"/>
      <c r="F380" s="120"/>
      <c r="G380" s="120"/>
    </row>
    <row r="381" spans="2:7" s="118" customFormat="1">
      <c r="B381" s="117"/>
      <c r="C381" s="119"/>
      <c r="D381" s="120" t="str">
        <f>IF('Notebook Database'!A595="","",'Notebook Database'!A595)</f>
        <v/>
      </c>
      <c r="E381" s="120"/>
      <c r="F381" s="120"/>
      <c r="G381" s="120"/>
    </row>
    <row r="382" spans="2:7" s="118" customFormat="1">
      <c r="B382" s="117"/>
      <c r="C382" s="119"/>
      <c r="D382" s="120" t="str">
        <f>IF('Notebook Database'!A596="","",'Notebook Database'!A596)</f>
        <v/>
      </c>
      <c r="E382" s="120"/>
      <c r="F382" s="120"/>
      <c r="G382" s="120"/>
    </row>
    <row r="383" spans="2:7" s="118" customFormat="1">
      <c r="B383" s="117"/>
      <c r="C383" s="119"/>
      <c r="D383" s="120" t="str">
        <f>IF('Notebook Database'!A597="","",'Notebook Database'!A597)</f>
        <v/>
      </c>
      <c r="E383" s="120"/>
      <c r="F383" s="120"/>
      <c r="G383" s="120"/>
    </row>
    <row r="384" spans="2:7" s="118" customFormat="1">
      <c r="B384" s="117"/>
      <c r="C384" s="119"/>
      <c r="D384" s="120" t="str">
        <f>IF('Notebook Database'!A598="","",'Notebook Database'!A598)</f>
        <v/>
      </c>
      <c r="E384" s="120"/>
      <c r="F384" s="120"/>
      <c r="G384" s="120"/>
    </row>
    <row r="385" spans="2:7" s="118" customFormat="1">
      <c r="B385" s="117"/>
      <c r="C385" s="119"/>
      <c r="D385" s="120" t="str">
        <f>IF('Notebook Database'!A599="","",'Notebook Database'!A599)</f>
        <v/>
      </c>
      <c r="E385" s="120"/>
      <c r="F385" s="120"/>
      <c r="G385" s="120"/>
    </row>
    <row r="386" spans="2:7" s="118" customFormat="1">
      <c r="B386" s="117"/>
      <c r="C386" s="119"/>
      <c r="D386" s="120" t="str">
        <f>IF('Notebook Database'!A600="","",'Notebook Database'!A600)</f>
        <v/>
      </c>
      <c r="E386" s="120"/>
      <c r="F386" s="120"/>
      <c r="G386" s="120"/>
    </row>
    <row r="387" spans="2:7" s="118" customFormat="1">
      <c r="B387" s="117"/>
      <c r="C387" s="119"/>
      <c r="D387" s="120" t="str">
        <f>IF('Notebook Database'!A601="","",'Notebook Database'!A601)</f>
        <v/>
      </c>
      <c r="E387" s="120"/>
      <c r="F387" s="120"/>
      <c r="G387" s="120"/>
    </row>
    <row r="388" spans="2:7" s="118" customFormat="1">
      <c r="B388" s="117"/>
      <c r="C388" s="119"/>
      <c r="D388" s="120" t="str">
        <f>IF('Notebook Database'!A602="","",'Notebook Database'!A602)</f>
        <v/>
      </c>
      <c r="E388" s="120"/>
      <c r="F388" s="120"/>
      <c r="G388" s="120"/>
    </row>
    <row r="389" spans="2:7" s="118" customFormat="1">
      <c r="B389" s="117"/>
      <c r="C389" s="119"/>
      <c r="D389" s="120" t="str">
        <f>IF('Notebook Database'!A603="","",'Notebook Database'!A603)</f>
        <v/>
      </c>
      <c r="E389" s="120"/>
      <c r="F389" s="120"/>
      <c r="G389" s="120"/>
    </row>
    <row r="390" spans="2:7" s="118" customFormat="1">
      <c r="B390" s="117"/>
      <c r="C390" s="119"/>
      <c r="D390" s="120" t="str">
        <f>IF('Notebook Database'!A604="","",'Notebook Database'!A604)</f>
        <v/>
      </c>
      <c r="E390" s="120"/>
      <c r="F390" s="120"/>
      <c r="G390" s="120"/>
    </row>
    <row r="391" spans="2:7" s="118" customFormat="1">
      <c r="B391" s="117"/>
      <c r="C391" s="119"/>
      <c r="D391" s="120" t="str">
        <f>IF('Notebook Database'!A605="","",'Notebook Database'!A605)</f>
        <v/>
      </c>
      <c r="E391" s="120"/>
      <c r="F391" s="120"/>
      <c r="G391" s="120"/>
    </row>
    <row r="392" spans="2:7" s="118" customFormat="1">
      <c r="B392" s="117"/>
      <c r="C392" s="119"/>
      <c r="D392" s="120" t="str">
        <f>IF('Notebook Database'!A606="","",'Notebook Database'!A606)</f>
        <v/>
      </c>
      <c r="E392" s="120"/>
      <c r="F392" s="120"/>
      <c r="G392" s="120"/>
    </row>
    <row r="393" spans="2:7" s="118" customFormat="1">
      <c r="B393" s="117"/>
      <c r="C393" s="119"/>
      <c r="D393" s="120" t="str">
        <f>IF('Notebook Database'!A607="","",'Notebook Database'!A607)</f>
        <v/>
      </c>
      <c r="E393" s="120"/>
      <c r="F393" s="120"/>
      <c r="G393" s="120"/>
    </row>
    <row r="394" spans="2:7" s="118" customFormat="1">
      <c r="B394" s="117"/>
      <c r="C394" s="119"/>
      <c r="D394" s="120" t="str">
        <f>IF('Notebook Database'!A608="","",'Notebook Database'!A608)</f>
        <v/>
      </c>
      <c r="E394" s="120"/>
      <c r="F394" s="120"/>
      <c r="G394" s="120"/>
    </row>
    <row r="395" spans="2:7" s="118" customFormat="1">
      <c r="B395" s="117"/>
      <c r="C395" s="119"/>
      <c r="D395" s="120" t="str">
        <f>IF('Notebook Database'!A609="","",'Notebook Database'!A609)</f>
        <v/>
      </c>
      <c r="E395" s="120"/>
      <c r="F395" s="120"/>
      <c r="G395" s="120"/>
    </row>
    <row r="396" spans="2:7" s="118" customFormat="1">
      <c r="B396" s="117"/>
      <c r="C396" s="119"/>
      <c r="D396" s="120" t="str">
        <f>IF('Notebook Database'!A610="","",'Notebook Database'!A610)</f>
        <v/>
      </c>
      <c r="E396" s="120"/>
      <c r="F396" s="120"/>
      <c r="G396" s="120"/>
    </row>
    <row r="397" spans="2:7" s="118" customFormat="1">
      <c r="B397" s="117"/>
      <c r="C397" s="119"/>
      <c r="D397" s="120" t="str">
        <f>IF('Notebook Database'!A611="","",'Notebook Database'!A611)</f>
        <v/>
      </c>
      <c r="E397" s="120"/>
      <c r="F397" s="120"/>
      <c r="G397" s="120"/>
    </row>
    <row r="398" spans="2:7" s="118" customFormat="1">
      <c r="B398" s="117"/>
      <c r="C398" s="119"/>
      <c r="D398" s="120" t="str">
        <f>IF('Notebook Database'!A612="","",'Notebook Database'!A612)</f>
        <v/>
      </c>
      <c r="E398" s="120"/>
      <c r="F398" s="120"/>
      <c r="G398" s="120"/>
    </row>
    <row r="399" spans="2:7" s="118" customFormat="1">
      <c r="B399" s="117"/>
      <c r="C399" s="119"/>
      <c r="D399" s="120" t="str">
        <f>IF('Notebook Database'!A613="","",'Notebook Database'!A613)</f>
        <v/>
      </c>
      <c r="E399" s="120"/>
      <c r="F399" s="120"/>
      <c r="G399" s="120"/>
    </row>
    <row r="400" spans="2:7" s="118" customFormat="1">
      <c r="B400" s="117"/>
      <c r="C400" s="119"/>
      <c r="D400" s="120" t="str">
        <f>IF('Notebook Database'!A614="","",'Notebook Database'!A614)</f>
        <v/>
      </c>
      <c r="E400" s="120"/>
      <c r="F400" s="120"/>
      <c r="G400" s="120"/>
    </row>
    <row r="401" spans="2:7" s="118" customFormat="1">
      <c r="B401" s="117"/>
      <c r="C401" s="119"/>
      <c r="D401" s="120" t="str">
        <f>IF('Notebook Database'!A615="","",'Notebook Database'!A615)</f>
        <v/>
      </c>
      <c r="E401" s="120"/>
      <c r="F401" s="120"/>
      <c r="G401" s="120"/>
    </row>
    <row r="402" spans="2:7" s="118" customFormat="1">
      <c r="B402" s="117"/>
      <c r="C402" s="119"/>
      <c r="D402" s="120" t="str">
        <f>IF('Notebook Database'!A616="","",'Notebook Database'!A616)</f>
        <v/>
      </c>
      <c r="E402" s="120"/>
      <c r="F402" s="120"/>
      <c r="G402" s="120"/>
    </row>
    <row r="403" spans="2:7" s="118" customFormat="1">
      <c r="B403" s="117"/>
      <c r="C403" s="119"/>
      <c r="D403" s="120" t="str">
        <f>IF('Notebook Database'!A617="","",'Notebook Database'!A617)</f>
        <v/>
      </c>
      <c r="E403" s="120"/>
      <c r="F403" s="120"/>
      <c r="G403" s="120"/>
    </row>
    <row r="404" spans="2:7" s="118" customFormat="1">
      <c r="B404" s="117"/>
      <c r="C404" s="119"/>
      <c r="D404" s="120" t="str">
        <f>IF('Notebook Database'!A618="","",'Notebook Database'!A618)</f>
        <v/>
      </c>
      <c r="E404" s="120"/>
      <c r="F404" s="120"/>
      <c r="G404" s="120"/>
    </row>
    <row r="405" spans="2:7" s="118" customFormat="1">
      <c r="B405" s="117"/>
      <c r="C405" s="119"/>
      <c r="D405" s="120" t="str">
        <f>IF('Notebook Database'!A619="","",'Notebook Database'!A619)</f>
        <v/>
      </c>
      <c r="E405" s="120"/>
      <c r="F405" s="120"/>
      <c r="G405" s="120"/>
    </row>
    <row r="406" spans="2:7" s="118" customFormat="1">
      <c r="B406" s="117"/>
      <c r="C406" s="119"/>
      <c r="D406" s="120" t="str">
        <f>IF('Notebook Database'!A620="","",'Notebook Database'!A620)</f>
        <v/>
      </c>
      <c r="E406" s="120"/>
      <c r="F406" s="120"/>
      <c r="G406" s="120"/>
    </row>
    <row r="407" spans="2:7" s="118" customFormat="1">
      <c r="B407" s="117"/>
      <c r="C407" s="119"/>
      <c r="D407" s="120" t="str">
        <f>IF('Notebook Database'!A621="","",'Notebook Database'!A621)</f>
        <v/>
      </c>
      <c r="E407" s="120"/>
      <c r="F407" s="120"/>
      <c r="G407" s="120"/>
    </row>
    <row r="408" spans="2:7" s="118" customFormat="1">
      <c r="B408" s="117"/>
      <c r="C408" s="119"/>
      <c r="D408" s="120" t="str">
        <f>IF('Notebook Database'!A622="","",'Notebook Database'!A622)</f>
        <v/>
      </c>
      <c r="E408" s="120"/>
      <c r="F408" s="120"/>
      <c r="G408" s="120"/>
    </row>
    <row r="409" spans="2:7" s="118" customFormat="1">
      <c r="B409" s="117"/>
      <c r="C409" s="119"/>
      <c r="D409" s="120" t="str">
        <f>IF('Notebook Database'!A623="","",'Notebook Database'!A623)</f>
        <v/>
      </c>
      <c r="E409" s="120"/>
      <c r="F409" s="120"/>
      <c r="G409" s="120"/>
    </row>
    <row r="410" spans="2:7" s="118" customFormat="1">
      <c r="B410" s="117"/>
      <c r="C410" s="119"/>
      <c r="D410" s="120" t="str">
        <f>IF('Notebook Database'!A624="","",'Notebook Database'!A624)</f>
        <v/>
      </c>
      <c r="E410" s="120"/>
      <c r="F410" s="120"/>
      <c r="G410" s="120"/>
    </row>
    <row r="411" spans="2:7" s="118" customFormat="1">
      <c r="B411" s="117"/>
      <c r="C411" s="119"/>
      <c r="D411" s="120" t="str">
        <f>IF('Notebook Database'!A625="","",'Notebook Database'!A625)</f>
        <v/>
      </c>
      <c r="E411" s="120"/>
      <c r="F411" s="120"/>
      <c r="G411" s="120"/>
    </row>
    <row r="412" spans="2:7" s="118" customFormat="1">
      <c r="B412" s="117"/>
      <c r="C412" s="119"/>
      <c r="D412" s="120" t="str">
        <f>IF('Notebook Database'!A626="","",'Notebook Database'!A626)</f>
        <v/>
      </c>
      <c r="E412" s="120"/>
      <c r="F412" s="120"/>
      <c r="G412" s="120"/>
    </row>
    <row r="413" spans="2:7" s="118" customFormat="1">
      <c r="B413" s="117"/>
      <c r="C413" s="119"/>
      <c r="D413" s="120" t="str">
        <f>IF('Notebook Database'!A627="","",'Notebook Database'!A627)</f>
        <v/>
      </c>
      <c r="E413" s="120"/>
      <c r="F413" s="120"/>
      <c r="G413" s="120"/>
    </row>
    <row r="414" spans="2:7" s="118" customFormat="1">
      <c r="B414" s="117"/>
      <c r="C414" s="119"/>
      <c r="D414" s="120" t="str">
        <f>IF('Notebook Database'!A628="","",'Notebook Database'!A628)</f>
        <v/>
      </c>
      <c r="E414" s="120"/>
      <c r="F414" s="120"/>
      <c r="G414" s="120"/>
    </row>
    <row r="415" spans="2:7" s="118" customFormat="1">
      <c r="B415" s="117"/>
      <c r="C415" s="119"/>
      <c r="D415" s="120" t="str">
        <f>IF('Notebook Database'!A629="","",'Notebook Database'!A629)</f>
        <v/>
      </c>
      <c r="E415" s="120"/>
      <c r="F415" s="120"/>
      <c r="G415" s="120"/>
    </row>
    <row r="416" spans="2:7" s="118" customFormat="1">
      <c r="B416" s="117"/>
      <c r="C416" s="119"/>
      <c r="D416" s="120" t="str">
        <f>IF('Notebook Database'!A630="","",'Notebook Database'!A630)</f>
        <v/>
      </c>
      <c r="E416" s="120"/>
      <c r="F416" s="120"/>
      <c r="G416" s="120"/>
    </row>
    <row r="417" spans="2:7" s="118" customFormat="1">
      <c r="B417" s="117"/>
      <c r="C417" s="119"/>
      <c r="D417" s="120" t="str">
        <f>IF('Notebook Database'!A631="","",'Notebook Database'!A631)</f>
        <v/>
      </c>
      <c r="E417" s="120"/>
      <c r="F417" s="120"/>
      <c r="G417" s="120"/>
    </row>
    <row r="418" spans="2:7" s="118" customFormat="1">
      <c r="B418" s="117"/>
      <c r="C418" s="119"/>
      <c r="D418" s="120" t="str">
        <f>IF('Notebook Database'!A632="","",'Notebook Database'!A632)</f>
        <v/>
      </c>
      <c r="E418" s="120"/>
      <c r="F418" s="120"/>
      <c r="G418" s="120"/>
    </row>
    <row r="419" spans="2:7" s="118" customFormat="1">
      <c r="B419" s="117"/>
      <c r="C419" s="119"/>
      <c r="D419" s="120" t="str">
        <f>IF('Notebook Database'!A633="","",'Notebook Database'!A633)</f>
        <v/>
      </c>
      <c r="E419" s="120"/>
      <c r="F419" s="120"/>
      <c r="G419" s="120"/>
    </row>
    <row r="420" spans="2:7" s="118" customFormat="1">
      <c r="B420" s="117"/>
      <c r="C420" s="119"/>
      <c r="D420" s="120" t="str">
        <f>IF('Notebook Database'!A634="","",'Notebook Database'!A634)</f>
        <v/>
      </c>
      <c r="E420" s="120"/>
      <c r="F420" s="120"/>
      <c r="G420" s="120"/>
    </row>
    <row r="421" spans="2:7" s="118" customFormat="1">
      <c r="B421" s="117"/>
      <c r="C421" s="119"/>
      <c r="D421" s="120" t="str">
        <f>IF('Notebook Database'!A635="","",'Notebook Database'!A635)</f>
        <v/>
      </c>
      <c r="E421" s="120"/>
      <c r="F421" s="120"/>
      <c r="G421" s="120"/>
    </row>
    <row r="422" spans="2:7" s="122" customFormat="1">
      <c r="B422" s="117"/>
      <c r="C422" s="121"/>
    </row>
  </sheetData>
  <sheetProtection password="B48E" sheet="1" objects="1" scenarios="1"/>
  <dataConsolidate function="var"/>
  <mergeCells count="6">
    <mergeCell ref="C8:D9"/>
    <mergeCell ref="C51:D52"/>
    <mergeCell ref="B13:B24"/>
    <mergeCell ref="B25:B30"/>
    <mergeCell ref="B31:B39"/>
    <mergeCell ref="B48:B49"/>
  </mergeCells>
  <conditionalFormatting sqref="D13:G49">
    <cfRule type="expression" dxfId="3" priority="2">
      <formula>MOD(ROW(),2)=1</formula>
    </cfRule>
    <cfRule type="expression" dxfId="2" priority="3">
      <formula>MOD(ROW(),2)=1</formula>
    </cfRule>
  </conditionalFormatting>
  <conditionalFormatting sqref="D13:G49">
    <cfRule type="expression" dxfId="1" priority="1">
      <formula>MOD(ROW(),2)=1</formula>
    </cfRule>
  </conditionalFormatting>
  <dataValidations count="1">
    <dataValidation type="list" allowBlank="1" showInputMessage="1" showErrorMessage="1" sqref="D11:G11">
      <formula1>models1thin</formula1>
    </dataValidation>
  </dataValidations>
  <pageMargins left="0.25" right="0.25" top="0.75" bottom="0.7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drawing r:id="rId2"/>
</worksheet>
</file>

<file path=xl/worksheets/sheet18.xml><?xml version="1.0" encoding="utf-8"?>
<worksheet xmlns="http://schemas.openxmlformats.org/spreadsheetml/2006/main" xmlns:r="http://schemas.openxmlformats.org/officeDocument/2006/relationships">
  <sheetPr>
    <tabColor theme="0" tint="-0.34998626667073579"/>
  </sheetPr>
  <dimension ref="A1:AN73"/>
  <sheetViews>
    <sheetView zoomScale="90" zoomScaleNormal="90" workbookViewId="0">
      <pane xSplit="1" ySplit="1" topLeftCell="B54" activePane="bottomRight" state="frozen"/>
      <selection activeCell="D11" sqref="D11"/>
      <selection pane="topRight" activeCell="D11" sqref="D11"/>
      <selection pane="bottomLeft" activeCell="D11" sqref="D11"/>
      <selection pane="bottomRight" activeCell="H81" sqref="H81"/>
    </sheetView>
  </sheetViews>
  <sheetFormatPr defaultColWidth="52.42578125" defaultRowHeight="12.75"/>
  <cols>
    <col min="1" max="1" width="28.42578125" style="63" customWidth="1"/>
    <col min="2" max="2" width="12.5703125" style="63" customWidth="1"/>
    <col min="3" max="3" width="14" style="63" customWidth="1"/>
    <col min="4" max="5" width="15.140625" style="63" customWidth="1"/>
    <col min="6" max="6" width="28" style="63" bestFit="1" customWidth="1"/>
    <col min="7" max="7" width="9.28515625" style="63" customWidth="1"/>
    <col min="8" max="8" width="16.85546875" style="63" customWidth="1"/>
    <col min="9" max="9" width="31.28515625" style="63" bestFit="1" customWidth="1"/>
    <col min="10" max="10" width="19.7109375" style="63" bestFit="1" customWidth="1"/>
    <col min="11" max="11" width="11.7109375" style="63" bestFit="1" customWidth="1"/>
    <col min="12" max="12" width="14.85546875" style="63" bestFit="1" customWidth="1"/>
    <col min="13" max="13" width="26" style="63" customWidth="1"/>
    <col min="14" max="14" width="24.85546875" style="63" customWidth="1"/>
    <col min="15" max="15" width="15" style="63" bestFit="1" customWidth="1"/>
    <col min="16" max="16" width="26.7109375" style="63" bestFit="1" customWidth="1"/>
    <col min="17" max="17" width="21.140625" style="63" customWidth="1"/>
    <col min="18" max="19" width="14" style="63" bestFit="1" customWidth="1"/>
    <col min="20" max="20" width="34.140625" style="63" customWidth="1"/>
    <col min="21" max="21" width="10.42578125" style="63" bestFit="1" customWidth="1"/>
    <col min="22" max="22" width="14.140625" style="63" bestFit="1" customWidth="1"/>
    <col min="23" max="23" width="24.140625" style="63" bestFit="1" customWidth="1"/>
    <col min="24" max="24" width="10.7109375" style="63" bestFit="1" customWidth="1"/>
    <col min="25" max="27" width="6.7109375" style="63" bestFit="1" customWidth="1"/>
    <col min="28" max="28" width="17.7109375" style="63" bestFit="1" customWidth="1"/>
    <col min="29" max="29" width="9.28515625" style="63" customWidth="1"/>
    <col min="30" max="31" width="8" style="63" bestFit="1" customWidth="1"/>
    <col min="32" max="32" width="11.85546875" style="63" bestFit="1" customWidth="1"/>
    <col min="33" max="33" width="6.140625" style="63" customWidth="1"/>
    <col min="34" max="34" width="17" style="63" customWidth="1"/>
    <col min="35" max="35" width="13.5703125" style="63" customWidth="1"/>
    <col min="36" max="36" width="13.5703125" style="64" customWidth="1"/>
    <col min="37" max="38" width="13.5703125" style="63" customWidth="1"/>
    <col min="39" max="39" width="25" style="64" customWidth="1"/>
    <col min="40" max="40" width="34.140625" style="63" customWidth="1"/>
    <col min="41" max="142" width="52.42578125" style="63"/>
    <col min="143" max="143" width="25.5703125" style="63" customWidth="1"/>
    <col min="144" max="144" width="12.5703125" style="63" customWidth="1"/>
    <col min="145" max="146" width="15.140625" style="63" customWidth="1"/>
    <col min="147" max="147" width="28" style="63" bestFit="1" customWidth="1"/>
    <col min="148" max="148" width="21.42578125" style="63" bestFit="1" customWidth="1"/>
    <col min="149" max="149" width="35.5703125" style="63" bestFit="1" customWidth="1"/>
    <col min="150" max="150" width="35.28515625" style="63" customWidth="1"/>
    <col min="151" max="151" width="19.7109375" style="63" bestFit="1" customWidth="1"/>
    <col min="152" max="152" width="69.5703125" style="63" customWidth="1"/>
    <col min="153" max="153" width="14.85546875" style="63" bestFit="1" customWidth="1"/>
    <col min="154" max="154" width="23.140625" style="63" bestFit="1" customWidth="1"/>
    <col min="155" max="155" width="24.85546875" style="63" customWidth="1"/>
    <col min="156" max="156" width="19.5703125" style="63" bestFit="1" customWidth="1"/>
    <col min="157" max="157" width="47.7109375" style="63" bestFit="1" customWidth="1"/>
    <col min="158" max="158" width="8.85546875" style="63" bestFit="1" customWidth="1"/>
    <col min="159" max="159" width="14" style="63" bestFit="1" customWidth="1"/>
    <col min="160" max="160" width="35.5703125" style="63" bestFit="1" customWidth="1"/>
    <col min="161" max="161" width="17.42578125" style="63" bestFit="1" customWidth="1"/>
    <col min="162" max="162" width="10.42578125" style="63" bestFit="1" customWidth="1"/>
    <col min="163" max="163" width="14.140625" style="63" bestFit="1" customWidth="1"/>
    <col min="164" max="164" width="24.140625" style="63" bestFit="1" customWidth="1"/>
    <col min="165" max="165" width="18" style="63" customWidth="1"/>
    <col min="166" max="166" width="18.42578125" style="63" bestFit="1" customWidth="1"/>
    <col min="167" max="167" width="16.85546875" style="63" bestFit="1" customWidth="1"/>
    <col min="168" max="168" width="19.5703125" style="63" customWidth="1"/>
    <col min="169" max="169" width="17.7109375" style="63" bestFit="1" customWidth="1"/>
    <col min="170" max="170" width="9.28515625" style="63" customWidth="1"/>
    <col min="171" max="171" width="20.85546875" style="63" bestFit="1" customWidth="1"/>
    <col min="172" max="172" width="26.28515625" style="63" customWidth="1"/>
    <col min="173" max="173" width="11.85546875" style="63" bestFit="1" customWidth="1"/>
    <col min="174" max="174" width="6.140625" style="63" customWidth="1"/>
    <col min="175" max="175" width="8.42578125" style="63" customWidth="1"/>
    <col min="176" max="176" width="18.42578125" style="63" bestFit="1" customWidth="1"/>
    <col min="177" max="177" width="52.42578125" style="63"/>
    <col min="178" max="178" width="19.42578125" style="63" customWidth="1"/>
    <col min="179" max="180" width="23.85546875" style="63" customWidth="1"/>
    <col min="181" max="181" width="22" style="63" customWidth="1"/>
    <col min="182" max="182" width="12.42578125" style="63" customWidth="1"/>
    <col min="183" max="183" width="15.7109375" style="63" customWidth="1"/>
    <col min="184" max="184" width="13.140625" style="63" customWidth="1"/>
    <col min="185" max="185" width="52.42578125" style="63"/>
    <col min="186" max="186" width="15.7109375" style="63" customWidth="1"/>
    <col min="187" max="187" width="13.85546875" style="63" customWidth="1"/>
    <col min="188" max="191" width="52.42578125" style="63"/>
    <col min="192" max="192" width="14.28515625" style="63" customWidth="1"/>
    <col min="193" max="193" width="12.42578125" style="63" customWidth="1"/>
    <col min="194" max="194" width="19.7109375" style="63" customWidth="1"/>
    <col min="195" max="195" width="17.42578125" style="63" customWidth="1"/>
    <col min="196" max="196" width="11.85546875" style="63" customWidth="1"/>
    <col min="197" max="197" width="10.5703125" style="63" customWidth="1"/>
    <col min="198" max="198" width="11.28515625" style="63" customWidth="1"/>
    <col min="199" max="201" width="52.42578125" style="63"/>
    <col min="202" max="203" width="52.42578125" style="63" customWidth="1"/>
    <col min="204" max="204" width="32.85546875" style="63" customWidth="1"/>
    <col min="205" max="205" width="22.5703125" style="63" customWidth="1"/>
    <col min="206" max="398" width="52.42578125" style="63"/>
    <col min="399" max="399" width="25.5703125" style="63" customWidth="1"/>
    <col min="400" max="400" width="12.5703125" style="63" customWidth="1"/>
    <col min="401" max="402" width="15.140625" style="63" customWidth="1"/>
    <col min="403" max="403" width="28" style="63" bestFit="1" customWidth="1"/>
    <col min="404" max="404" width="21.42578125" style="63" bestFit="1" customWidth="1"/>
    <col min="405" max="405" width="35.5703125" style="63" bestFit="1" customWidth="1"/>
    <col min="406" max="406" width="35.28515625" style="63" customWidth="1"/>
    <col min="407" max="407" width="19.7109375" style="63" bestFit="1" customWidth="1"/>
    <col min="408" max="408" width="69.5703125" style="63" customWidth="1"/>
    <col min="409" max="409" width="14.85546875" style="63" bestFit="1" customWidth="1"/>
    <col min="410" max="410" width="23.140625" style="63" bestFit="1" customWidth="1"/>
    <col min="411" max="411" width="24.85546875" style="63" customWidth="1"/>
    <col min="412" max="412" width="19.5703125" style="63" bestFit="1" customWidth="1"/>
    <col min="413" max="413" width="47.7109375" style="63" bestFit="1" customWidth="1"/>
    <col min="414" max="414" width="8.85546875" style="63" bestFit="1" customWidth="1"/>
    <col min="415" max="415" width="14" style="63" bestFit="1" customWidth="1"/>
    <col min="416" max="416" width="35.5703125" style="63" bestFit="1" customWidth="1"/>
    <col min="417" max="417" width="17.42578125" style="63" bestFit="1" customWidth="1"/>
    <col min="418" max="418" width="10.42578125" style="63" bestFit="1" customWidth="1"/>
    <col min="419" max="419" width="14.140625" style="63" bestFit="1" customWidth="1"/>
    <col min="420" max="420" width="24.140625" style="63" bestFit="1" customWidth="1"/>
    <col min="421" max="421" width="18" style="63" customWidth="1"/>
    <col min="422" max="422" width="18.42578125" style="63" bestFit="1" customWidth="1"/>
    <col min="423" max="423" width="16.85546875" style="63" bestFit="1" customWidth="1"/>
    <col min="424" max="424" width="19.5703125" style="63" customWidth="1"/>
    <col min="425" max="425" width="17.7109375" style="63" bestFit="1" customWidth="1"/>
    <col min="426" max="426" width="9.28515625" style="63" customWidth="1"/>
    <col min="427" max="427" width="20.85546875" style="63" bestFit="1" customWidth="1"/>
    <col min="428" max="428" width="26.28515625" style="63" customWidth="1"/>
    <col min="429" max="429" width="11.85546875" style="63" bestFit="1" customWidth="1"/>
    <col min="430" max="430" width="6.140625" style="63" customWidth="1"/>
    <col min="431" max="431" width="8.42578125" style="63" customWidth="1"/>
    <col min="432" max="432" width="18.42578125" style="63" bestFit="1" customWidth="1"/>
    <col min="433" max="433" width="52.42578125" style="63"/>
    <col min="434" max="434" width="19.42578125" style="63" customWidth="1"/>
    <col min="435" max="436" width="23.85546875" style="63" customWidth="1"/>
    <col min="437" max="437" width="22" style="63" customWidth="1"/>
    <col min="438" max="438" width="12.42578125" style="63" customWidth="1"/>
    <col min="439" max="439" width="15.7109375" style="63" customWidth="1"/>
    <col min="440" max="440" width="13.140625" style="63" customWidth="1"/>
    <col min="441" max="441" width="52.42578125" style="63"/>
    <col min="442" max="442" width="15.7109375" style="63" customWidth="1"/>
    <col min="443" max="443" width="13.85546875" style="63" customWidth="1"/>
    <col min="444" max="447" width="52.42578125" style="63"/>
    <col min="448" max="448" width="14.28515625" style="63" customWidth="1"/>
    <col min="449" max="449" width="12.42578125" style="63" customWidth="1"/>
    <col min="450" max="450" width="19.7109375" style="63" customWidth="1"/>
    <col min="451" max="451" width="17.42578125" style="63" customWidth="1"/>
    <col min="452" max="452" width="11.85546875" style="63" customWidth="1"/>
    <col min="453" max="453" width="10.5703125" style="63" customWidth="1"/>
    <col min="454" max="454" width="11.28515625" style="63" customWidth="1"/>
    <col min="455" max="457" width="52.42578125" style="63"/>
    <col min="458" max="459" width="52.42578125" style="63" customWidth="1"/>
    <col min="460" max="460" width="32.85546875" style="63" customWidth="1"/>
    <col min="461" max="461" width="22.5703125" style="63" customWidth="1"/>
    <col min="462" max="654" width="52.42578125" style="63"/>
    <col min="655" max="655" width="25.5703125" style="63" customWidth="1"/>
    <col min="656" max="656" width="12.5703125" style="63" customWidth="1"/>
    <col min="657" max="658" width="15.140625" style="63" customWidth="1"/>
    <col min="659" max="659" width="28" style="63" bestFit="1" customWidth="1"/>
    <col min="660" max="660" width="21.42578125" style="63" bestFit="1" customWidth="1"/>
    <col min="661" max="661" width="35.5703125" style="63" bestFit="1" customWidth="1"/>
    <col min="662" max="662" width="35.28515625" style="63" customWidth="1"/>
    <col min="663" max="663" width="19.7109375" style="63" bestFit="1" customWidth="1"/>
    <col min="664" max="664" width="69.5703125" style="63" customWidth="1"/>
    <col min="665" max="665" width="14.85546875" style="63" bestFit="1" customWidth="1"/>
    <col min="666" max="666" width="23.140625" style="63" bestFit="1" customWidth="1"/>
    <col min="667" max="667" width="24.85546875" style="63" customWidth="1"/>
    <col min="668" max="668" width="19.5703125" style="63" bestFit="1" customWidth="1"/>
    <col min="669" max="669" width="47.7109375" style="63" bestFit="1" customWidth="1"/>
    <col min="670" max="670" width="8.85546875" style="63" bestFit="1" customWidth="1"/>
    <col min="671" max="671" width="14" style="63" bestFit="1" customWidth="1"/>
    <col min="672" max="672" width="35.5703125" style="63" bestFit="1" customWidth="1"/>
    <col min="673" max="673" width="17.42578125" style="63" bestFit="1" customWidth="1"/>
    <col min="674" max="674" width="10.42578125" style="63" bestFit="1" customWidth="1"/>
    <col min="675" max="675" width="14.140625" style="63" bestFit="1" customWidth="1"/>
    <col min="676" max="676" width="24.140625" style="63" bestFit="1" customWidth="1"/>
    <col min="677" max="677" width="18" style="63" customWidth="1"/>
    <col min="678" max="678" width="18.42578125" style="63" bestFit="1" customWidth="1"/>
    <col min="679" max="679" width="16.85546875" style="63" bestFit="1" customWidth="1"/>
    <col min="680" max="680" width="19.5703125" style="63" customWidth="1"/>
    <col min="681" max="681" width="17.7109375" style="63" bestFit="1" customWidth="1"/>
    <col min="682" max="682" width="9.28515625" style="63" customWidth="1"/>
    <col min="683" max="683" width="20.85546875" style="63" bestFit="1" customWidth="1"/>
    <col min="684" max="684" width="26.28515625" style="63" customWidth="1"/>
    <col min="685" max="685" width="11.85546875" style="63" bestFit="1" customWidth="1"/>
    <col min="686" max="686" width="6.140625" style="63" customWidth="1"/>
    <col min="687" max="687" width="8.42578125" style="63" customWidth="1"/>
    <col min="688" max="688" width="18.42578125" style="63" bestFit="1" customWidth="1"/>
    <col min="689" max="689" width="52.42578125" style="63"/>
    <col min="690" max="690" width="19.42578125" style="63" customWidth="1"/>
    <col min="691" max="692" width="23.85546875" style="63" customWidth="1"/>
    <col min="693" max="693" width="22" style="63" customWidth="1"/>
    <col min="694" max="694" width="12.42578125" style="63" customWidth="1"/>
    <col min="695" max="695" width="15.7109375" style="63" customWidth="1"/>
    <col min="696" max="696" width="13.140625" style="63" customWidth="1"/>
    <col min="697" max="697" width="52.42578125" style="63"/>
    <col min="698" max="698" width="15.7109375" style="63" customWidth="1"/>
    <col min="699" max="699" width="13.85546875" style="63" customWidth="1"/>
    <col min="700" max="703" width="52.42578125" style="63"/>
    <col min="704" max="704" width="14.28515625" style="63" customWidth="1"/>
    <col min="705" max="705" width="12.42578125" style="63" customWidth="1"/>
    <col min="706" max="706" width="19.7109375" style="63" customWidth="1"/>
    <col min="707" max="707" width="17.42578125" style="63" customWidth="1"/>
    <col min="708" max="708" width="11.85546875" style="63" customWidth="1"/>
    <col min="709" max="709" width="10.5703125" style="63" customWidth="1"/>
    <col min="710" max="710" width="11.28515625" style="63" customWidth="1"/>
    <col min="711" max="713" width="52.42578125" style="63"/>
    <col min="714" max="715" width="52.42578125" style="63" customWidth="1"/>
    <col min="716" max="716" width="32.85546875" style="63" customWidth="1"/>
    <col min="717" max="717" width="22.5703125" style="63" customWidth="1"/>
    <col min="718" max="910" width="52.42578125" style="63"/>
    <col min="911" max="911" width="25.5703125" style="63" customWidth="1"/>
    <col min="912" max="912" width="12.5703125" style="63" customWidth="1"/>
    <col min="913" max="914" width="15.140625" style="63" customWidth="1"/>
    <col min="915" max="915" width="28" style="63" bestFit="1" customWidth="1"/>
    <col min="916" max="916" width="21.42578125" style="63" bestFit="1" customWidth="1"/>
    <col min="917" max="917" width="35.5703125" style="63" bestFit="1" customWidth="1"/>
    <col min="918" max="918" width="35.28515625" style="63" customWidth="1"/>
    <col min="919" max="919" width="19.7109375" style="63" bestFit="1" customWidth="1"/>
    <col min="920" max="920" width="69.5703125" style="63" customWidth="1"/>
    <col min="921" max="921" width="14.85546875" style="63" bestFit="1" customWidth="1"/>
    <col min="922" max="922" width="23.140625" style="63" bestFit="1" customWidth="1"/>
    <col min="923" max="923" width="24.85546875" style="63" customWidth="1"/>
    <col min="924" max="924" width="19.5703125" style="63" bestFit="1" customWidth="1"/>
    <col min="925" max="925" width="47.7109375" style="63" bestFit="1" customWidth="1"/>
    <col min="926" max="926" width="8.85546875" style="63" bestFit="1" customWidth="1"/>
    <col min="927" max="927" width="14" style="63" bestFit="1" customWidth="1"/>
    <col min="928" max="928" width="35.5703125" style="63" bestFit="1" customWidth="1"/>
    <col min="929" max="929" width="17.42578125" style="63" bestFit="1" customWidth="1"/>
    <col min="930" max="930" width="10.42578125" style="63" bestFit="1" customWidth="1"/>
    <col min="931" max="931" width="14.140625" style="63" bestFit="1" customWidth="1"/>
    <col min="932" max="932" width="24.140625" style="63" bestFit="1" customWidth="1"/>
    <col min="933" max="933" width="18" style="63" customWidth="1"/>
    <col min="934" max="934" width="18.42578125" style="63" bestFit="1" customWidth="1"/>
    <col min="935" max="935" width="16.85546875" style="63" bestFit="1" customWidth="1"/>
    <col min="936" max="936" width="19.5703125" style="63" customWidth="1"/>
    <col min="937" max="937" width="17.7109375" style="63" bestFit="1" customWidth="1"/>
    <col min="938" max="938" width="9.28515625" style="63" customWidth="1"/>
    <col min="939" max="939" width="20.85546875" style="63" bestFit="1" customWidth="1"/>
    <col min="940" max="940" width="26.28515625" style="63" customWidth="1"/>
    <col min="941" max="941" width="11.85546875" style="63" bestFit="1" customWidth="1"/>
    <col min="942" max="942" width="6.140625" style="63" customWidth="1"/>
    <col min="943" max="943" width="8.42578125" style="63" customWidth="1"/>
    <col min="944" max="944" width="18.42578125" style="63" bestFit="1" customWidth="1"/>
    <col min="945" max="945" width="52.42578125" style="63"/>
    <col min="946" max="946" width="19.42578125" style="63" customWidth="1"/>
    <col min="947" max="948" width="23.85546875" style="63" customWidth="1"/>
    <col min="949" max="949" width="22" style="63" customWidth="1"/>
    <col min="950" max="950" width="12.42578125" style="63" customWidth="1"/>
    <col min="951" max="951" width="15.7109375" style="63" customWidth="1"/>
    <col min="952" max="952" width="13.140625" style="63" customWidth="1"/>
    <col min="953" max="953" width="52.42578125" style="63"/>
    <col min="954" max="954" width="15.7109375" style="63" customWidth="1"/>
    <col min="955" max="955" width="13.85546875" style="63" customWidth="1"/>
    <col min="956" max="959" width="52.42578125" style="63"/>
    <col min="960" max="960" width="14.28515625" style="63" customWidth="1"/>
    <col min="961" max="961" width="12.42578125" style="63" customWidth="1"/>
    <col min="962" max="962" width="19.7109375" style="63" customWidth="1"/>
    <col min="963" max="963" width="17.42578125" style="63" customWidth="1"/>
    <col min="964" max="964" width="11.85546875" style="63" customWidth="1"/>
    <col min="965" max="965" width="10.5703125" style="63" customWidth="1"/>
    <col min="966" max="966" width="11.28515625" style="63" customWidth="1"/>
    <col min="967" max="969" width="52.42578125" style="63"/>
    <col min="970" max="971" width="52.42578125" style="63" customWidth="1"/>
    <col min="972" max="972" width="32.85546875" style="63" customWidth="1"/>
    <col min="973" max="973" width="22.5703125" style="63" customWidth="1"/>
    <col min="974" max="1166" width="52.42578125" style="63"/>
    <col min="1167" max="1167" width="25.5703125" style="63" customWidth="1"/>
    <col min="1168" max="1168" width="12.5703125" style="63" customWidth="1"/>
    <col min="1169" max="1170" width="15.140625" style="63" customWidth="1"/>
    <col min="1171" max="1171" width="28" style="63" bestFit="1" customWidth="1"/>
    <col min="1172" max="1172" width="21.42578125" style="63" bestFit="1" customWidth="1"/>
    <col min="1173" max="1173" width="35.5703125" style="63" bestFit="1" customWidth="1"/>
    <col min="1174" max="1174" width="35.28515625" style="63" customWidth="1"/>
    <col min="1175" max="1175" width="19.7109375" style="63" bestFit="1" customWidth="1"/>
    <col min="1176" max="1176" width="69.5703125" style="63" customWidth="1"/>
    <col min="1177" max="1177" width="14.85546875" style="63" bestFit="1" customWidth="1"/>
    <col min="1178" max="1178" width="23.140625" style="63" bestFit="1" customWidth="1"/>
    <col min="1179" max="1179" width="24.85546875" style="63" customWidth="1"/>
    <col min="1180" max="1180" width="19.5703125" style="63" bestFit="1" customWidth="1"/>
    <col min="1181" max="1181" width="47.7109375" style="63" bestFit="1" customWidth="1"/>
    <col min="1182" max="1182" width="8.85546875" style="63" bestFit="1" customWidth="1"/>
    <col min="1183" max="1183" width="14" style="63" bestFit="1" customWidth="1"/>
    <col min="1184" max="1184" width="35.5703125" style="63" bestFit="1" customWidth="1"/>
    <col min="1185" max="1185" width="17.42578125" style="63" bestFit="1" customWidth="1"/>
    <col min="1186" max="1186" width="10.42578125" style="63" bestFit="1" customWidth="1"/>
    <col min="1187" max="1187" width="14.140625" style="63" bestFit="1" customWidth="1"/>
    <col min="1188" max="1188" width="24.140625" style="63" bestFit="1" customWidth="1"/>
    <col min="1189" max="1189" width="18" style="63" customWidth="1"/>
    <col min="1190" max="1190" width="18.42578125" style="63" bestFit="1" customWidth="1"/>
    <col min="1191" max="1191" width="16.85546875" style="63" bestFit="1" customWidth="1"/>
    <col min="1192" max="1192" width="19.5703125" style="63" customWidth="1"/>
    <col min="1193" max="1193" width="17.7109375" style="63" bestFit="1" customWidth="1"/>
    <col min="1194" max="1194" width="9.28515625" style="63" customWidth="1"/>
    <col min="1195" max="1195" width="20.85546875" style="63" bestFit="1" customWidth="1"/>
    <col min="1196" max="1196" width="26.28515625" style="63" customWidth="1"/>
    <col min="1197" max="1197" width="11.85546875" style="63" bestFit="1" customWidth="1"/>
    <col min="1198" max="1198" width="6.140625" style="63" customWidth="1"/>
    <col min="1199" max="1199" width="8.42578125" style="63" customWidth="1"/>
    <col min="1200" max="1200" width="18.42578125" style="63" bestFit="1" customWidth="1"/>
    <col min="1201" max="1201" width="52.42578125" style="63"/>
    <col min="1202" max="1202" width="19.42578125" style="63" customWidth="1"/>
    <col min="1203" max="1204" width="23.85546875" style="63" customWidth="1"/>
    <col min="1205" max="1205" width="22" style="63" customWidth="1"/>
    <col min="1206" max="1206" width="12.42578125" style="63" customWidth="1"/>
    <col min="1207" max="1207" width="15.7109375" style="63" customWidth="1"/>
    <col min="1208" max="1208" width="13.140625" style="63" customWidth="1"/>
    <col min="1209" max="1209" width="52.42578125" style="63"/>
    <col min="1210" max="1210" width="15.7109375" style="63" customWidth="1"/>
    <col min="1211" max="1211" width="13.85546875" style="63" customWidth="1"/>
    <col min="1212" max="1215" width="52.42578125" style="63"/>
    <col min="1216" max="1216" width="14.28515625" style="63" customWidth="1"/>
    <col min="1217" max="1217" width="12.42578125" style="63" customWidth="1"/>
    <col min="1218" max="1218" width="19.7109375" style="63" customWidth="1"/>
    <col min="1219" max="1219" width="17.42578125" style="63" customWidth="1"/>
    <col min="1220" max="1220" width="11.85546875" style="63" customWidth="1"/>
    <col min="1221" max="1221" width="10.5703125" style="63" customWidth="1"/>
    <col min="1222" max="1222" width="11.28515625" style="63" customWidth="1"/>
    <col min="1223" max="1225" width="52.42578125" style="63"/>
    <col min="1226" max="1227" width="52.42578125" style="63" customWidth="1"/>
    <col min="1228" max="1228" width="32.85546875" style="63" customWidth="1"/>
    <col min="1229" max="1229" width="22.5703125" style="63" customWidth="1"/>
    <col min="1230" max="1422" width="52.42578125" style="63"/>
    <col min="1423" max="1423" width="25.5703125" style="63" customWidth="1"/>
    <col min="1424" max="1424" width="12.5703125" style="63" customWidth="1"/>
    <col min="1425" max="1426" width="15.140625" style="63" customWidth="1"/>
    <col min="1427" max="1427" width="28" style="63" bestFit="1" customWidth="1"/>
    <col min="1428" max="1428" width="21.42578125" style="63" bestFit="1" customWidth="1"/>
    <col min="1429" max="1429" width="35.5703125" style="63" bestFit="1" customWidth="1"/>
    <col min="1430" max="1430" width="35.28515625" style="63" customWidth="1"/>
    <col min="1431" max="1431" width="19.7109375" style="63" bestFit="1" customWidth="1"/>
    <col min="1432" max="1432" width="69.5703125" style="63" customWidth="1"/>
    <col min="1433" max="1433" width="14.85546875" style="63" bestFit="1" customWidth="1"/>
    <col min="1434" max="1434" width="23.140625" style="63" bestFit="1" customWidth="1"/>
    <col min="1435" max="1435" width="24.85546875" style="63" customWidth="1"/>
    <col min="1436" max="1436" width="19.5703125" style="63" bestFit="1" customWidth="1"/>
    <col min="1437" max="1437" width="47.7109375" style="63" bestFit="1" customWidth="1"/>
    <col min="1438" max="1438" width="8.85546875" style="63" bestFit="1" customWidth="1"/>
    <col min="1439" max="1439" width="14" style="63" bestFit="1" customWidth="1"/>
    <col min="1440" max="1440" width="35.5703125" style="63" bestFit="1" customWidth="1"/>
    <col min="1441" max="1441" width="17.42578125" style="63" bestFit="1" customWidth="1"/>
    <col min="1442" max="1442" width="10.42578125" style="63" bestFit="1" customWidth="1"/>
    <col min="1443" max="1443" width="14.140625" style="63" bestFit="1" customWidth="1"/>
    <col min="1444" max="1444" width="24.140625" style="63" bestFit="1" customWidth="1"/>
    <col min="1445" max="1445" width="18" style="63" customWidth="1"/>
    <col min="1446" max="1446" width="18.42578125" style="63" bestFit="1" customWidth="1"/>
    <col min="1447" max="1447" width="16.85546875" style="63" bestFit="1" customWidth="1"/>
    <col min="1448" max="1448" width="19.5703125" style="63" customWidth="1"/>
    <col min="1449" max="1449" width="17.7109375" style="63" bestFit="1" customWidth="1"/>
    <col min="1450" max="1450" width="9.28515625" style="63" customWidth="1"/>
    <col min="1451" max="1451" width="20.85546875" style="63" bestFit="1" customWidth="1"/>
    <col min="1452" max="1452" width="26.28515625" style="63" customWidth="1"/>
    <col min="1453" max="1453" width="11.85546875" style="63" bestFit="1" customWidth="1"/>
    <col min="1454" max="1454" width="6.140625" style="63" customWidth="1"/>
    <col min="1455" max="1455" width="8.42578125" style="63" customWidth="1"/>
    <col min="1456" max="1456" width="18.42578125" style="63" bestFit="1" customWidth="1"/>
    <col min="1457" max="1457" width="52.42578125" style="63"/>
    <col min="1458" max="1458" width="19.42578125" style="63" customWidth="1"/>
    <col min="1459" max="1460" width="23.85546875" style="63" customWidth="1"/>
    <col min="1461" max="1461" width="22" style="63" customWidth="1"/>
    <col min="1462" max="1462" width="12.42578125" style="63" customWidth="1"/>
    <col min="1463" max="1463" width="15.7109375" style="63" customWidth="1"/>
    <col min="1464" max="1464" width="13.140625" style="63" customWidth="1"/>
    <col min="1465" max="1465" width="52.42578125" style="63"/>
    <col min="1466" max="1466" width="15.7109375" style="63" customWidth="1"/>
    <col min="1467" max="1467" width="13.85546875" style="63" customWidth="1"/>
    <col min="1468" max="1471" width="52.42578125" style="63"/>
    <col min="1472" max="1472" width="14.28515625" style="63" customWidth="1"/>
    <col min="1473" max="1473" width="12.42578125" style="63" customWidth="1"/>
    <col min="1474" max="1474" width="19.7109375" style="63" customWidth="1"/>
    <col min="1475" max="1475" width="17.42578125" style="63" customWidth="1"/>
    <col min="1476" max="1476" width="11.85546875" style="63" customWidth="1"/>
    <col min="1477" max="1477" width="10.5703125" style="63" customWidth="1"/>
    <col min="1478" max="1478" width="11.28515625" style="63" customWidth="1"/>
    <col min="1479" max="1481" width="52.42578125" style="63"/>
    <col min="1482" max="1483" width="52.42578125" style="63" customWidth="1"/>
    <col min="1484" max="1484" width="32.85546875" style="63" customWidth="1"/>
    <col min="1485" max="1485" width="22.5703125" style="63" customWidth="1"/>
    <col min="1486" max="1678" width="52.42578125" style="63"/>
    <col min="1679" max="1679" width="25.5703125" style="63" customWidth="1"/>
    <col min="1680" max="1680" width="12.5703125" style="63" customWidth="1"/>
    <col min="1681" max="1682" width="15.140625" style="63" customWidth="1"/>
    <col min="1683" max="1683" width="28" style="63" bestFit="1" customWidth="1"/>
    <col min="1684" max="1684" width="21.42578125" style="63" bestFit="1" customWidth="1"/>
    <col min="1685" max="1685" width="35.5703125" style="63" bestFit="1" customWidth="1"/>
    <col min="1686" max="1686" width="35.28515625" style="63" customWidth="1"/>
    <col min="1687" max="1687" width="19.7109375" style="63" bestFit="1" customWidth="1"/>
    <col min="1688" max="1688" width="69.5703125" style="63" customWidth="1"/>
    <col min="1689" max="1689" width="14.85546875" style="63" bestFit="1" customWidth="1"/>
    <col min="1690" max="1690" width="23.140625" style="63" bestFit="1" customWidth="1"/>
    <col min="1691" max="1691" width="24.85546875" style="63" customWidth="1"/>
    <col min="1692" max="1692" width="19.5703125" style="63" bestFit="1" customWidth="1"/>
    <col min="1693" max="1693" width="47.7109375" style="63" bestFit="1" customWidth="1"/>
    <col min="1694" max="1694" width="8.85546875" style="63" bestFit="1" customWidth="1"/>
    <col min="1695" max="1695" width="14" style="63" bestFit="1" customWidth="1"/>
    <col min="1696" max="1696" width="35.5703125" style="63" bestFit="1" customWidth="1"/>
    <col min="1697" max="1697" width="17.42578125" style="63" bestFit="1" customWidth="1"/>
    <col min="1698" max="1698" width="10.42578125" style="63" bestFit="1" customWidth="1"/>
    <col min="1699" max="1699" width="14.140625" style="63" bestFit="1" customWidth="1"/>
    <col min="1700" max="1700" width="24.140625" style="63" bestFit="1" customWidth="1"/>
    <col min="1701" max="1701" width="18" style="63" customWidth="1"/>
    <col min="1702" max="1702" width="18.42578125" style="63" bestFit="1" customWidth="1"/>
    <col min="1703" max="1703" width="16.85546875" style="63" bestFit="1" customWidth="1"/>
    <col min="1704" max="1704" width="19.5703125" style="63" customWidth="1"/>
    <col min="1705" max="1705" width="17.7109375" style="63" bestFit="1" customWidth="1"/>
    <col min="1706" max="1706" width="9.28515625" style="63" customWidth="1"/>
    <col min="1707" max="1707" width="20.85546875" style="63" bestFit="1" customWidth="1"/>
    <col min="1708" max="1708" width="26.28515625" style="63" customWidth="1"/>
    <col min="1709" max="1709" width="11.85546875" style="63" bestFit="1" customWidth="1"/>
    <col min="1710" max="1710" width="6.140625" style="63" customWidth="1"/>
    <col min="1711" max="1711" width="8.42578125" style="63" customWidth="1"/>
    <col min="1712" max="1712" width="18.42578125" style="63" bestFit="1" customWidth="1"/>
    <col min="1713" max="1713" width="52.42578125" style="63"/>
    <col min="1714" max="1714" width="19.42578125" style="63" customWidth="1"/>
    <col min="1715" max="1716" width="23.85546875" style="63" customWidth="1"/>
    <col min="1717" max="1717" width="22" style="63" customWidth="1"/>
    <col min="1718" max="1718" width="12.42578125" style="63" customWidth="1"/>
    <col min="1719" max="1719" width="15.7109375" style="63" customWidth="1"/>
    <col min="1720" max="1720" width="13.140625" style="63" customWidth="1"/>
    <col min="1721" max="1721" width="52.42578125" style="63"/>
    <col min="1722" max="1722" width="15.7109375" style="63" customWidth="1"/>
    <col min="1723" max="1723" width="13.85546875" style="63" customWidth="1"/>
    <col min="1724" max="1727" width="52.42578125" style="63"/>
    <col min="1728" max="1728" width="14.28515625" style="63" customWidth="1"/>
    <col min="1729" max="1729" width="12.42578125" style="63" customWidth="1"/>
    <col min="1730" max="1730" width="19.7109375" style="63" customWidth="1"/>
    <col min="1731" max="1731" width="17.42578125" style="63" customWidth="1"/>
    <col min="1732" max="1732" width="11.85546875" style="63" customWidth="1"/>
    <col min="1733" max="1733" width="10.5703125" style="63" customWidth="1"/>
    <col min="1734" max="1734" width="11.28515625" style="63" customWidth="1"/>
    <col min="1735" max="1737" width="52.42578125" style="63"/>
    <col min="1738" max="1739" width="52.42578125" style="63" customWidth="1"/>
    <col min="1740" max="1740" width="32.85546875" style="63" customWidth="1"/>
    <col min="1741" max="1741" width="22.5703125" style="63" customWidth="1"/>
    <col min="1742" max="1934" width="52.42578125" style="63"/>
    <col min="1935" max="1935" width="25.5703125" style="63" customWidth="1"/>
    <col min="1936" max="1936" width="12.5703125" style="63" customWidth="1"/>
    <col min="1937" max="1938" width="15.140625" style="63" customWidth="1"/>
    <col min="1939" max="1939" width="28" style="63" bestFit="1" customWidth="1"/>
    <col min="1940" max="1940" width="21.42578125" style="63" bestFit="1" customWidth="1"/>
    <col min="1941" max="1941" width="35.5703125" style="63" bestFit="1" customWidth="1"/>
    <col min="1942" max="1942" width="35.28515625" style="63" customWidth="1"/>
    <col min="1943" max="1943" width="19.7109375" style="63" bestFit="1" customWidth="1"/>
    <col min="1944" max="1944" width="69.5703125" style="63" customWidth="1"/>
    <col min="1945" max="1945" width="14.85546875" style="63" bestFit="1" customWidth="1"/>
    <col min="1946" max="1946" width="23.140625" style="63" bestFit="1" customWidth="1"/>
    <col min="1947" max="1947" width="24.85546875" style="63" customWidth="1"/>
    <col min="1948" max="1948" width="19.5703125" style="63" bestFit="1" customWidth="1"/>
    <col min="1949" max="1949" width="47.7109375" style="63" bestFit="1" customWidth="1"/>
    <col min="1950" max="1950" width="8.85546875" style="63" bestFit="1" customWidth="1"/>
    <col min="1951" max="1951" width="14" style="63" bestFit="1" customWidth="1"/>
    <col min="1952" max="1952" width="35.5703125" style="63" bestFit="1" customWidth="1"/>
    <col min="1953" max="1953" width="17.42578125" style="63" bestFit="1" customWidth="1"/>
    <col min="1954" max="1954" width="10.42578125" style="63" bestFit="1" customWidth="1"/>
    <col min="1955" max="1955" width="14.140625" style="63" bestFit="1" customWidth="1"/>
    <col min="1956" max="1956" width="24.140625" style="63" bestFit="1" customWidth="1"/>
    <col min="1957" max="1957" width="18" style="63" customWidth="1"/>
    <col min="1958" max="1958" width="18.42578125" style="63" bestFit="1" customWidth="1"/>
    <col min="1959" max="1959" width="16.85546875" style="63" bestFit="1" customWidth="1"/>
    <col min="1960" max="1960" width="19.5703125" style="63" customWidth="1"/>
    <col min="1961" max="1961" width="17.7109375" style="63" bestFit="1" customWidth="1"/>
    <col min="1962" max="1962" width="9.28515625" style="63" customWidth="1"/>
    <col min="1963" max="1963" width="20.85546875" style="63" bestFit="1" customWidth="1"/>
    <col min="1964" max="1964" width="26.28515625" style="63" customWidth="1"/>
    <col min="1965" max="1965" width="11.85546875" style="63" bestFit="1" customWidth="1"/>
    <col min="1966" max="1966" width="6.140625" style="63" customWidth="1"/>
    <col min="1967" max="1967" width="8.42578125" style="63" customWidth="1"/>
    <col min="1968" max="1968" width="18.42578125" style="63" bestFit="1" customWidth="1"/>
    <col min="1969" max="1969" width="52.42578125" style="63"/>
    <col min="1970" max="1970" width="19.42578125" style="63" customWidth="1"/>
    <col min="1971" max="1972" width="23.85546875" style="63" customWidth="1"/>
    <col min="1973" max="1973" width="22" style="63" customWidth="1"/>
    <col min="1974" max="1974" width="12.42578125" style="63" customWidth="1"/>
    <col min="1975" max="1975" width="15.7109375" style="63" customWidth="1"/>
    <col min="1976" max="1976" width="13.140625" style="63" customWidth="1"/>
    <col min="1977" max="1977" width="52.42578125" style="63"/>
    <col min="1978" max="1978" width="15.7109375" style="63" customWidth="1"/>
    <col min="1979" max="1979" width="13.85546875" style="63" customWidth="1"/>
    <col min="1980" max="1983" width="52.42578125" style="63"/>
    <col min="1984" max="1984" width="14.28515625" style="63" customWidth="1"/>
    <col min="1985" max="1985" width="12.42578125" style="63" customWidth="1"/>
    <col min="1986" max="1986" width="19.7109375" style="63" customWidth="1"/>
    <col min="1987" max="1987" width="17.42578125" style="63" customWidth="1"/>
    <col min="1988" max="1988" width="11.85546875" style="63" customWidth="1"/>
    <col min="1989" max="1989" width="10.5703125" style="63" customWidth="1"/>
    <col min="1990" max="1990" width="11.28515625" style="63" customWidth="1"/>
    <col min="1991" max="1993" width="52.42578125" style="63"/>
    <col min="1994" max="1995" width="52.42578125" style="63" customWidth="1"/>
    <col min="1996" max="1996" width="32.85546875" style="63" customWidth="1"/>
    <col min="1997" max="1997" width="22.5703125" style="63" customWidth="1"/>
    <col min="1998" max="2190" width="52.42578125" style="63"/>
    <col min="2191" max="2191" width="25.5703125" style="63" customWidth="1"/>
    <col min="2192" max="2192" width="12.5703125" style="63" customWidth="1"/>
    <col min="2193" max="2194" width="15.140625" style="63" customWidth="1"/>
    <col min="2195" max="2195" width="28" style="63" bestFit="1" customWidth="1"/>
    <col min="2196" max="2196" width="21.42578125" style="63" bestFit="1" customWidth="1"/>
    <col min="2197" max="2197" width="35.5703125" style="63" bestFit="1" customWidth="1"/>
    <col min="2198" max="2198" width="35.28515625" style="63" customWidth="1"/>
    <col min="2199" max="2199" width="19.7109375" style="63" bestFit="1" customWidth="1"/>
    <col min="2200" max="2200" width="69.5703125" style="63" customWidth="1"/>
    <col min="2201" max="2201" width="14.85546875" style="63" bestFit="1" customWidth="1"/>
    <col min="2202" max="2202" width="23.140625" style="63" bestFit="1" customWidth="1"/>
    <col min="2203" max="2203" width="24.85546875" style="63" customWidth="1"/>
    <col min="2204" max="2204" width="19.5703125" style="63" bestFit="1" customWidth="1"/>
    <col min="2205" max="2205" width="47.7109375" style="63" bestFit="1" customWidth="1"/>
    <col min="2206" max="2206" width="8.85546875" style="63" bestFit="1" customWidth="1"/>
    <col min="2207" max="2207" width="14" style="63" bestFit="1" customWidth="1"/>
    <col min="2208" max="2208" width="35.5703125" style="63" bestFit="1" customWidth="1"/>
    <col min="2209" max="2209" width="17.42578125" style="63" bestFit="1" customWidth="1"/>
    <col min="2210" max="2210" width="10.42578125" style="63" bestFit="1" customWidth="1"/>
    <col min="2211" max="2211" width="14.140625" style="63" bestFit="1" customWidth="1"/>
    <col min="2212" max="2212" width="24.140625" style="63" bestFit="1" customWidth="1"/>
    <col min="2213" max="2213" width="18" style="63" customWidth="1"/>
    <col min="2214" max="2214" width="18.42578125" style="63" bestFit="1" customWidth="1"/>
    <col min="2215" max="2215" width="16.85546875" style="63" bestFit="1" customWidth="1"/>
    <col min="2216" max="2216" width="19.5703125" style="63" customWidth="1"/>
    <col min="2217" max="2217" width="17.7109375" style="63" bestFit="1" customWidth="1"/>
    <col min="2218" max="2218" width="9.28515625" style="63" customWidth="1"/>
    <col min="2219" max="2219" width="20.85546875" style="63" bestFit="1" customWidth="1"/>
    <col min="2220" max="2220" width="26.28515625" style="63" customWidth="1"/>
    <col min="2221" max="2221" width="11.85546875" style="63" bestFit="1" customWidth="1"/>
    <col min="2222" max="2222" width="6.140625" style="63" customWidth="1"/>
    <col min="2223" max="2223" width="8.42578125" style="63" customWidth="1"/>
    <col min="2224" max="2224" width="18.42578125" style="63" bestFit="1" customWidth="1"/>
    <col min="2225" max="2225" width="52.42578125" style="63"/>
    <col min="2226" max="2226" width="19.42578125" style="63" customWidth="1"/>
    <col min="2227" max="2228" width="23.85546875" style="63" customWidth="1"/>
    <col min="2229" max="2229" width="22" style="63" customWidth="1"/>
    <col min="2230" max="2230" width="12.42578125" style="63" customWidth="1"/>
    <col min="2231" max="2231" width="15.7109375" style="63" customWidth="1"/>
    <col min="2232" max="2232" width="13.140625" style="63" customWidth="1"/>
    <col min="2233" max="2233" width="52.42578125" style="63"/>
    <col min="2234" max="2234" width="15.7109375" style="63" customWidth="1"/>
    <col min="2235" max="2235" width="13.85546875" style="63" customWidth="1"/>
    <col min="2236" max="2239" width="52.42578125" style="63"/>
    <col min="2240" max="2240" width="14.28515625" style="63" customWidth="1"/>
    <col min="2241" max="2241" width="12.42578125" style="63" customWidth="1"/>
    <col min="2242" max="2242" width="19.7109375" style="63" customWidth="1"/>
    <col min="2243" max="2243" width="17.42578125" style="63" customWidth="1"/>
    <col min="2244" max="2244" width="11.85546875" style="63" customWidth="1"/>
    <col min="2245" max="2245" width="10.5703125" style="63" customWidth="1"/>
    <col min="2246" max="2246" width="11.28515625" style="63" customWidth="1"/>
    <col min="2247" max="2249" width="52.42578125" style="63"/>
    <col min="2250" max="2251" width="52.42578125" style="63" customWidth="1"/>
    <col min="2252" max="2252" width="32.85546875" style="63" customWidth="1"/>
    <col min="2253" max="2253" width="22.5703125" style="63" customWidth="1"/>
    <col min="2254" max="2446" width="52.42578125" style="63"/>
    <col min="2447" max="2447" width="25.5703125" style="63" customWidth="1"/>
    <col min="2448" max="2448" width="12.5703125" style="63" customWidth="1"/>
    <col min="2449" max="2450" width="15.140625" style="63" customWidth="1"/>
    <col min="2451" max="2451" width="28" style="63" bestFit="1" customWidth="1"/>
    <col min="2452" max="2452" width="21.42578125" style="63" bestFit="1" customWidth="1"/>
    <col min="2453" max="2453" width="35.5703125" style="63" bestFit="1" customWidth="1"/>
    <col min="2454" max="2454" width="35.28515625" style="63" customWidth="1"/>
    <col min="2455" max="2455" width="19.7109375" style="63" bestFit="1" customWidth="1"/>
    <col min="2456" max="2456" width="69.5703125" style="63" customWidth="1"/>
    <col min="2457" max="2457" width="14.85546875" style="63" bestFit="1" customWidth="1"/>
    <col min="2458" max="2458" width="23.140625" style="63" bestFit="1" customWidth="1"/>
    <col min="2459" max="2459" width="24.85546875" style="63" customWidth="1"/>
    <col min="2460" max="2460" width="19.5703125" style="63" bestFit="1" customWidth="1"/>
    <col min="2461" max="2461" width="47.7109375" style="63" bestFit="1" customWidth="1"/>
    <col min="2462" max="2462" width="8.85546875" style="63" bestFit="1" customWidth="1"/>
    <col min="2463" max="2463" width="14" style="63" bestFit="1" customWidth="1"/>
    <col min="2464" max="2464" width="35.5703125" style="63" bestFit="1" customWidth="1"/>
    <col min="2465" max="2465" width="17.42578125" style="63" bestFit="1" customWidth="1"/>
    <col min="2466" max="2466" width="10.42578125" style="63" bestFit="1" customWidth="1"/>
    <col min="2467" max="2467" width="14.140625" style="63" bestFit="1" customWidth="1"/>
    <col min="2468" max="2468" width="24.140625" style="63" bestFit="1" customWidth="1"/>
    <col min="2469" max="2469" width="18" style="63" customWidth="1"/>
    <col min="2470" max="2470" width="18.42578125" style="63" bestFit="1" customWidth="1"/>
    <col min="2471" max="2471" width="16.85546875" style="63" bestFit="1" customWidth="1"/>
    <col min="2472" max="2472" width="19.5703125" style="63" customWidth="1"/>
    <col min="2473" max="2473" width="17.7109375" style="63" bestFit="1" customWidth="1"/>
    <col min="2474" max="2474" width="9.28515625" style="63" customWidth="1"/>
    <col min="2475" max="2475" width="20.85546875" style="63" bestFit="1" customWidth="1"/>
    <col min="2476" max="2476" width="26.28515625" style="63" customWidth="1"/>
    <col min="2477" max="2477" width="11.85546875" style="63" bestFit="1" customWidth="1"/>
    <col min="2478" max="2478" width="6.140625" style="63" customWidth="1"/>
    <col min="2479" max="2479" width="8.42578125" style="63" customWidth="1"/>
    <col min="2480" max="2480" width="18.42578125" style="63" bestFit="1" customWidth="1"/>
    <col min="2481" max="2481" width="52.42578125" style="63"/>
    <col min="2482" max="2482" width="19.42578125" style="63" customWidth="1"/>
    <col min="2483" max="2484" width="23.85546875" style="63" customWidth="1"/>
    <col min="2485" max="2485" width="22" style="63" customWidth="1"/>
    <col min="2486" max="2486" width="12.42578125" style="63" customWidth="1"/>
    <col min="2487" max="2487" width="15.7109375" style="63" customWidth="1"/>
    <col min="2488" max="2488" width="13.140625" style="63" customWidth="1"/>
    <col min="2489" max="2489" width="52.42578125" style="63"/>
    <col min="2490" max="2490" width="15.7109375" style="63" customWidth="1"/>
    <col min="2491" max="2491" width="13.85546875" style="63" customWidth="1"/>
    <col min="2492" max="2495" width="52.42578125" style="63"/>
    <col min="2496" max="2496" width="14.28515625" style="63" customWidth="1"/>
    <col min="2497" max="2497" width="12.42578125" style="63" customWidth="1"/>
    <col min="2498" max="2498" width="19.7109375" style="63" customWidth="1"/>
    <col min="2499" max="2499" width="17.42578125" style="63" customWidth="1"/>
    <col min="2500" max="2500" width="11.85546875" style="63" customWidth="1"/>
    <col min="2501" max="2501" width="10.5703125" style="63" customWidth="1"/>
    <col min="2502" max="2502" width="11.28515625" style="63" customWidth="1"/>
    <col min="2503" max="2505" width="52.42578125" style="63"/>
    <col min="2506" max="2507" width="52.42578125" style="63" customWidth="1"/>
    <col min="2508" max="2508" width="32.85546875" style="63" customWidth="1"/>
    <col min="2509" max="2509" width="22.5703125" style="63" customWidth="1"/>
    <col min="2510" max="2702" width="52.42578125" style="63"/>
    <col min="2703" max="2703" width="25.5703125" style="63" customWidth="1"/>
    <col min="2704" max="2704" width="12.5703125" style="63" customWidth="1"/>
    <col min="2705" max="2706" width="15.140625" style="63" customWidth="1"/>
    <col min="2707" max="2707" width="28" style="63" bestFit="1" customWidth="1"/>
    <col min="2708" max="2708" width="21.42578125" style="63" bestFit="1" customWidth="1"/>
    <col min="2709" max="2709" width="35.5703125" style="63" bestFit="1" customWidth="1"/>
    <col min="2710" max="2710" width="35.28515625" style="63" customWidth="1"/>
    <col min="2711" max="2711" width="19.7109375" style="63" bestFit="1" customWidth="1"/>
    <col min="2712" max="2712" width="69.5703125" style="63" customWidth="1"/>
    <col min="2713" max="2713" width="14.85546875" style="63" bestFit="1" customWidth="1"/>
    <col min="2714" max="2714" width="23.140625" style="63" bestFit="1" customWidth="1"/>
    <col min="2715" max="2715" width="24.85546875" style="63" customWidth="1"/>
    <col min="2716" max="2716" width="19.5703125" style="63" bestFit="1" customWidth="1"/>
    <col min="2717" max="2717" width="47.7109375" style="63" bestFit="1" customWidth="1"/>
    <col min="2718" max="2718" width="8.85546875" style="63" bestFit="1" customWidth="1"/>
    <col min="2719" max="2719" width="14" style="63" bestFit="1" customWidth="1"/>
    <col min="2720" max="2720" width="35.5703125" style="63" bestFit="1" customWidth="1"/>
    <col min="2721" max="2721" width="17.42578125" style="63" bestFit="1" customWidth="1"/>
    <col min="2722" max="2722" width="10.42578125" style="63" bestFit="1" customWidth="1"/>
    <col min="2723" max="2723" width="14.140625" style="63" bestFit="1" customWidth="1"/>
    <col min="2724" max="2724" width="24.140625" style="63" bestFit="1" customWidth="1"/>
    <col min="2725" max="2725" width="18" style="63" customWidth="1"/>
    <col min="2726" max="2726" width="18.42578125" style="63" bestFit="1" customWidth="1"/>
    <col min="2727" max="2727" width="16.85546875" style="63" bestFit="1" customWidth="1"/>
    <col min="2728" max="2728" width="19.5703125" style="63" customWidth="1"/>
    <col min="2729" max="2729" width="17.7109375" style="63" bestFit="1" customWidth="1"/>
    <col min="2730" max="2730" width="9.28515625" style="63" customWidth="1"/>
    <col min="2731" max="2731" width="20.85546875" style="63" bestFit="1" customWidth="1"/>
    <col min="2732" max="2732" width="26.28515625" style="63" customWidth="1"/>
    <col min="2733" max="2733" width="11.85546875" style="63" bestFit="1" customWidth="1"/>
    <col min="2734" max="2734" width="6.140625" style="63" customWidth="1"/>
    <col min="2735" max="2735" width="8.42578125" style="63" customWidth="1"/>
    <col min="2736" max="2736" width="18.42578125" style="63" bestFit="1" customWidth="1"/>
    <col min="2737" max="2737" width="52.42578125" style="63"/>
    <col min="2738" max="2738" width="19.42578125" style="63" customWidth="1"/>
    <col min="2739" max="2740" width="23.85546875" style="63" customWidth="1"/>
    <col min="2741" max="2741" width="22" style="63" customWidth="1"/>
    <col min="2742" max="2742" width="12.42578125" style="63" customWidth="1"/>
    <col min="2743" max="2743" width="15.7109375" style="63" customWidth="1"/>
    <col min="2744" max="2744" width="13.140625" style="63" customWidth="1"/>
    <col min="2745" max="2745" width="52.42578125" style="63"/>
    <col min="2746" max="2746" width="15.7109375" style="63" customWidth="1"/>
    <col min="2747" max="2747" width="13.85546875" style="63" customWidth="1"/>
    <col min="2748" max="2751" width="52.42578125" style="63"/>
    <col min="2752" max="2752" width="14.28515625" style="63" customWidth="1"/>
    <col min="2753" max="2753" width="12.42578125" style="63" customWidth="1"/>
    <col min="2754" max="2754" width="19.7109375" style="63" customWidth="1"/>
    <col min="2755" max="2755" width="17.42578125" style="63" customWidth="1"/>
    <col min="2756" max="2756" width="11.85546875" style="63" customWidth="1"/>
    <col min="2757" max="2757" width="10.5703125" style="63" customWidth="1"/>
    <col min="2758" max="2758" width="11.28515625" style="63" customWidth="1"/>
    <col min="2759" max="2761" width="52.42578125" style="63"/>
    <col min="2762" max="2763" width="52.42578125" style="63" customWidth="1"/>
    <col min="2764" max="2764" width="32.85546875" style="63" customWidth="1"/>
    <col min="2765" max="2765" width="22.5703125" style="63" customWidth="1"/>
    <col min="2766" max="2958" width="52.42578125" style="63"/>
    <col min="2959" max="2959" width="25.5703125" style="63" customWidth="1"/>
    <col min="2960" max="2960" width="12.5703125" style="63" customWidth="1"/>
    <col min="2961" max="2962" width="15.140625" style="63" customWidth="1"/>
    <col min="2963" max="2963" width="28" style="63" bestFit="1" customWidth="1"/>
    <col min="2964" max="2964" width="21.42578125" style="63" bestFit="1" customWidth="1"/>
    <col min="2965" max="2965" width="35.5703125" style="63" bestFit="1" customWidth="1"/>
    <col min="2966" max="2966" width="35.28515625" style="63" customWidth="1"/>
    <col min="2967" max="2967" width="19.7109375" style="63" bestFit="1" customWidth="1"/>
    <col min="2968" max="2968" width="69.5703125" style="63" customWidth="1"/>
    <col min="2969" max="2969" width="14.85546875" style="63" bestFit="1" customWidth="1"/>
    <col min="2970" max="2970" width="23.140625" style="63" bestFit="1" customWidth="1"/>
    <col min="2971" max="2971" width="24.85546875" style="63" customWidth="1"/>
    <col min="2972" max="2972" width="19.5703125" style="63" bestFit="1" customWidth="1"/>
    <col min="2973" max="2973" width="47.7109375" style="63" bestFit="1" customWidth="1"/>
    <col min="2974" max="2974" width="8.85546875" style="63" bestFit="1" customWidth="1"/>
    <col min="2975" max="2975" width="14" style="63" bestFit="1" customWidth="1"/>
    <col min="2976" max="2976" width="35.5703125" style="63" bestFit="1" customWidth="1"/>
    <col min="2977" max="2977" width="17.42578125" style="63" bestFit="1" customWidth="1"/>
    <col min="2978" max="2978" width="10.42578125" style="63" bestFit="1" customWidth="1"/>
    <col min="2979" max="2979" width="14.140625" style="63" bestFit="1" customWidth="1"/>
    <col min="2980" max="2980" width="24.140625" style="63" bestFit="1" customWidth="1"/>
    <col min="2981" max="2981" width="18" style="63" customWidth="1"/>
    <col min="2982" max="2982" width="18.42578125" style="63" bestFit="1" customWidth="1"/>
    <col min="2983" max="2983" width="16.85546875" style="63" bestFit="1" customWidth="1"/>
    <col min="2984" max="2984" width="19.5703125" style="63" customWidth="1"/>
    <col min="2985" max="2985" width="17.7109375" style="63" bestFit="1" customWidth="1"/>
    <col min="2986" max="2986" width="9.28515625" style="63" customWidth="1"/>
    <col min="2987" max="2987" width="20.85546875" style="63" bestFit="1" customWidth="1"/>
    <col min="2988" max="2988" width="26.28515625" style="63" customWidth="1"/>
    <col min="2989" max="2989" width="11.85546875" style="63" bestFit="1" customWidth="1"/>
    <col min="2990" max="2990" width="6.140625" style="63" customWidth="1"/>
    <col min="2991" max="2991" width="8.42578125" style="63" customWidth="1"/>
    <col min="2992" max="2992" width="18.42578125" style="63" bestFit="1" customWidth="1"/>
    <col min="2993" max="2993" width="52.42578125" style="63"/>
    <col min="2994" max="2994" width="19.42578125" style="63" customWidth="1"/>
    <col min="2995" max="2996" width="23.85546875" style="63" customWidth="1"/>
    <col min="2997" max="2997" width="22" style="63" customWidth="1"/>
    <col min="2998" max="2998" width="12.42578125" style="63" customWidth="1"/>
    <col min="2999" max="2999" width="15.7109375" style="63" customWidth="1"/>
    <col min="3000" max="3000" width="13.140625" style="63" customWidth="1"/>
    <col min="3001" max="3001" width="52.42578125" style="63"/>
    <col min="3002" max="3002" width="15.7109375" style="63" customWidth="1"/>
    <col min="3003" max="3003" width="13.85546875" style="63" customWidth="1"/>
    <col min="3004" max="3007" width="52.42578125" style="63"/>
    <col min="3008" max="3008" width="14.28515625" style="63" customWidth="1"/>
    <col min="3009" max="3009" width="12.42578125" style="63" customWidth="1"/>
    <col min="3010" max="3010" width="19.7109375" style="63" customWidth="1"/>
    <col min="3011" max="3011" width="17.42578125" style="63" customWidth="1"/>
    <col min="3012" max="3012" width="11.85546875" style="63" customWidth="1"/>
    <col min="3013" max="3013" width="10.5703125" style="63" customWidth="1"/>
    <col min="3014" max="3014" width="11.28515625" style="63" customWidth="1"/>
    <col min="3015" max="3017" width="52.42578125" style="63"/>
    <col min="3018" max="3019" width="52.42578125" style="63" customWidth="1"/>
    <col min="3020" max="3020" width="32.85546875" style="63" customWidth="1"/>
    <col min="3021" max="3021" width="22.5703125" style="63" customWidth="1"/>
    <col min="3022" max="3214" width="52.42578125" style="63"/>
    <col min="3215" max="3215" width="25.5703125" style="63" customWidth="1"/>
    <col min="3216" max="3216" width="12.5703125" style="63" customWidth="1"/>
    <col min="3217" max="3218" width="15.140625" style="63" customWidth="1"/>
    <col min="3219" max="3219" width="28" style="63" bestFit="1" customWidth="1"/>
    <col min="3220" max="3220" width="21.42578125" style="63" bestFit="1" customWidth="1"/>
    <col min="3221" max="3221" width="35.5703125" style="63" bestFit="1" customWidth="1"/>
    <col min="3222" max="3222" width="35.28515625" style="63" customWidth="1"/>
    <col min="3223" max="3223" width="19.7109375" style="63" bestFit="1" customWidth="1"/>
    <col min="3224" max="3224" width="69.5703125" style="63" customWidth="1"/>
    <col min="3225" max="3225" width="14.85546875" style="63" bestFit="1" customWidth="1"/>
    <col min="3226" max="3226" width="23.140625" style="63" bestFit="1" customWidth="1"/>
    <col min="3227" max="3227" width="24.85546875" style="63" customWidth="1"/>
    <col min="3228" max="3228" width="19.5703125" style="63" bestFit="1" customWidth="1"/>
    <col min="3229" max="3229" width="47.7109375" style="63" bestFit="1" customWidth="1"/>
    <col min="3230" max="3230" width="8.85546875" style="63" bestFit="1" customWidth="1"/>
    <col min="3231" max="3231" width="14" style="63" bestFit="1" customWidth="1"/>
    <col min="3232" max="3232" width="35.5703125" style="63" bestFit="1" customWidth="1"/>
    <col min="3233" max="3233" width="17.42578125" style="63" bestFit="1" customWidth="1"/>
    <col min="3234" max="3234" width="10.42578125" style="63" bestFit="1" customWidth="1"/>
    <col min="3235" max="3235" width="14.140625" style="63" bestFit="1" customWidth="1"/>
    <col min="3236" max="3236" width="24.140625" style="63" bestFit="1" customWidth="1"/>
    <col min="3237" max="3237" width="18" style="63" customWidth="1"/>
    <col min="3238" max="3238" width="18.42578125" style="63" bestFit="1" customWidth="1"/>
    <col min="3239" max="3239" width="16.85546875" style="63" bestFit="1" customWidth="1"/>
    <col min="3240" max="3240" width="19.5703125" style="63" customWidth="1"/>
    <col min="3241" max="3241" width="17.7109375" style="63" bestFit="1" customWidth="1"/>
    <col min="3242" max="3242" width="9.28515625" style="63" customWidth="1"/>
    <col min="3243" max="3243" width="20.85546875" style="63" bestFit="1" customWidth="1"/>
    <col min="3244" max="3244" width="26.28515625" style="63" customWidth="1"/>
    <col min="3245" max="3245" width="11.85546875" style="63" bestFit="1" customWidth="1"/>
    <col min="3246" max="3246" width="6.140625" style="63" customWidth="1"/>
    <col min="3247" max="3247" width="8.42578125" style="63" customWidth="1"/>
    <col min="3248" max="3248" width="18.42578125" style="63" bestFit="1" customWidth="1"/>
    <col min="3249" max="3249" width="52.42578125" style="63"/>
    <col min="3250" max="3250" width="19.42578125" style="63" customWidth="1"/>
    <col min="3251" max="3252" width="23.85546875" style="63" customWidth="1"/>
    <col min="3253" max="3253" width="22" style="63" customWidth="1"/>
    <col min="3254" max="3254" width="12.42578125" style="63" customWidth="1"/>
    <col min="3255" max="3255" width="15.7109375" style="63" customWidth="1"/>
    <col min="3256" max="3256" width="13.140625" style="63" customWidth="1"/>
    <col min="3257" max="3257" width="52.42578125" style="63"/>
    <col min="3258" max="3258" width="15.7109375" style="63" customWidth="1"/>
    <col min="3259" max="3259" width="13.85546875" style="63" customWidth="1"/>
    <col min="3260" max="3263" width="52.42578125" style="63"/>
    <col min="3264" max="3264" width="14.28515625" style="63" customWidth="1"/>
    <col min="3265" max="3265" width="12.42578125" style="63" customWidth="1"/>
    <col min="3266" max="3266" width="19.7109375" style="63" customWidth="1"/>
    <col min="3267" max="3267" width="17.42578125" style="63" customWidth="1"/>
    <col min="3268" max="3268" width="11.85546875" style="63" customWidth="1"/>
    <col min="3269" max="3269" width="10.5703125" style="63" customWidth="1"/>
    <col min="3270" max="3270" width="11.28515625" style="63" customWidth="1"/>
    <col min="3271" max="3273" width="52.42578125" style="63"/>
    <col min="3274" max="3275" width="52.42578125" style="63" customWidth="1"/>
    <col min="3276" max="3276" width="32.85546875" style="63" customWidth="1"/>
    <col min="3277" max="3277" width="22.5703125" style="63" customWidth="1"/>
    <col min="3278" max="3470" width="52.42578125" style="63"/>
    <col min="3471" max="3471" width="25.5703125" style="63" customWidth="1"/>
    <col min="3472" max="3472" width="12.5703125" style="63" customWidth="1"/>
    <col min="3473" max="3474" width="15.140625" style="63" customWidth="1"/>
    <col min="3475" max="3475" width="28" style="63" bestFit="1" customWidth="1"/>
    <col min="3476" max="3476" width="21.42578125" style="63" bestFit="1" customWidth="1"/>
    <col min="3477" max="3477" width="35.5703125" style="63" bestFit="1" customWidth="1"/>
    <col min="3478" max="3478" width="35.28515625" style="63" customWidth="1"/>
    <col min="3479" max="3479" width="19.7109375" style="63" bestFit="1" customWidth="1"/>
    <col min="3480" max="3480" width="69.5703125" style="63" customWidth="1"/>
    <col min="3481" max="3481" width="14.85546875" style="63" bestFit="1" customWidth="1"/>
    <col min="3482" max="3482" width="23.140625" style="63" bestFit="1" customWidth="1"/>
    <col min="3483" max="3483" width="24.85546875" style="63" customWidth="1"/>
    <col min="3484" max="3484" width="19.5703125" style="63" bestFit="1" customWidth="1"/>
    <col min="3485" max="3485" width="47.7109375" style="63" bestFit="1" customWidth="1"/>
    <col min="3486" max="3486" width="8.85546875" style="63" bestFit="1" customWidth="1"/>
    <col min="3487" max="3487" width="14" style="63" bestFit="1" customWidth="1"/>
    <col min="3488" max="3488" width="35.5703125" style="63" bestFit="1" customWidth="1"/>
    <col min="3489" max="3489" width="17.42578125" style="63" bestFit="1" customWidth="1"/>
    <col min="3490" max="3490" width="10.42578125" style="63" bestFit="1" customWidth="1"/>
    <col min="3491" max="3491" width="14.140625" style="63" bestFit="1" customWidth="1"/>
    <col min="3492" max="3492" width="24.140625" style="63" bestFit="1" customWidth="1"/>
    <col min="3493" max="3493" width="18" style="63" customWidth="1"/>
    <col min="3494" max="3494" width="18.42578125" style="63" bestFit="1" customWidth="1"/>
    <col min="3495" max="3495" width="16.85546875" style="63" bestFit="1" customWidth="1"/>
    <col min="3496" max="3496" width="19.5703125" style="63" customWidth="1"/>
    <col min="3497" max="3497" width="17.7109375" style="63" bestFit="1" customWidth="1"/>
    <col min="3498" max="3498" width="9.28515625" style="63" customWidth="1"/>
    <col min="3499" max="3499" width="20.85546875" style="63" bestFit="1" customWidth="1"/>
    <col min="3500" max="3500" width="26.28515625" style="63" customWidth="1"/>
    <col min="3501" max="3501" width="11.85546875" style="63" bestFit="1" customWidth="1"/>
    <col min="3502" max="3502" width="6.140625" style="63" customWidth="1"/>
    <col min="3503" max="3503" width="8.42578125" style="63" customWidth="1"/>
    <col min="3504" max="3504" width="18.42578125" style="63" bestFit="1" customWidth="1"/>
    <col min="3505" max="3505" width="52.42578125" style="63"/>
    <col min="3506" max="3506" width="19.42578125" style="63" customWidth="1"/>
    <col min="3507" max="3508" width="23.85546875" style="63" customWidth="1"/>
    <col min="3509" max="3509" width="22" style="63" customWidth="1"/>
    <col min="3510" max="3510" width="12.42578125" style="63" customWidth="1"/>
    <col min="3511" max="3511" width="15.7109375" style="63" customWidth="1"/>
    <col min="3512" max="3512" width="13.140625" style="63" customWidth="1"/>
    <col min="3513" max="3513" width="52.42578125" style="63"/>
    <col min="3514" max="3514" width="15.7109375" style="63" customWidth="1"/>
    <col min="3515" max="3515" width="13.85546875" style="63" customWidth="1"/>
    <col min="3516" max="3519" width="52.42578125" style="63"/>
    <col min="3520" max="3520" width="14.28515625" style="63" customWidth="1"/>
    <col min="3521" max="3521" width="12.42578125" style="63" customWidth="1"/>
    <col min="3522" max="3522" width="19.7109375" style="63" customWidth="1"/>
    <col min="3523" max="3523" width="17.42578125" style="63" customWidth="1"/>
    <col min="3524" max="3524" width="11.85546875" style="63" customWidth="1"/>
    <col min="3525" max="3525" width="10.5703125" style="63" customWidth="1"/>
    <col min="3526" max="3526" width="11.28515625" style="63" customWidth="1"/>
    <col min="3527" max="3529" width="52.42578125" style="63"/>
    <col min="3530" max="3531" width="52.42578125" style="63" customWidth="1"/>
    <col min="3532" max="3532" width="32.85546875" style="63" customWidth="1"/>
    <col min="3533" max="3533" width="22.5703125" style="63" customWidth="1"/>
    <col min="3534" max="3726" width="52.42578125" style="63"/>
    <col min="3727" max="3727" width="25.5703125" style="63" customWidth="1"/>
    <col min="3728" max="3728" width="12.5703125" style="63" customWidth="1"/>
    <col min="3729" max="3730" width="15.140625" style="63" customWidth="1"/>
    <col min="3731" max="3731" width="28" style="63" bestFit="1" customWidth="1"/>
    <col min="3732" max="3732" width="21.42578125" style="63" bestFit="1" customWidth="1"/>
    <col min="3733" max="3733" width="35.5703125" style="63" bestFit="1" customWidth="1"/>
    <col min="3734" max="3734" width="35.28515625" style="63" customWidth="1"/>
    <col min="3735" max="3735" width="19.7109375" style="63" bestFit="1" customWidth="1"/>
    <col min="3736" max="3736" width="69.5703125" style="63" customWidth="1"/>
    <col min="3737" max="3737" width="14.85546875" style="63" bestFit="1" customWidth="1"/>
    <col min="3738" max="3738" width="23.140625" style="63" bestFit="1" customWidth="1"/>
    <col min="3739" max="3739" width="24.85546875" style="63" customWidth="1"/>
    <col min="3740" max="3740" width="19.5703125" style="63" bestFit="1" customWidth="1"/>
    <col min="3741" max="3741" width="47.7109375" style="63" bestFit="1" customWidth="1"/>
    <col min="3742" max="3742" width="8.85546875" style="63" bestFit="1" customWidth="1"/>
    <col min="3743" max="3743" width="14" style="63" bestFit="1" customWidth="1"/>
    <col min="3744" max="3744" width="35.5703125" style="63" bestFit="1" customWidth="1"/>
    <col min="3745" max="3745" width="17.42578125" style="63" bestFit="1" customWidth="1"/>
    <col min="3746" max="3746" width="10.42578125" style="63" bestFit="1" customWidth="1"/>
    <col min="3747" max="3747" width="14.140625" style="63" bestFit="1" customWidth="1"/>
    <col min="3748" max="3748" width="24.140625" style="63" bestFit="1" customWidth="1"/>
    <col min="3749" max="3749" width="18" style="63" customWidth="1"/>
    <col min="3750" max="3750" width="18.42578125" style="63" bestFit="1" customWidth="1"/>
    <col min="3751" max="3751" width="16.85546875" style="63" bestFit="1" customWidth="1"/>
    <col min="3752" max="3752" width="19.5703125" style="63" customWidth="1"/>
    <col min="3753" max="3753" width="17.7109375" style="63" bestFit="1" customWidth="1"/>
    <col min="3754" max="3754" width="9.28515625" style="63" customWidth="1"/>
    <col min="3755" max="3755" width="20.85546875" style="63" bestFit="1" customWidth="1"/>
    <col min="3756" max="3756" width="26.28515625" style="63" customWidth="1"/>
    <col min="3757" max="3757" width="11.85546875" style="63" bestFit="1" customWidth="1"/>
    <col min="3758" max="3758" width="6.140625" style="63" customWidth="1"/>
    <col min="3759" max="3759" width="8.42578125" style="63" customWidth="1"/>
    <col min="3760" max="3760" width="18.42578125" style="63" bestFit="1" customWidth="1"/>
    <col min="3761" max="3761" width="52.42578125" style="63"/>
    <col min="3762" max="3762" width="19.42578125" style="63" customWidth="1"/>
    <col min="3763" max="3764" width="23.85546875" style="63" customWidth="1"/>
    <col min="3765" max="3765" width="22" style="63" customWidth="1"/>
    <col min="3766" max="3766" width="12.42578125" style="63" customWidth="1"/>
    <col min="3767" max="3767" width="15.7109375" style="63" customWidth="1"/>
    <col min="3768" max="3768" width="13.140625" style="63" customWidth="1"/>
    <col min="3769" max="3769" width="52.42578125" style="63"/>
    <col min="3770" max="3770" width="15.7109375" style="63" customWidth="1"/>
    <col min="3771" max="3771" width="13.85546875" style="63" customWidth="1"/>
    <col min="3772" max="3775" width="52.42578125" style="63"/>
    <col min="3776" max="3776" width="14.28515625" style="63" customWidth="1"/>
    <col min="3777" max="3777" width="12.42578125" style="63" customWidth="1"/>
    <col min="3778" max="3778" width="19.7109375" style="63" customWidth="1"/>
    <col min="3779" max="3779" width="17.42578125" style="63" customWidth="1"/>
    <col min="3780" max="3780" width="11.85546875" style="63" customWidth="1"/>
    <col min="3781" max="3781" width="10.5703125" style="63" customWidth="1"/>
    <col min="3782" max="3782" width="11.28515625" style="63" customWidth="1"/>
    <col min="3783" max="3785" width="52.42578125" style="63"/>
    <col min="3786" max="3787" width="52.42578125" style="63" customWidth="1"/>
    <col min="3788" max="3788" width="32.85546875" style="63" customWidth="1"/>
    <col min="3789" max="3789" width="22.5703125" style="63" customWidth="1"/>
    <col min="3790" max="3982" width="52.42578125" style="63"/>
    <col min="3983" max="3983" width="25.5703125" style="63" customWidth="1"/>
    <col min="3984" max="3984" width="12.5703125" style="63" customWidth="1"/>
    <col min="3985" max="3986" width="15.140625" style="63" customWidth="1"/>
    <col min="3987" max="3987" width="28" style="63" bestFit="1" customWidth="1"/>
    <col min="3988" max="3988" width="21.42578125" style="63" bestFit="1" customWidth="1"/>
    <col min="3989" max="3989" width="35.5703125" style="63" bestFit="1" customWidth="1"/>
    <col min="3990" max="3990" width="35.28515625" style="63" customWidth="1"/>
    <col min="3991" max="3991" width="19.7109375" style="63" bestFit="1" customWidth="1"/>
    <col min="3992" max="3992" width="69.5703125" style="63" customWidth="1"/>
    <col min="3993" max="3993" width="14.85546875" style="63" bestFit="1" customWidth="1"/>
    <col min="3994" max="3994" width="23.140625" style="63" bestFit="1" customWidth="1"/>
    <col min="3995" max="3995" width="24.85546875" style="63" customWidth="1"/>
    <col min="3996" max="3996" width="19.5703125" style="63" bestFit="1" customWidth="1"/>
    <col min="3997" max="3997" width="47.7109375" style="63" bestFit="1" customWidth="1"/>
    <col min="3998" max="3998" width="8.85546875" style="63" bestFit="1" customWidth="1"/>
    <col min="3999" max="3999" width="14" style="63" bestFit="1" customWidth="1"/>
    <col min="4000" max="4000" width="35.5703125" style="63" bestFit="1" customWidth="1"/>
    <col min="4001" max="4001" width="17.42578125" style="63" bestFit="1" customWidth="1"/>
    <col min="4002" max="4002" width="10.42578125" style="63" bestFit="1" customWidth="1"/>
    <col min="4003" max="4003" width="14.140625" style="63" bestFit="1" customWidth="1"/>
    <col min="4004" max="4004" width="24.140625" style="63" bestFit="1" customWidth="1"/>
    <col min="4005" max="4005" width="18" style="63" customWidth="1"/>
    <col min="4006" max="4006" width="18.42578125" style="63" bestFit="1" customWidth="1"/>
    <col min="4007" max="4007" width="16.85546875" style="63" bestFit="1" customWidth="1"/>
    <col min="4008" max="4008" width="19.5703125" style="63" customWidth="1"/>
    <col min="4009" max="4009" width="17.7109375" style="63" bestFit="1" customWidth="1"/>
    <col min="4010" max="4010" width="9.28515625" style="63" customWidth="1"/>
    <col min="4011" max="4011" width="20.85546875" style="63" bestFit="1" customWidth="1"/>
    <col min="4012" max="4012" width="26.28515625" style="63" customWidth="1"/>
    <col min="4013" max="4013" width="11.85546875" style="63" bestFit="1" customWidth="1"/>
    <col min="4014" max="4014" width="6.140625" style="63" customWidth="1"/>
    <col min="4015" max="4015" width="8.42578125" style="63" customWidth="1"/>
    <col min="4016" max="4016" width="18.42578125" style="63" bestFit="1" customWidth="1"/>
    <col min="4017" max="4017" width="52.42578125" style="63"/>
    <col min="4018" max="4018" width="19.42578125" style="63" customWidth="1"/>
    <col min="4019" max="4020" width="23.85546875" style="63" customWidth="1"/>
    <col min="4021" max="4021" width="22" style="63" customWidth="1"/>
    <col min="4022" max="4022" width="12.42578125" style="63" customWidth="1"/>
    <col min="4023" max="4023" width="15.7109375" style="63" customWidth="1"/>
    <col min="4024" max="4024" width="13.140625" style="63" customWidth="1"/>
    <col min="4025" max="4025" width="52.42578125" style="63"/>
    <col min="4026" max="4026" width="15.7109375" style="63" customWidth="1"/>
    <col min="4027" max="4027" width="13.85546875" style="63" customWidth="1"/>
    <col min="4028" max="4031" width="52.42578125" style="63"/>
    <col min="4032" max="4032" width="14.28515625" style="63" customWidth="1"/>
    <col min="4033" max="4033" width="12.42578125" style="63" customWidth="1"/>
    <col min="4034" max="4034" width="19.7109375" style="63" customWidth="1"/>
    <col min="4035" max="4035" width="17.42578125" style="63" customWidth="1"/>
    <col min="4036" max="4036" width="11.85546875" style="63" customWidth="1"/>
    <col min="4037" max="4037" width="10.5703125" style="63" customWidth="1"/>
    <col min="4038" max="4038" width="11.28515625" style="63" customWidth="1"/>
    <col min="4039" max="4041" width="52.42578125" style="63"/>
    <col min="4042" max="4043" width="52.42578125" style="63" customWidth="1"/>
    <col min="4044" max="4044" width="32.85546875" style="63" customWidth="1"/>
    <col min="4045" max="4045" width="22.5703125" style="63" customWidth="1"/>
    <col min="4046" max="4238" width="52.42578125" style="63"/>
    <col min="4239" max="4239" width="25.5703125" style="63" customWidth="1"/>
    <col min="4240" max="4240" width="12.5703125" style="63" customWidth="1"/>
    <col min="4241" max="4242" width="15.140625" style="63" customWidth="1"/>
    <col min="4243" max="4243" width="28" style="63" bestFit="1" customWidth="1"/>
    <col min="4244" max="4244" width="21.42578125" style="63" bestFit="1" customWidth="1"/>
    <col min="4245" max="4245" width="35.5703125" style="63" bestFit="1" customWidth="1"/>
    <col min="4246" max="4246" width="35.28515625" style="63" customWidth="1"/>
    <col min="4247" max="4247" width="19.7109375" style="63" bestFit="1" customWidth="1"/>
    <col min="4248" max="4248" width="69.5703125" style="63" customWidth="1"/>
    <col min="4249" max="4249" width="14.85546875" style="63" bestFit="1" customWidth="1"/>
    <col min="4250" max="4250" width="23.140625" style="63" bestFit="1" customWidth="1"/>
    <col min="4251" max="4251" width="24.85546875" style="63" customWidth="1"/>
    <col min="4252" max="4252" width="19.5703125" style="63" bestFit="1" customWidth="1"/>
    <col min="4253" max="4253" width="47.7109375" style="63" bestFit="1" customWidth="1"/>
    <col min="4254" max="4254" width="8.85546875" style="63" bestFit="1" customWidth="1"/>
    <col min="4255" max="4255" width="14" style="63" bestFit="1" customWidth="1"/>
    <col min="4256" max="4256" width="35.5703125" style="63" bestFit="1" customWidth="1"/>
    <col min="4257" max="4257" width="17.42578125" style="63" bestFit="1" customWidth="1"/>
    <col min="4258" max="4258" width="10.42578125" style="63" bestFit="1" customWidth="1"/>
    <col min="4259" max="4259" width="14.140625" style="63" bestFit="1" customWidth="1"/>
    <col min="4260" max="4260" width="24.140625" style="63" bestFit="1" customWidth="1"/>
    <col min="4261" max="4261" width="18" style="63" customWidth="1"/>
    <col min="4262" max="4262" width="18.42578125" style="63" bestFit="1" customWidth="1"/>
    <col min="4263" max="4263" width="16.85546875" style="63" bestFit="1" customWidth="1"/>
    <col min="4264" max="4264" width="19.5703125" style="63" customWidth="1"/>
    <col min="4265" max="4265" width="17.7109375" style="63" bestFit="1" customWidth="1"/>
    <col min="4266" max="4266" width="9.28515625" style="63" customWidth="1"/>
    <col min="4267" max="4267" width="20.85546875" style="63" bestFit="1" customWidth="1"/>
    <col min="4268" max="4268" width="26.28515625" style="63" customWidth="1"/>
    <col min="4269" max="4269" width="11.85546875" style="63" bestFit="1" customWidth="1"/>
    <col min="4270" max="4270" width="6.140625" style="63" customWidth="1"/>
    <col min="4271" max="4271" width="8.42578125" style="63" customWidth="1"/>
    <col min="4272" max="4272" width="18.42578125" style="63" bestFit="1" customWidth="1"/>
    <col min="4273" max="4273" width="52.42578125" style="63"/>
    <col min="4274" max="4274" width="19.42578125" style="63" customWidth="1"/>
    <col min="4275" max="4276" width="23.85546875" style="63" customWidth="1"/>
    <col min="4277" max="4277" width="22" style="63" customWidth="1"/>
    <col min="4278" max="4278" width="12.42578125" style="63" customWidth="1"/>
    <col min="4279" max="4279" width="15.7109375" style="63" customWidth="1"/>
    <col min="4280" max="4280" width="13.140625" style="63" customWidth="1"/>
    <col min="4281" max="4281" width="52.42578125" style="63"/>
    <col min="4282" max="4282" width="15.7109375" style="63" customWidth="1"/>
    <col min="4283" max="4283" width="13.85546875" style="63" customWidth="1"/>
    <col min="4284" max="4287" width="52.42578125" style="63"/>
    <col min="4288" max="4288" width="14.28515625" style="63" customWidth="1"/>
    <col min="4289" max="4289" width="12.42578125" style="63" customWidth="1"/>
    <col min="4290" max="4290" width="19.7109375" style="63" customWidth="1"/>
    <col min="4291" max="4291" width="17.42578125" style="63" customWidth="1"/>
    <col min="4292" max="4292" width="11.85546875" style="63" customWidth="1"/>
    <col min="4293" max="4293" width="10.5703125" style="63" customWidth="1"/>
    <col min="4294" max="4294" width="11.28515625" style="63" customWidth="1"/>
    <col min="4295" max="4297" width="52.42578125" style="63"/>
    <col min="4298" max="4299" width="52.42578125" style="63" customWidth="1"/>
    <col min="4300" max="4300" width="32.85546875" style="63" customWidth="1"/>
    <col min="4301" max="4301" width="22.5703125" style="63" customWidth="1"/>
    <col min="4302" max="4494" width="52.42578125" style="63"/>
    <col min="4495" max="4495" width="25.5703125" style="63" customWidth="1"/>
    <col min="4496" max="4496" width="12.5703125" style="63" customWidth="1"/>
    <col min="4497" max="4498" width="15.140625" style="63" customWidth="1"/>
    <col min="4499" max="4499" width="28" style="63" bestFit="1" customWidth="1"/>
    <col min="4500" max="4500" width="21.42578125" style="63" bestFit="1" customWidth="1"/>
    <col min="4501" max="4501" width="35.5703125" style="63" bestFit="1" customWidth="1"/>
    <col min="4502" max="4502" width="35.28515625" style="63" customWidth="1"/>
    <col min="4503" max="4503" width="19.7109375" style="63" bestFit="1" customWidth="1"/>
    <col min="4504" max="4504" width="69.5703125" style="63" customWidth="1"/>
    <col min="4505" max="4505" width="14.85546875" style="63" bestFit="1" customWidth="1"/>
    <col min="4506" max="4506" width="23.140625" style="63" bestFit="1" customWidth="1"/>
    <col min="4507" max="4507" width="24.85546875" style="63" customWidth="1"/>
    <col min="4508" max="4508" width="19.5703125" style="63" bestFit="1" customWidth="1"/>
    <col min="4509" max="4509" width="47.7109375" style="63" bestFit="1" customWidth="1"/>
    <col min="4510" max="4510" width="8.85546875" style="63" bestFit="1" customWidth="1"/>
    <col min="4511" max="4511" width="14" style="63" bestFit="1" customWidth="1"/>
    <col min="4512" max="4512" width="35.5703125" style="63" bestFit="1" customWidth="1"/>
    <col min="4513" max="4513" width="17.42578125" style="63" bestFit="1" customWidth="1"/>
    <col min="4514" max="4514" width="10.42578125" style="63" bestFit="1" customWidth="1"/>
    <col min="4515" max="4515" width="14.140625" style="63" bestFit="1" customWidth="1"/>
    <col min="4516" max="4516" width="24.140625" style="63" bestFit="1" customWidth="1"/>
    <col min="4517" max="4517" width="18" style="63" customWidth="1"/>
    <col min="4518" max="4518" width="18.42578125" style="63" bestFit="1" customWidth="1"/>
    <col min="4519" max="4519" width="16.85546875" style="63" bestFit="1" customWidth="1"/>
    <col min="4520" max="4520" width="19.5703125" style="63" customWidth="1"/>
    <col min="4521" max="4521" width="17.7109375" style="63" bestFit="1" customWidth="1"/>
    <col min="4522" max="4522" width="9.28515625" style="63" customWidth="1"/>
    <col min="4523" max="4523" width="20.85546875" style="63" bestFit="1" customWidth="1"/>
    <col min="4524" max="4524" width="26.28515625" style="63" customWidth="1"/>
    <col min="4525" max="4525" width="11.85546875" style="63" bestFit="1" customWidth="1"/>
    <col min="4526" max="4526" width="6.140625" style="63" customWidth="1"/>
    <col min="4527" max="4527" width="8.42578125" style="63" customWidth="1"/>
    <col min="4528" max="4528" width="18.42578125" style="63" bestFit="1" customWidth="1"/>
    <col min="4529" max="4529" width="52.42578125" style="63"/>
    <col min="4530" max="4530" width="19.42578125" style="63" customWidth="1"/>
    <col min="4531" max="4532" width="23.85546875" style="63" customWidth="1"/>
    <col min="4533" max="4533" width="22" style="63" customWidth="1"/>
    <col min="4534" max="4534" width="12.42578125" style="63" customWidth="1"/>
    <col min="4535" max="4535" width="15.7109375" style="63" customWidth="1"/>
    <col min="4536" max="4536" width="13.140625" style="63" customWidth="1"/>
    <col min="4537" max="4537" width="52.42578125" style="63"/>
    <col min="4538" max="4538" width="15.7109375" style="63" customWidth="1"/>
    <col min="4539" max="4539" width="13.85546875" style="63" customWidth="1"/>
    <col min="4540" max="4543" width="52.42578125" style="63"/>
    <col min="4544" max="4544" width="14.28515625" style="63" customWidth="1"/>
    <col min="4545" max="4545" width="12.42578125" style="63" customWidth="1"/>
    <col min="4546" max="4546" width="19.7109375" style="63" customWidth="1"/>
    <col min="4547" max="4547" width="17.42578125" style="63" customWidth="1"/>
    <col min="4548" max="4548" width="11.85546875" style="63" customWidth="1"/>
    <col min="4549" max="4549" width="10.5703125" style="63" customWidth="1"/>
    <col min="4550" max="4550" width="11.28515625" style="63" customWidth="1"/>
    <col min="4551" max="4553" width="52.42578125" style="63"/>
    <col min="4554" max="4555" width="52.42578125" style="63" customWidth="1"/>
    <col min="4556" max="4556" width="32.85546875" style="63" customWidth="1"/>
    <col min="4557" max="4557" width="22.5703125" style="63" customWidth="1"/>
    <col min="4558" max="4750" width="52.42578125" style="63"/>
    <col min="4751" max="4751" width="25.5703125" style="63" customWidth="1"/>
    <col min="4752" max="4752" width="12.5703125" style="63" customWidth="1"/>
    <col min="4753" max="4754" width="15.140625" style="63" customWidth="1"/>
    <col min="4755" max="4755" width="28" style="63" bestFit="1" customWidth="1"/>
    <col min="4756" max="4756" width="21.42578125" style="63" bestFit="1" customWidth="1"/>
    <col min="4757" max="4757" width="35.5703125" style="63" bestFit="1" customWidth="1"/>
    <col min="4758" max="4758" width="35.28515625" style="63" customWidth="1"/>
    <col min="4759" max="4759" width="19.7109375" style="63" bestFit="1" customWidth="1"/>
    <col min="4760" max="4760" width="69.5703125" style="63" customWidth="1"/>
    <col min="4761" max="4761" width="14.85546875" style="63" bestFit="1" customWidth="1"/>
    <col min="4762" max="4762" width="23.140625" style="63" bestFit="1" customWidth="1"/>
    <col min="4763" max="4763" width="24.85546875" style="63" customWidth="1"/>
    <col min="4764" max="4764" width="19.5703125" style="63" bestFit="1" customWidth="1"/>
    <col min="4765" max="4765" width="47.7109375" style="63" bestFit="1" customWidth="1"/>
    <col min="4766" max="4766" width="8.85546875" style="63" bestFit="1" customWidth="1"/>
    <col min="4767" max="4767" width="14" style="63" bestFit="1" customWidth="1"/>
    <col min="4768" max="4768" width="35.5703125" style="63" bestFit="1" customWidth="1"/>
    <col min="4769" max="4769" width="17.42578125" style="63" bestFit="1" customWidth="1"/>
    <col min="4770" max="4770" width="10.42578125" style="63" bestFit="1" customWidth="1"/>
    <col min="4771" max="4771" width="14.140625" style="63" bestFit="1" customWidth="1"/>
    <col min="4772" max="4772" width="24.140625" style="63" bestFit="1" customWidth="1"/>
    <col min="4773" max="4773" width="18" style="63" customWidth="1"/>
    <col min="4774" max="4774" width="18.42578125" style="63" bestFit="1" customWidth="1"/>
    <col min="4775" max="4775" width="16.85546875" style="63" bestFit="1" customWidth="1"/>
    <col min="4776" max="4776" width="19.5703125" style="63" customWidth="1"/>
    <col min="4777" max="4777" width="17.7109375" style="63" bestFit="1" customWidth="1"/>
    <col min="4778" max="4778" width="9.28515625" style="63" customWidth="1"/>
    <col min="4779" max="4779" width="20.85546875" style="63" bestFit="1" customWidth="1"/>
    <col min="4780" max="4780" width="26.28515625" style="63" customWidth="1"/>
    <col min="4781" max="4781" width="11.85546875" style="63" bestFit="1" customWidth="1"/>
    <col min="4782" max="4782" width="6.140625" style="63" customWidth="1"/>
    <col min="4783" max="4783" width="8.42578125" style="63" customWidth="1"/>
    <col min="4784" max="4784" width="18.42578125" style="63" bestFit="1" customWidth="1"/>
    <col min="4785" max="4785" width="52.42578125" style="63"/>
    <col min="4786" max="4786" width="19.42578125" style="63" customWidth="1"/>
    <col min="4787" max="4788" width="23.85546875" style="63" customWidth="1"/>
    <col min="4789" max="4789" width="22" style="63" customWidth="1"/>
    <col min="4790" max="4790" width="12.42578125" style="63" customWidth="1"/>
    <col min="4791" max="4791" width="15.7109375" style="63" customWidth="1"/>
    <col min="4792" max="4792" width="13.140625" style="63" customWidth="1"/>
    <col min="4793" max="4793" width="52.42578125" style="63"/>
    <col min="4794" max="4794" width="15.7109375" style="63" customWidth="1"/>
    <col min="4795" max="4795" width="13.85546875" style="63" customWidth="1"/>
    <col min="4796" max="4799" width="52.42578125" style="63"/>
    <col min="4800" max="4800" width="14.28515625" style="63" customWidth="1"/>
    <col min="4801" max="4801" width="12.42578125" style="63" customWidth="1"/>
    <col min="4802" max="4802" width="19.7109375" style="63" customWidth="1"/>
    <col min="4803" max="4803" width="17.42578125" style="63" customWidth="1"/>
    <col min="4804" max="4804" width="11.85546875" style="63" customWidth="1"/>
    <col min="4805" max="4805" width="10.5703125" style="63" customWidth="1"/>
    <col min="4806" max="4806" width="11.28515625" style="63" customWidth="1"/>
    <col min="4807" max="4809" width="52.42578125" style="63"/>
    <col min="4810" max="4811" width="52.42578125" style="63" customWidth="1"/>
    <col min="4812" max="4812" width="32.85546875" style="63" customWidth="1"/>
    <col min="4813" max="4813" width="22.5703125" style="63" customWidth="1"/>
    <col min="4814" max="5006" width="52.42578125" style="63"/>
    <col min="5007" max="5007" width="25.5703125" style="63" customWidth="1"/>
    <col min="5008" max="5008" width="12.5703125" style="63" customWidth="1"/>
    <col min="5009" max="5010" width="15.140625" style="63" customWidth="1"/>
    <col min="5011" max="5011" width="28" style="63" bestFit="1" customWidth="1"/>
    <col min="5012" max="5012" width="21.42578125" style="63" bestFit="1" customWidth="1"/>
    <col min="5013" max="5013" width="35.5703125" style="63" bestFit="1" customWidth="1"/>
    <col min="5014" max="5014" width="35.28515625" style="63" customWidth="1"/>
    <col min="5015" max="5015" width="19.7109375" style="63" bestFit="1" customWidth="1"/>
    <col min="5016" max="5016" width="69.5703125" style="63" customWidth="1"/>
    <col min="5017" max="5017" width="14.85546875" style="63" bestFit="1" customWidth="1"/>
    <col min="5018" max="5018" width="23.140625" style="63" bestFit="1" customWidth="1"/>
    <col min="5019" max="5019" width="24.85546875" style="63" customWidth="1"/>
    <col min="5020" max="5020" width="19.5703125" style="63" bestFit="1" customWidth="1"/>
    <col min="5021" max="5021" width="47.7109375" style="63" bestFit="1" customWidth="1"/>
    <col min="5022" max="5022" width="8.85546875" style="63" bestFit="1" customWidth="1"/>
    <col min="5023" max="5023" width="14" style="63" bestFit="1" customWidth="1"/>
    <col min="5024" max="5024" width="35.5703125" style="63" bestFit="1" customWidth="1"/>
    <col min="5025" max="5025" width="17.42578125" style="63" bestFit="1" customWidth="1"/>
    <col min="5026" max="5026" width="10.42578125" style="63" bestFit="1" customWidth="1"/>
    <col min="5027" max="5027" width="14.140625" style="63" bestFit="1" customWidth="1"/>
    <col min="5028" max="5028" width="24.140625" style="63" bestFit="1" customWidth="1"/>
    <col min="5029" max="5029" width="18" style="63" customWidth="1"/>
    <col min="5030" max="5030" width="18.42578125" style="63" bestFit="1" customWidth="1"/>
    <col min="5031" max="5031" width="16.85546875" style="63" bestFit="1" customWidth="1"/>
    <col min="5032" max="5032" width="19.5703125" style="63" customWidth="1"/>
    <col min="5033" max="5033" width="17.7109375" style="63" bestFit="1" customWidth="1"/>
    <col min="5034" max="5034" width="9.28515625" style="63" customWidth="1"/>
    <col min="5035" max="5035" width="20.85546875" style="63" bestFit="1" customWidth="1"/>
    <col min="5036" max="5036" width="26.28515625" style="63" customWidth="1"/>
    <col min="5037" max="5037" width="11.85546875" style="63" bestFit="1" customWidth="1"/>
    <col min="5038" max="5038" width="6.140625" style="63" customWidth="1"/>
    <col min="5039" max="5039" width="8.42578125" style="63" customWidth="1"/>
    <col min="5040" max="5040" width="18.42578125" style="63" bestFit="1" customWidth="1"/>
    <col min="5041" max="5041" width="52.42578125" style="63"/>
    <col min="5042" max="5042" width="19.42578125" style="63" customWidth="1"/>
    <col min="5043" max="5044" width="23.85546875" style="63" customWidth="1"/>
    <col min="5045" max="5045" width="22" style="63" customWidth="1"/>
    <col min="5046" max="5046" width="12.42578125" style="63" customWidth="1"/>
    <col min="5047" max="5047" width="15.7109375" style="63" customWidth="1"/>
    <col min="5048" max="5048" width="13.140625" style="63" customWidth="1"/>
    <col min="5049" max="5049" width="52.42578125" style="63"/>
    <col min="5050" max="5050" width="15.7109375" style="63" customWidth="1"/>
    <col min="5051" max="5051" width="13.85546875" style="63" customWidth="1"/>
    <col min="5052" max="5055" width="52.42578125" style="63"/>
    <col min="5056" max="5056" width="14.28515625" style="63" customWidth="1"/>
    <col min="5057" max="5057" width="12.42578125" style="63" customWidth="1"/>
    <col min="5058" max="5058" width="19.7109375" style="63" customWidth="1"/>
    <col min="5059" max="5059" width="17.42578125" style="63" customWidth="1"/>
    <col min="5060" max="5060" width="11.85546875" style="63" customWidth="1"/>
    <col min="5061" max="5061" width="10.5703125" style="63" customWidth="1"/>
    <col min="5062" max="5062" width="11.28515625" style="63" customWidth="1"/>
    <col min="5063" max="5065" width="52.42578125" style="63"/>
    <col min="5066" max="5067" width="52.42578125" style="63" customWidth="1"/>
    <col min="5068" max="5068" width="32.85546875" style="63" customWidth="1"/>
    <col min="5069" max="5069" width="22.5703125" style="63" customWidth="1"/>
    <col min="5070" max="5262" width="52.42578125" style="63"/>
    <col min="5263" max="5263" width="25.5703125" style="63" customWidth="1"/>
    <col min="5264" max="5264" width="12.5703125" style="63" customWidth="1"/>
    <col min="5265" max="5266" width="15.140625" style="63" customWidth="1"/>
    <col min="5267" max="5267" width="28" style="63" bestFit="1" customWidth="1"/>
    <col min="5268" max="5268" width="21.42578125" style="63" bestFit="1" customWidth="1"/>
    <col min="5269" max="5269" width="35.5703125" style="63" bestFit="1" customWidth="1"/>
    <col min="5270" max="5270" width="35.28515625" style="63" customWidth="1"/>
    <col min="5271" max="5271" width="19.7109375" style="63" bestFit="1" customWidth="1"/>
    <col min="5272" max="5272" width="69.5703125" style="63" customWidth="1"/>
    <col min="5273" max="5273" width="14.85546875" style="63" bestFit="1" customWidth="1"/>
    <col min="5274" max="5274" width="23.140625" style="63" bestFit="1" customWidth="1"/>
    <col min="5275" max="5275" width="24.85546875" style="63" customWidth="1"/>
    <col min="5276" max="5276" width="19.5703125" style="63" bestFit="1" customWidth="1"/>
    <col min="5277" max="5277" width="47.7109375" style="63" bestFit="1" customWidth="1"/>
    <col min="5278" max="5278" width="8.85546875" style="63" bestFit="1" customWidth="1"/>
    <col min="5279" max="5279" width="14" style="63" bestFit="1" customWidth="1"/>
    <col min="5280" max="5280" width="35.5703125" style="63" bestFit="1" customWidth="1"/>
    <col min="5281" max="5281" width="17.42578125" style="63" bestFit="1" customWidth="1"/>
    <col min="5282" max="5282" width="10.42578125" style="63" bestFit="1" customWidth="1"/>
    <col min="5283" max="5283" width="14.140625" style="63" bestFit="1" customWidth="1"/>
    <col min="5284" max="5284" width="24.140625" style="63" bestFit="1" customWidth="1"/>
    <col min="5285" max="5285" width="18" style="63" customWidth="1"/>
    <col min="5286" max="5286" width="18.42578125" style="63" bestFit="1" customWidth="1"/>
    <col min="5287" max="5287" width="16.85546875" style="63" bestFit="1" customWidth="1"/>
    <col min="5288" max="5288" width="19.5703125" style="63" customWidth="1"/>
    <col min="5289" max="5289" width="17.7109375" style="63" bestFit="1" customWidth="1"/>
    <col min="5290" max="5290" width="9.28515625" style="63" customWidth="1"/>
    <col min="5291" max="5291" width="20.85546875" style="63" bestFit="1" customWidth="1"/>
    <col min="5292" max="5292" width="26.28515625" style="63" customWidth="1"/>
    <col min="5293" max="5293" width="11.85546875" style="63" bestFit="1" customWidth="1"/>
    <col min="5294" max="5294" width="6.140625" style="63" customWidth="1"/>
    <col min="5295" max="5295" width="8.42578125" style="63" customWidth="1"/>
    <col min="5296" max="5296" width="18.42578125" style="63" bestFit="1" customWidth="1"/>
    <col min="5297" max="5297" width="52.42578125" style="63"/>
    <col min="5298" max="5298" width="19.42578125" style="63" customWidth="1"/>
    <col min="5299" max="5300" width="23.85546875" style="63" customWidth="1"/>
    <col min="5301" max="5301" width="22" style="63" customWidth="1"/>
    <col min="5302" max="5302" width="12.42578125" style="63" customWidth="1"/>
    <col min="5303" max="5303" width="15.7109375" style="63" customWidth="1"/>
    <col min="5304" max="5304" width="13.140625" style="63" customWidth="1"/>
    <col min="5305" max="5305" width="52.42578125" style="63"/>
    <col min="5306" max="5306" width="15.7109375" style="63" customWidth="1"/>
    <col min="5307" max="5307" width="13.85546875" style="63" customWidth="1"/>
    <col min="5308" max="5311" width="52.42578125" style="63"/>
    <col min="5312" max="5312" width="14.28515625" style="63" customWidth="1"/>
    <col min="5313" max="5313" width="12.42578125" style="63" customWidth="1"/>
    <col min="5314" max="5314" width="19.7109375" style="63" customWidth="1"/>
    <col min="5315" max="5315" width="17.42578125" style="63" customWidth="1"/>
    <col min="5316" max="5316" width="11.85546875" style="63" customWidth="1"/>
    <col min="5317" max="5317" width="10.5703125" style="63" customWidth="1"/>
    <col min="5318" max="5318" width="11.28515625" style="63" customWidth="1"/>
    <col min="5319" max="5321" width="52.42578125" style="63"/>
    <col min="5322" max="5323" width="52.42578125" style="63" customWidth="1"/>
    <col min="5324" max="5324" width="32.85546875" style="63" customWidth="1"/>
    <col min="5325" max="5325" width="22.5703125" style="63" customWidth="1"/>
    <col min="5326" max="5518" width="52.42578125" style="63"/>
    <col min="5519" max="5519" width="25.5703125" style="63" customWidth="1"/>
    <col min="5520" max="5520" width="12.5703125" style="63" customWidth="1"/>
    <col min="5521" max="5522" width="15.140625" style="63" customWidth="1"/>
    <col min="5523" max="5523" width="28" style="63" bestFit="1" customWidth="1"/>
    <col min="5524" max="5524" width="21.42578125" style="63" bestFit="1" customWidth="1"/>
    <col min="5525" max="5525" width="35.5703125" style="63" bestFit="1" customWidth="1"/>
    <col min="5526" max="5526" width="35.28515625" style="63" customWidth="1"/>
    <col min="5527" max="5527" width="19.7109375" style="63" bestFit="1" customWidth="1"/>
    <col min="5528" max="5528" width="69.5703125" style="63" customWidth="1"/>
    <col min="5529" max="5529" width="14.85546875" style="63" bestFit="1" customWidth="1"/>
    <col min="5530" max="5530" width="23.140625" style="63" bestFit="1" customWidth="1"/>
    <col min="5531" max="5531" width="24.85546875" style="63" customWidth="1"/>
    <col min="5532" max="5532" width="19.5703125" style="63" bestFit="1" customWidth="1"/>
    <col min="5533" max="5533" width="47.7109375" style="63" bestFit="1" customWidth="1"/>
    <col min="5534" max="5534" width="8.85546875" style="63" bestFit="1" customWidth="1"/>
    <col min="5535" max="5535" width="14" style="63" bestFit="1" customWidth="1"/>
    <col min="5536" max="5536" width="35.5703125" style="63" bestFit="1" customWidth="1"/>
    <col min="5537" max="5537" width="17.42578125" style="63" bestFit="1" customWidth="1"/>
    <col min="5538" max="5538" width="10.42578125" style="63" bestFit="1" customWidth="1"/>
    <col min="5539" max="5539" width="14.140625" style="63" bestFit="1" customWidth="1"/>
    <col min="5540" max="5540" width="24.140625" style="63" bestFit="1" customWidth="1"/>
    <col min="5541" max="5541" width="18" style="63" customWidth="1"/>
    <col min="5542" max="5542" width="18.42578125" style="63" bestFit="1" customWidth="1"/>
    <col min="5543" max="5543" width="16.85546875" style="63" bestFit="1" customWidth="1"/>
    <col min="5544" max="5544" width="19.5703125" style="63" customWidth="1"/>
    <col min="5545" max="5545" width="17.7109375" style="63" bestFit="1" customWidth="1"/>
    <col min="5546" max="5546" width="9.28515625" style="63" customWidth="1"/>
    <col min="5547" max="5547" width="20.85546875" style="63" bestFit="1" customWidth="1"/>
    <col min="5548" max="5548" width="26.28515625" style="63" customWidth="1"/>
    <col min="5549" max="5549" width="11.85546875" style="63" bestFit="1" customWidth="1"/>
    <col min="5550" max="5550" width="6.140625" style="63" customWidth="1"/>
    <col min="5551" max="5551" width="8.42578125" style="63" customWidth="1"/>
    <col min="5552" max="5552" width="18.42578125" style="63" bestFit="1" customWidth="1"/>
    <col min="5553" max="5553" width="52.42578125" style="63"/>
    <col min="5554" max="5554" width="19.42578125" style="63" customWidth="1"/>
    <col min="5555" max="5556" width="23.85546875" style="63" customWidth="1"/>
    <col min="5557" max="5557" width="22" style="63" customWidth="1"/>
    <col min="5558" max="5558" width="12.42578125" style="63" customWidth="1"/>
    <col min="5559" max="5559" width="15.7109375" style="63" customWidth="1"/>
    <col min="5560" max="5560" width="13.140625" style="63" customWidth="1"/>
    <col min="5561" max="5561" width="52.42578125" style="63"/>
    <col min="5562" max="5562" width="15.7109375" style="63" customWidth="1"/>
    <col min="5563" max="5563" width="13.85546875" style="63" customWidth="1"/>
    <col min="5564" max="5567" width="52.42578125" style="63"/>
    <col min="5568" max="5568" width="14.28515625" style="63" customWidth="1"/>
    <col min="5569" max="5569" width="12.42578125" style="63" customWidth="1"/>
    <col min="5570" max="5570" width="19.7109375" style="63" customWidth="1"/>
    <col min="5571" max="5571" width="17.42578125" style="63" customWidth="1"/>
    <col min="5572" max="5572" width="11.85546875" style="63" customWidth="1"/>
    <col min="5573" max="5573" width="10.5703125" style="63" customWidth="1"/>
    <col min="5574" max="5574" width="11.28515625" style="63" customWidth="1"/>
    <col min="5575" max="5577" width="52.42578125" style="63"/>
    <col min="5578" max="5579" width="52.42578125" style="63" customWidth="1"/>
    <col min="5580" max="5580" width="32.85546875" style="63" customWidth="1"/>
    <col min="5581" max="5581" width="22.5703125" style="63" customWidth="1"/>
    <col min="5582" max="5774" width="52.42578125" style="63"/>
    <col min="5775" max="5775" width="25.5703125" style="63" customWidth="1"/>
    <col min="5776" max="5776" width="12.5703125" style="63" customWidth="1"/>
    <col min="5777" max="5778" width="15.140625" style="63" customWidth="1"/>
    <col min="5779" max="5779" width="28" style="63" bestFit="1" customWidth="1"/>
    <col min="5780" max="5780" width="21.42578125" style="63" bestFit="1" customWidth="1"/>
    <col min="5781" max="5781" width="35.5703125" style="63" bestFit="1" customWidth="1"/>
    <col min="5782" max="5782" width="35.28515625" style="63" customWidth="1"/>
    <col min="5783" max="5783" width="19.7109375" style="63" bestFit="1" customWidth="1"/>
    <col min="5784" max="5784" width="69.5703125" style="63" customWidth="1"/>
    <col min="5785" max="5785" width="14.85546875" style="63" bestFit="1" customWidth="1"/>
    <col min="5786" max="5786" width="23.140625" style="63" bestFit="1" customWidth="1"/>
    <col min="5787" max="5787" width="24.85546875" style="63" customWidth="1"/>
    <col min="5788" max="5788" width="19.5703125" style="63" bestFit="1" customWidth="1"/>
    <col min="5789" max="5789" width="47.7109375" style="63" bestFit="1" customWidth="1"/>
    <col min="5790" max="5790" width="8.85546875" style="63" bestFit="1" customWidth="1"/>
    <col min="5791" max="5791" width="14" style="63" bestFit="1" customWidth="1"/>
    <col min="5792" max="5792" width="35.5703125" style="63" bestFit="1" customWidth="1"/>
    <col min="5793" max="5793" width="17.42578125" style="63" bestFit="1" customWidth="1"/>
    <col min="5794" max="5794" width="10.42578125" style="63" bestFit="1" customWidth="1"/>
    <col min="5795" max="5795" width="14.140625" style="63" bestFit="1" customWidth="1"/>
    <col min="5796" max="5796" width="24.140625" style="63" bestFit="1" customWidth="1"/>
    <col min="5797" max="5797" width="18" style="63" customWidth="1"/>
    <col min="5798" max="5798" width="18.42578125" style="63" bestFit="1" customWidth="1"/>
    <col min="5799" max="5799" width="16.85546875" style="63" bestFit="1" customWidth="1"/>
    <col min="5800" max="5800" width="19.5703125" style="63" customWidth="1"/>
    <col min="5801" max="5801" width="17.7109375" style="63" bestFit="1" customWidth="1"/>
    <col min="5802" max="5802" width="9.28515625" style="63" customWidth="1"/>
    <col min="5803" max="5803" width="20.85546875" style="63" bestFit="1" customWidth="1"/>
    <col min="5804" max="5804" width="26.28515625" style="63" customWidth="1"/>
    <col min="5805" max="5805" width="11.85546875" style="63" bestFit="1" customWidth="1"/>
    <col min="5806" max="5806" width="6.140625" style="63" customWidth="1"/>
    <col min="5807" max="5807" width="8.42578125" style="63" customWidth="1"/>
    <col min="5808" max="5808" width="18.42578125" style="63" bestFit="1" customWidth="1"/>
    <col min="5809" max="5809" width="52.42578125" style="63"/>
    <col min="5810" max="5810" width="19.42578125" style="63" customWidth="1"/>
    <col min="5811" max="5812" width="23.85546875" style="63" customWidth="1"/>
    <col min="5813" max="5813" width="22" style="63" customWidth="1"/>
    <col min="5814" max="5814" width="12.42578125" style="63" customWidth="1"/>
    <col min="5815" max="5815" width="15.7109375" style="63" customWidth="1"/>
    <col min="5816" max="5816" width="13.140625" style="63" customWidth="1"/>
    <col min="5817" max="5817" width="52.42578125" style="63"/>
    <col min="5818" max="5818" width="15.7109375" style="63" customWidth="1"/>
    <col min="5819" max="5819" width="13.85546875" style="63" customWidth="1"/>
    <col min="5820" max="5823" width="52.42578125" style="63"/>
    <col min="5824" max="5824" width="14.28515625" style="63" customWidth="1"/>
    <col min="5825" max="5825" width="12.42578125" style="63" customWidth="1"/>
    <col min="5826" max="5826" width="19.7109375" style="63" customWidth="1"/>
    <col min="5827" max="5827" width="17.42578125" style="63" customWidth="1"/>
    <col min="5828" max="5828" width="11.85546875" style="63" customWidth="1"/>
    <col min="5829" max="5829" width="10.5703125" style="63" customWidth="1"/>
    <col min="5830" max="5830" width="11.28515625" style="63" customWidth="1"/>
    <col min="5831" max="5833" width="52.42578125" style="63"/>
    <col min="5834" max="5835" width="52.42578125" style="63" customWidth="1"/>
    <col min="5836" max="5836" width="32.85546875" style="63" customWidth="1"/>
    <col min="5837" max="5837" width="22.5703125" style="63" customWidth="1"/>
    <col min="5838" max="6030" width="52.42578125" style="63"/>
    <col min="6031" max="6031" width="25.5703125" style="63" customWidth="1"/>
    <col min="6032" max="6032" width="12.5703125" style="63" customWidth="1"/>
    <col min="6033" max="6034" width="15.140625" style="63" customWidth="1"/>
    <col min="6035" max="6035" width="28" style="63" bestFit="1" customWidth="1"/>
    <col min="6036" max="6036" width="21.42578125" style="63" bestFit="1" customWidth="1"/>
    <col min="6037" max="6037" width="35.5703125" style="63" bestFit="1" customWidth="1"/>
    <col min="6038" max="6038" width="35.28515625" style="63" customWidth="1"/>
    <col min="6039" max="6039" width="19.7109375" style="63" bestFit="1" customWidth="1"/>
    <col min="6040" max="6040" width="69.5703125" style="63" customWidth="1"/>
    <col min="6041" max="6041" width="14.85546875" style="63" bestFit="1" customWidth="1"/>
    <col min="6042" max="6042" width="23.140625" style="63" bestFit="1" customWidth="1"/>
    <col min="6043" max="6043" width="24.85546875" style="63" customWidth="1"/>
    <col min="6044" max="6044" width="19.5703125" style="63" bestFit="1" customWidth="1"/>
    <col min="6045" max="6045" width="47.7109375" style="63" bestFit="1" customWidth="1"/>
    <col min="6046" max="6046" width="8.85546875" style="63" bestFit="1" customWidth="1"/>
    <col min="6047" max="6047" width="14" style="63" bestFit="1" customWidth="1"/>
    <col min="6048" max="6048" width="35.5703125" style="63" bestFit="1" customWidth="1"/>
    <col min="6049" max="6049" width="17.42578125" style="63" bestFit="1" customWidth="1"/>
    <col min="6050" max="6050" width="10.42578125" style="63" bestFit="1" customWidth="1"/>
    <col min="6051" max="6051" width="14.140625" style="63" bestFit="1" customWidth="1"/>
    <col min="6052" max="6052" width="24.140625" style="63" bestFit="1" customWidth="1"/>
    <col min="6053" max="6053" width="18" style="63" customWidth="1"/>
    <col min="6054" max="6054" width="18.42578125" style="63" bestFit="1" customWidth="1"/>
    <col min="6055" max="6055" width="16.85546875" style="63" bestFit="1" customWidth="1"/>
    <col min="6056" max="6056" width="19.5703125" style="63" customWidth="1"/>
    <col min="6057" max="6057" width="17.7109375" style="63" bestFit="1" customWidth="1"/>
    <col min="6058" max="6058" width="9.28515625" style="63" customWidth="1"/>
    <col min="6059" max="6059" width="20.85546875" style="63" bestFit="1" customWidth="1"/>
    <col min="6060" max="6060" width="26.28515625" style="63" customWidth="1"/>
    <col min="6061" max="6061" width="11.85546875" style="63" bestFit="1" customWidth="1"/>
    <col min="6062" max="6062" width="6.140625" style="63" customWidth="1"/>
    <col min="6063" max="6063" width="8.42578125" style="63" customWidth="1"/>
    <col min="6064" max="6064" width="18.42578125" style="63" bestFit="1" customWidth="1"/>
    <col min="6065" max="6065" width="52.42578125" style="63"/>
    <col min="6066" max="6066" width="19.42578125" style="63" customWidth="1"/>
    <col min="6067" max="6068" width="23.85546875" style="63" customWidth="1"/>
    <col min="6069" max="6069" width="22" style="63" customWidth="1"/>
    <col min="6070" max="6070" width="12.42578125" style="63" customWidth="1"/>
    <col min="6071" max="6071" width="15.7109375" style="63" customWidth="1"/>
    <col min="6072" max="6072" width="13.140625" style="63" customWidth="1"/>
    <col min="6073" max="6073" width="52.42578125" style="63"/>
    <col min="6074" max="6074" width="15.7109375" style="63" customWidth="1"/>
    <col min="6075" max="6075" width="13.85546875" style="63" customWidth="1"/>
    <col min="6076" max="6079" width="52.42578125" style="63"/>
    <col min="6080" max="6080" width="14.28515625" style="63" customWidth="1"/>
    <col min="6081" max="6081" width="12.42578125" style="63" customWidth="1"/>
    <col min="6082" max="6082" width="19.7109375" style="63" customWidth="1"/>
    <col min="6083" max="6083" width="17.42578125" style="63" customWidth="1"/>
    <col min="6084" max="6084" width="11.85546875" style="63" customWidth="1"/>
    <col min="6085" max="6085" width="10.5703125" style="63" customWidth="1"/>
    <col min="6086" max="6086" width="11.28515625" style="63" customWidth="1"/>
    <col min="6087" max="6089" width="52.42578125" style="63"/>
    <col min="6090" max="6091" width="52.42578125" style="63" customWidth="1"/>
    <col min="6092" max="6092" width="32.85546875" style="63" customWidth="1"/>
    <col min="6093" max="6093" width="22.5703125" style="63" customWidth="1"/>
    <col min="6094" max="6286" width="52.42578125" style="63"/>
    <col min="6287" max="6287" width="25.5703125" style="63" customWidth="1"/>
    <col min="6288" max="6288" width="12.5703125" style="63" customWidth="1"/>
    <col min="6289" max="6290" width="15.140625" style="63" customWidth="1"/>
    <col min="6291" max="6291" width="28" style="63" bestFit="1" customWidth="1"/>
    <col min="6292" max="6292" width="21.42578125" style="63" bestFit="1" customWidth="1"/>
    <col min="6293" max="6293" width="35.5703125" style="63" bestFit="1" customWidth="1"/>
    <col min="6294" max="6294" width="35.28515625" style="63" customWidth="1"/>
    <col min="6295" max="6295" width="19.7109375" style="63" bestFit="1" customWidth="1"/>
    <col min="6296" max="6296" width="69.5703125" style="63" customWidth="1"/>
    <col min="6297" max="6297" width="14.85546875" style="63" bestFit="1" customWidth="1"/>
    <col min="6298" max="6298" width="23.140625" style="63" bestFit="1" customWidth="1"/>
    <col min="6299" max="6299" width="24.85546875" style="63" customWidth="1"/>
    <col min="6300" max="6300" width="19.5703125" style="63" bestFit="1" customWidth="1"/>
    <col min="6301" max="6301" width="47.7109375" style="63" bestFit="1" customWidth="1"/>
    <col min="6302" max="6302" width="8.85546875" style="63" bestFit="1" customWidth="1"/>
    <col min="6303" max="6303" width="14" style="63" bestFit="1" customWidth="1"/>
    <col min="6304" max="6304" width="35.5703125" style="63" bestFit="1" customWidth="1"/>
    <col min="6305" max="6305" width="17.42578125" style="63" bestFit="1" customWidth="1"/>
    <col min="6306" max="6306" width="10.42578125" style="63" bestFit="1" customWidth="1"/>
    <col min="6307" max="6307" width="14.140625" style="63" bestFit="1" customWidth="1"/>
    <col min="6308" max="6308" width="24.140625" style="63" bestFit="1" customWidth="1"/>
    <col min="6309" max="6309" width="18" style="63" customWidth="1"/>
    <col min="6310" max="6310" width="18.42578125" style="63" bestFit="1" customWidth="1"/>
    <col min="6311" max="6311" width="16.85546875" style="63" bestFit="1" customWidth="1"/>
    <col min="6312" max="6312" width="19.5703125" style="63" customWidth="1"/>
    <col min="6313" max="6313" width="17.7109375" style="63" bestFit="1" customWidth="1"/>
    <col min="6314" max="6314" width="9.28515625" style="63" customWidth="1"/>
    <col min="6315" max="6315" width="20.85546875" style="63" bestFit="1" customWidth="1"/>
    <col min="6316" max="6316" width="26.28515625" style="63" customWidth="1"/>
    <col min="6317" max="6317" width="11.85546875" style="63" bestFit="1" customWidth="1"/>
    <col min="6318" max="6318" width="6.140625" style="63" customWidth="1"/>
    <col min="6319" max="6319" width="8.42578125" style="63" customWidth="1"/>
    <col min="6320" max="6320" width="18.42578125" style="63" bestFit="1" customWidth="1"/>
    <col min="6321" max="6321" width="52.42578125" style="63"/>
    <col min="6322" max="6322" width="19.42578125" style="63" customWidth="1"/>
    <col min="6323" max="6324" width="23.85546875" style="63" customWidth="1"/>
    <col min="6325" max="6325" width="22" style="63" customWidth="1"/>
    <col min="6326" max="6326" width="12.42578125" style="63" customWidth="1"/>
    <col min="6327" max="6327" width="15.7109375" style="63" customWidth="1"/>
    <col min="6328" max="6328" width="13.140625" style="63" customWidth="1"/>
    <col min="6329" max="6329" width="52.42578125" style="63"/>
    <col min="6330" max="6330" width="15.7109375" style="63" customWidth="1"/>
    <col min="6331" max="6331" width="13.85546875" style="63" customWidth="1"/>
    <col min="6332" max="6335" width="52.42578125" style="63"/>
    <col min="6336" max="6336" width="14.28515625" style="63" customWidth="1"/>
    <col min="6337" max="6337" width="12.42578125" style="63" customWidth="1"/>
    <col min="6338" max="6338" width="19.7109375" style="63" customWidth="1"/>
    <col min="6339" max="6339" width="17.42578125" style="63" customWidth="1"/>
    <col min="6340" max="6340" width="11.85546875" style="63" customWidth="1"/>
    <col min="6341" max="6341" width="10.5703125" style="63" customWidth="1"/>
    <col min="6342" max="6342" width="11.28515625" style="63" customWidth="1"/>
    <col min="6343" max="6345" width="52.42578125" style="63"/>
    <col min="6346" max="6347" width="52.42578125" style="63" customWidth="1"/>
    <col min="6348" max="6348" width="32.85546875" style="63" customWidth="1"/>
    <col min="6349" max="6349" width="22.5703125" style="63" customWidth="1"/>
    <col min="6350" max="6542" width="52.42578125" style="63"/>
    <col min="6543" max="6543" width="25.5703125" style="63" customWidth="1"/>
    <col min="6544" max="6544" width="12.5703125" style="63" customWidth="1"/>
    <col min="6545" max="6546" width="15.140625" style="63" customWidth="1"/>
    <col min="6547" max="6547" width="28" style="63" bestFit="1" customWidth="1"/>
    <col min="6548" max="6548" width="21.42578125" style="63" bestFit="1" customWidth="1"/>
    <col min="6549" max="6549" width="35.5703125" style="63" bestFit="1" customWidth="1"/>
    <col min="6550" max="6550" width="35.28515625" style="63" customWidth="1"/>
    <col min="6551" max="6551" width="19.7109375" style="63" bestFit="1" customWidth="1"/>
    <col min="6552" max="6552" width="69.5703125" style="63" customWidth="1"/>
    <col min="6553" max="6553" width="14.85546875" style="63" bestFit="1" customWidth="1"/>
    <col min="6554" max="6554" width="23.140625" style="63" bestFit="1" customWidth="1"/>
    <col min="6555" max="6555" width="24.85546875" style="63" customWidth="1"/>
    <col min="6556" max="6556" width="19.5703125" style="63" bestFit="1" customWidth="1"/>
    <col min="6557" max="6557" width="47.7109375" style="63" bestFit="1" customWidth="1"/>
    <col min="6558" max="6558" width="8.85546875" style="63" bestFit="1" customWidth="1"/>
    <col min="6559" max="6559" width="14" style="63" bestFit="1" customWidth="1"/>
    <col min="6560" max="6560" width="35.5703125" style="63" bestFit="1" customWidth="1"/>
    <col min="6561" max="6561" width="17.42578125" style="63" bestFit="1" customWidth="1"/>
    <col min="6562" max="6562" width="10.42578125" style="63" bestFit="1" customWidth="1"/>
    <col min="6563" max="6563" width="14.140625" style="63" bestFit="1" customWidth="1"/>
    <col min="6564" max="6564" width="24.140625" style="63" bestFit="1" customWidth="1"/>
    <col min="6565" max="6565" width="18" style="63" customWidth="1"/>
    <col min="6566" max="6566" width="18.42578125" style="63" bestFit="1" customWidth="1"/>
    <col min="6567" max="6567" width="16.85546875" style="63" bestFit="1" customWidth="1"/>
    <col min="6568" max="6568" width="19.5703125" style="63" customWidth="1"/>
    <col min="6569" max="6569" width="17.7109375" style="63" bestFit="1" customWidth="1"/>
    <col min="6570" max="6570" width="9.28515625" style="63" customWidth="1"/>
    <col min="6571" max="6571" width="20.85546875" style="63" bestFit="1" customWidth="1"/>
    <col min="6572" max="6572" width="26.28515625" style="63" customWidth="1"/>
    <col min="6573" max="6573" width="11.85546875" style="63" bestFit="1" customWidth="1"/>
    <col min="6574" max="6574" width="6.140625" style="63" customWidth="1"/>
    <col min="6575" max="6575" width="8.42578125" style="63" customWidth="1"/>
    <col min="6576" max="6576" width="18.42578125" style="63" bestFit="1" customWidth="1"/>
    <col min="6577" max="6577" width="52.42578125" style="63"/>
    <col min="6578" max="6578" width="19.42578125" style="63" customWidth="1"/>
    <col min="6579" max="6580" width="23.85546875" style="63" customWidth="1"/>
    <col min="6581" max="6581" width="22" style="63" customWidth="1"/>
    <col min="6582" max="6582" width="12.42578125" style="63" customWidth="1"/>
    <col min="6583" max="6583" width="15.7109375" style="63" customWidth="1"/>
    <col min="6584" max="6584" width="13.140625" style="63" customWidth="1"/>
    <col min="6585" max="6585" width="52.42578125" style="63"/>
    <col min="6586" max="6586" width="15.7109375" style="63" customWidth="1"/>
    <col min="6587" max="6587" width="13.85546875" style="63" customWidth="1"/>
    <col min="6588" max="6591" width="52.42578125" style="63"/>
    <col min="6592" max="6592" width="14.28515625" style="63" customWidth="1"/>
    <col min="6593" max="6593" width="12.42578125" style="63" customWidth="1"/>
    <col min="6594" max="6594" width="19.7109375" style="63" customWidth="1"/>
    <col min="6595" max="6595" width="17.42578125" style="63" customWidth="1"/>
    <col min="6596" max="6596" width="11.85546875" style="63" customWidth="1"/>
    <col min="6597" max="6597" width="10.5703125" style="63" customWidth="1"/>
    <col min="6598" max="6598" width="11.28515625" style="63" customWidth="1"/>
    <col min="6599" max="6601" width="52.42578125" style="63"/>
    <col min="6602" max="6603" width="52.42578125" style="63" customWidth="1"/>
    <col min="6604" max="6604" width="32.85546875" style="63" customWidth="1"/>
    <col min="6605" max="6605" width="22.5703125" style="63" customWidth="1"/>
    <col min="6606" max="6798" width="52.42578125" style="63"/>
    <col min="6799" max="6799" width="25.5703125" style="63" customWidth="1"/>
    <col min="6800" max="6800" width="12.5703125" style="63" customWidth="1"/>
    <col min="6801" max="6802" width="15.140625" style="63" customWidth="1"/>
    <col min="6803" max="6803" width="28" style="63" bestFit="1" customWidth="1"/>
    <col min="6804" max="6804" width="21.42578125" style="63" bestFit="1" customWidth="1"/>
    <col min="6805" max="6805" width="35.5703125" style="63" bestFit="1" customWidth="1"/>
    <col min="6806" max="6806" width="35.28515625" style="63" customWidth="1"/>
    <col min="6807" max="6807" width="19.7109375" style="63" bestFit="1" customWidth="1"/>
    <col min="6808" max="6808" width="69.5703125" style="63" customWidth="1"/>
    <col min="6809" max="6809" width="14.85546875" style="63" bestFit="1" customWidth="1"/>
    <col min="6810" max="6810" width="23.140625" style="63" bestFit="1" customWidth="1"/>
    <col min="6811" max="6811" width="24.85546875" style="63" customWidth="1"/>
    <col min="6812" max="6812" width="19.5703125" style="63" bestFit="1" customWidth="1"/>
    <col min="6813" max="6813" width="47.7109375" style="63" bestFit="1" customWidth="1"/>
    <col min="6814" max="6814" width="8.85546875" style="63" bestFit="1" customWidth="1"/>
    <col min="6815" max="6815" width="14" style="63" bestFit="1" customWidth="1"/>
    <col min="6816" max="6816" width="35.5703125" style="63" bestFit="1" customWidth="1"/>
    <col min="6817" max="6817" width="17.42578125" style="63" bestFit="1" customWidth="1"/>
    <col min="6818" max="6818" width="10.42578125" style="63" bestFit="1" customWidth="1"/>
    <col min="6819" max="6819" width="14.140625" style="63" bestFit="1" customWidth="1"/>
    <col min="6820" max="6820" width="24.140625" style="63" bestFit="1" customWidth="1"/>
    <col min="6821" max="6821" width="18" style="63" customWidth="1"/>
    <col min="6822" max="6822" width="18.42578125" style="63" bestFit="1" customWidth="1"/>
    <col min="6823" max="6823" width="16.85546875" style="63" bestFit="1" customWidth="1"/>
    <col min="6824" max="6824" width="19.5703125" style="63" customWidth="1"/>
    <col min="6825" max="6825" width="17.7109375" style="63" bestFit="1" customWidth="1"/>
    <col min="6826" max="6826" width="9.28515625" style="63" customWidth="1"/>
    <col min="6827" max="6827" width="20.85546875" style="63" bestFit="1" customWidth="1"/>
    <col min="6828" max="6828" width="26.28515625" style="63" customWidth="1"/>
    <col min="6829" max="6829" width="11.85546875" style="63" bestFit="1" customWidth="1"/>
    <col min="6830" max="6830" width="6.140625" style="63" customWidth="1"/>
    <col min="6831" max="6831" width="8.42578125" style="63" customWidth="1"/>
    <col min="6832" max="6832" width="18.42578125" style="63" bestFit="1" customWidth="1"/>
    <col min="6833" max="6833" width="52.42578125" style="63"/>
    <col min="6834" max="6834" width="19.42578125" style="63" customWidth="1"/>
    <col min="6835" max="6836" width="23.85546875" style="63" customWidth="1"/>
    <col min="6837" max="6837" width="22" style="63" customWidth="1"/>
    <col min="6838" max="6838" width="12.42578125" style="63" customWidth="1"/>
    <col min="6839" max="6839" width="15.7109375" style="63" customWidth="1"/>
    <col min="6840" max="6840" width="13.140625" style="63" customWidth="1"/>
    <col min="6841" max="6841" width="52.42578125" style="63"/>
    <col min="6842" max="6842" width="15.7109375" style="63" customWidth="1"/>
    <col min="6843" max="6843" width="13.85546875" style="63" customWidth="1"/>
    <col min="6844" max="6847" width="52.42578125" style="63"/>
    <col min="6848" max="6848" width="14.28515625" style="63" customWidth="1"/>
    <col min="6849" max="6849" width="12.42578125" style="63" customWidth="1"/>
    <col min="6850" max="6850" width="19.7109375" style="63" customWidth="1"/>
    <col min="6851" max="6851" width="17.42578125" style="63" customWidth="1"/>
    <col min="6852" max="6852" width="11.85546875" style="63" customWidth="1"/>
    <col min="6853" max="6853" width="10.5703125" style="63" customWidth="1"/>
    <col min="6854" max="6854" width="11.28515625" style="63" customWidth="1"/>
    <col min="6855" max="6857" width="52.42578125" style="63"/>
    <col min="6858" max="6859" width="52.42578125" style="63" customWidth="1"/>
    <col min="6860" max="6860" width="32.85546875" style="63" customWidth="1"/>
    <col min="6861" max="6861" width="22.5703125" style="63" customWidth="1"/>
    <col min="6862" max="7054" width="52.42578125" style="63"/>
    <col min="7055" max="7055" width="25.5703125" style="63" customWidth="1"/>
    <col min="7056" max="7056" width="12.5703125" style="63" customWidth="1"/>
    <col min="7057" max="7058" width="15.140625" style="63" customWidth="1"/>
    <col min="7059" max="7059" width="28" style="63" bestFit="1" customWidth="1"/>
    <col min="7060" max="7060" width="21.42578125" style="63" bestFit="1" customWidth="1"/>
    <col min="7061" max="7061" width="35.5703125" style="63" bestFit="1" customWidth="1"/>
    <col min="7062" max="7062" width="35.28515625" style="63" customWidth="1"/>
    <col min="7063" max="7063" width="19.7109375" style="63" bestFit="1" customWidth="1"/>
    <col min="7064" max="7064" width="69.5703125" style="63" customWidth="1"/>
    <col min="7065" max="7065" width="14.85546875" style="63" bestFit="1" customWidth="1"/>
    <col min="7066" max="7066" width="23.140625" style="63" bestFit="1" customWidth="1"/>
    <col min="7067" max="7067" width="24.85546875" style="63" customWidth="1"/>
    <col min="7068" max="7068" width="19.5703125" style="63" bestFit="1" customWidth="1"/>
    <col min="7069" max="7069" width="47.7109375" style="63" bestFit="1" customWidth="1"/>
    <col min="7070" max="7070" width="8.85546875" style="63" bestFit="1" customWidth="1"/>
    <col min="7071" max="7071" width="14" style="63" bestFit="1" customWidth="1"/>
    <col min="7072" max="7072" width="35.5703125" style="63" bestFit="1" customWidth="1"/>
    <col min="7073" max="7073" width="17.42578125" style="63" bestFit="1" customWidth="1"/>
    <col min="7074" max="7074" width="10.42578125" style="63" bestFit="1" customWidth="1"/>
    <col min="7075" max="7075" width="14.140625" style="63" bestFit="1" customWidth="1"/>
    <col min="7076" max="7076" width="24.140625" style="63" bestFit="1" customWidth="1"/>
    <col min="7077" max="7077" width="18" style="63" customWidth="1"/>
    <col min="7078" max="7078" width="18.42578125" style="63" bestFit="1" customWidth="1"/>
    <col min="7079" max="7079" width="16.85546875" style="63" bestFit="1" customWidth="1"/>
    <col min="7080" max="7080" width="19.5703125" style="63" customWidth="1"/>
    <col min="7081" max="7081" width="17.7109375" style="63" bestFit="1" customWidth="1"/>
    <col min="7082" max="7082" width="9.28515625" style="63" customWidth="1"/>
    <col min="7083" max="7083" width="20.85546875" style="63" bestFit="1" customWidth="1"/>
    <col min="7084" max="7084" width="26.28515625" style="63" customWidth="1"/>
    <col min="7085" max="7085" width="11.85546875" style="63" bestFit="1" customWidth="1"/>
    <col min="7086" max="7086" width="6.140625" style="63" customWidth="1"/>
    <col min="7087" max="7087" width="8.42578125" style="63" customWidth="1"/>
    <col min="7088" max="7088" width="18.42578125" style="63" bestFit="1" customWidth="1"/>
    <col min="7089" max="7089" width="52.42578125" style="63"/>
    <col min="7090" max="7090" width="19.42578125" style="63" customWidth="1"/>
    <col min="7091" max="7092" width="23.85546875" style="63" customWidth="1"/>
    <col min="7093" max="7093" width="22" style="63" customWidth="1"/>
    <col min="7094" max="7094" width="12.42578125" style="63" customWidth="1"/>
    <col min="7095" max="7095" width="15.7109375" style="63" customWidth="1"/>
    <col min="7096" max="7096" width="13.140625" style="63" customWidth="1"/>
    <col min="7097" max="7097" width="52.42578125" style="63"/>
    <col min="7098" max="7098" width="15.7109375" style="63" customWidth="1"/>
    <col min="7099" max="7099" width="13.85546875" style="63" customWidth="1"/>
    <col min="7100" max="7103" width="52.42578125" style="63"/>
    <col min="7104" max="7104" width="14.28515625" style="63" customWidth="1"/>
    <col min="7105" max="7105" width="12.42578125" style="63" customWidth="1"/>
    <col min="7106" max="7106" width="19.7109375" style="63" customWidth="1"/>
    <col min="7107" max="7107" width="17.42578125" style="63" customWidth="1"/>
    <col min="7108" max="7108" width="11.85546875" style="63" customWidth="1"/>
    <col min="7109" max="7109" width="10.5703125" style="63" customWidth="1"/>
    <col min="7110" max="7110" width="11.28515625" style="63" customWidth="1"/>
    <col min="7111" max="7113" width="52.42578125" style="63"/>
    <col min="7114" max="7115" width="52.42578125" style="63" customWidth="1"/>
    <col min="7116" max="7116" width="32.85546875" style="63" customWidth="1"/>
    <col min="7117" max="7117" width="22.5703125" style="63" customWidth="1"/>
    <col min="7118" max="7310" width="52.42578125" style="63"/>
    <col min="7311" max="7311" width="25.5703125" style="63" customWidth="1"/>
    <col min="7312" max="7312" width="12.5703125" style="63" customWidth="1"/>
    <col min="7313" max="7314" width="15.140625" style="63" customWidth="1"/>
    <col min="7315" max="7315" width="28" style="63" bestFit="1" customWidth="1"/>
    <col min="7316" max="7316" width="21.42578125" style="63" bestFit="1" customWidth="1"/>
    <col min="7317" max="7317" width="35.5703125" style="63" bestFit="1" customWidth="1"/>
    <col min="7318" max="7318" width="35.28515625" style="63" customWidth="1"/>
    <col min="7319" max="7319" width="19.7109375" style="63" bestFit="1" customWidth="1"/>
    <col min="7320" max="7320" width="69.5703125" style="63" customWidth="1"/>
    <col min="7321" max="7321" width="14.85546875" style="63" bestFit="1" customWidth="1"/>
    <col min="7322" max="7322" width="23.140625" style="63" bestFit="1" customWidth="1"/>
    <col min="7323" max="7323" width="24.85546875" style="63" customWidth="1"/>
    <col min="7324" max="7324" width="19.5703125" style="63" bestFit="1" customWidth="1"/>
    <col min="7325" max="7325" width="47.7109375" style="63" bestFit="1" customWidth="1"/>
    <col min="7326" max="7326" width="8.85546875" style="63" bestFit="1" customWidth="1"/>
    <col min="7327" max="7327" width="14" style="63" bestFit="1" customWidth="1"/>
    <col min="7328" max="7328" width="35.5703125" style="63" bestFit="1" customWidth="1"/>
    <col min="7329" max="7329" width="17.42578125" style="63" bestFit="1" customWidth="1"/>
    <col min="7330" max="7330" width="10.42578125" style="63" bestFit="1" customWidth="1"/>
    <col min="7331" max="7331" width="14.140625" style="63" bestFit="1" customWidth="1"/>
    <col min="7332" max="7332" width="24.140625" style="63" bestFit="1" customWidth="1"/>
    <col min="7333" max="7333" width="18" style="63" customWidth="1"/>
    <col min="7334" max="7334" width="18.42578125" style="63" bestFit="1" customWidth="1"/>
    <col min="7335" max="7335" width="16.85546875" style="63" bestFit="1" customWidth="1"/>
    <col min="7336" max="7336" width="19.5703125" style="63" customWidth="1"/>
    <col min="7337" max="7337" width="17.7109375" style="63" bestFit="1" customWidth="1"/>
    <col min="7338" max="7338" width="9.28515625" style="63" customWidth="1"/>
    <col min="7339" max="7339" width="20.85546875" style="63" bestFit="1" customWidth="1"/>
    <col min="7340" max="7340" width="26.28515625" style="63" customWidth="1"/>
    <col min="7341" max="7341" width="11.85546875" style="63" bestFit="1" customWidth="1"/>
    <col min="7342" max="7342" width="6.140625" style="63" customWidth="1"/>
    <col min="7343" max="7343" width="8.42578125" style="63" customWidth="1"/>
    <col min="7344" max="7344" width="18.42578125" style="63" bestFit="1" customWidth="1"/>
    <col min="7345" max="7345" width="52.42578125" style="63"/>
    <col min="7346" max="7346" width="19.42578125" style="63" customWidth="1"/>
    <col min="7347" max="7348" width="23.85546875" style="63" customWidth="1"/>
    <col min="7349" max="7349" width="22" style="63" customWidth="1"/>
    <col min="7350" max="7350" width="12.42578125" style="63" customWidth="1"/>
    <col min="7351" max="7351" width="15.7109375" style="63" customWidth="1"/>
    <col min="7352" max="7352" width="13.140625" style="63" customWidth="1"/>
    <col min="7353" max="7353" width="52.42578125" style="63"/>
    <col min="7354" max="7354" width="15.7109375" style="63" customWidth="1"/>
    <col min="7355" max="7355" width="13.85546875" style="63" customWidth="1"/>
    <col min="7356" max="7359" width="52.42578125" style="63"/>
    <col min="7360" max="7360" width="14.28515625" style="63" customWidth="1"/>
    <col min="7361" max="7361" width="12.42578125" style="63" customWidth="1"/>
    <col min="7362" max="7362" width="19.7109375" style="63" customWidth="1"/>
    <col min="7363" max="7363" width="17.42578125" style="63" customWidth="1"/>
    <col min="7364" max="7364" width="11.85546875" style="63" customWidth="1"/>
    <col min="7365" max="7365" width="10.5703125" style="63" customWidth="1"/>
    <col min="7366" max="7366" width="11.28515625" style="63" customWidth="1"/>
    <col min="7367" max="7369" width="52.42578125" style="63"/>
    <col min="7370" max="7371" width="52.42578125" style="63" customWidth="1"/>
    <col min="7372" max="7372" width="32.85546875" style="63" customWidth="1"/>
    <col min="7373" max="7373" width="22.5703125" style="63" customWidth="1"/>
    <col min="7374" max="7566" width="52.42578125" style="63"/>
    <col min="7567" max="7567" width="25.5703125" style="63" customWidth="1"/>
    <col min="7568" max="7568" width="12.5703125" style="63" customWidth="1"/>
    <col min="7569" max="7570" width="15.140625" style="63" customWidth="1"/>
    <col min="7571" max="7571" width="28" style="63" bestFit="1" customWidth="1"/>
    <col min="7572" max="7572" width="21.42578125" style="63" bestFit="1" customWidth="1"/>
    <col min="7573" max="7573" width="35.5703125" style="63" bestFit="1" customWidth="1"/>
    <col min="7574" max="7574" width="35.28515625" style="63" customWidth="1"/>
    <col min="7575" max="7575" width="19.7109375" style="63" bestFit="1" customWidth="1"/>
    <col min="7576" max="7576" width="69.5703125" style="63" customWidth="1"/>
    <col min="7577" max="7577" width="14.85546875" style="63" bestFit="1" customWidth="1"/>
    <col min="7578" max="7578" width="23.140625" style="63" bestFit="1" customWidth="1"/>
    <col min="7579" max="7579" width="24.85546875" style="63" customWidth="1"/>
    <col min="7580" max="7580" width="19.5703125" style="63" bestFit="1" customWidth="1"/>
    <col min="7581" max="7581" width="47.7109375" style="63" bestFit="1" customWidth="1"/>
    <col min="7582" max="7582" width="8.85546875" style="63" bestFit="1" customWidth="1"/>
    <col min="7583" max="7583" width="14" style="63" bestFit="1" customWidth="1"/>
    <col min="7584" max="7584" width="35.5703125" style="63" bestFit="1" customWidth="1"/>
    <col min="7585" max="7585" width="17.42578125" style="63" bestFit="1" customWidth="1"/>
    <col min="7586" max="7586" width="10.42578125" style="63" bestFit="1" customWidth="1"/>
    <col min="7587" max="7587" width="14.140625" style="63" bestFit="1" customWidth="1"/>
    <col min="7588" max="7588" width="24.140625" style="63" bestFit="1" customWidth="1"/>
    <col min="7589" max="7589" width="18" style="63" customWidth="1"/>
    <col min="7590" max="7590" width="18.42578125" style="63" bestFit="1" customWidth="1"/>
    <col min="7591" max="7591" width="16.85546875" style="63" bestFit="1" customWidth="1"/>
    <col min="7592" max="7592" width="19.5703125" style="63" customWidth="1"/>
    <col min="7593" max="7593" width="17.7109375" style="63" bestFit="1" customWidth="1"/>
    <col min="7594" max="7594" width="9.28515625" style="63" customWidth="1"/>
    <col min="7595" max="7595" width="20.85546875" style="63" bestFit="1" customWidth="1"/>
    <col min="7596" max="7596" width="26.28515625" style="63" customWidth="1"/>
    <col min="7597" max="7597" width="11.85546875" style="63" bestFit="1" customWidth="1"/>
    <col min="7598" max="7598" width="6.140625" style="63" customWidth="1"/>
    <col min="7599" max="7599" width="8.42578125" style="63" customWidth="1"/>
    <col min="7600" max="7600" width="18.42578125" style="63" bestFit="1" customWidth="1"/>
    <col min="7601" max="7601" width="52.42578125" style="63"/>
    <col min="7602" max="7602" width="19.42578125" style="63" customWidth="1"/>
    <col min="7603" max="7604" width="23.85546875" style="63" customWidth="1"/>
    <col min="7605" max="7605" width="22" style="63" customWidth="1"/>
    <col min="7606" max="7606" width="12.42578125" style="63" customWidth="1"/>
    <col min="7607" max="7607" width="15.7109375" style="63" customWidth="1"/>
    <col min="7608" max="7608" width="13.140625" style="63" customWidth="1"/>
    <col min="7609" max="7609" width="52.42578125" style="63"/>
    <col min="7610" max="7610" width="15.7109375" style="63" customWidth="1"/>
    <col min="7611" max="7611" width="13.85546875" style="63" customWidth="1"/>
    <col min="7612" max="7615" width="52.42578125" style="63"/>
    <col min="7616" max="7616" width="14.28515625" style="63" customWidth="1"/>
    <col min="7617" max="7617" width="12.42578125" style="63" customWidth="1"/>
    <col min="7618" max="7618" width="19.7109375" style="63" customWidth="1"/>
    <col min="7619" max="7619" width="17.42578125" style="63" customWidth="1"/>
    <col min="7620" max="7620" width="11.85546875" style="63" customWidth="1"/>
    <col min="7621" max="7621" width="10.5703125" style="63" customWidth="1"/>
    <col min="7622" max="7622" width="11.28515625" style="63" customWidth="1"/>
    <col min="7623" max="7625" width="52.42578125" style="63"/>
    <col min="7626" max="7627" width="52.42578125" style="63" customWidth="1"/>
    <col min="7628" max="7628" width="32.85546875" style="63" customWidth="1"/>
    <col min="7629" max="7629" width="22.5703125" style="63" customWidth="1"/>
    <col min="7630" max="7822" width="52.42578125" style="63"/>
    <col min="7823" max="7823" width="25.5703125" style="63" customWidth="1"/>
    <col min="7824" max="7824" width="12.5703125" style="63" customWidth="1"/>
    <col min="7825" max="7826" width="15.140625" style="63" customWidth="1"/>
    <col min="7827" max="7827" width="28" style="63" bestFit="1" customWidth="1"/>
    <col min="7828" max="7828" width="21.42578125" style="63" bestFit="1" customWidth="1"/>
    <col min="7829" max="7829" width="35.5703125" style="63" bestFit="1" customWidth="1"/>
    <col min="7830" max="7830" width="35.28515625" style="63" customWidth="1"/>
    <col min="7831" max="7831" width="19.7109375" style="63" bestFit="1" customWidth="1"/>
    <col min="7832" max="7832" width="69.5703125" style="63" customWidth="1"/>
    <col min="7833" max="7833" width="14.85546875" style="63" bestFit="1" customWidth="1"/>
    <col min="7834" max="7834" width="23.140625" style="63" bestFit="1" customWidth="1"/>
    <col min="7835" max="7835" width="24.85546875" style="63" customWidth="1"/>
    <col min="7836" max="7836" width="19.5703125" style="63" bestFit="1" customWidth="1"/>
    <col min="7837" max="7837" width="47.7109375" style="63" bestFit="1" customWidth="1"/>
    <col min="7838" max="7838" width="8.85546875" style="63" bestFit="1" customWidth="1"/>
    <col min="7839" max="7839" width="14" style="63" bestFit="1" customWidth="1"/>
    <col min="7840" max="7840" width="35.5703125" style="63" bestFit="1" customWidth="1"/>
    <col min="7841" max="7841" width="17.42578125" style="63" bestFit="1" customWidth="1"/>
    <col min="7842" max="7842" width="10.42578125" style="63" bestFit="1" customWidth="1"/>
    <col min="7843" max="7843" width="14.140625" style="63" bestFit="1" customWidth="1"/>
    <col min="7844" max="7844" width="24.140625" style="63" bestFit="1" customWidth="1"/>
    <col min="7845" max="7845" width="18" style="63" customWidth="1"/>
    <col min="7846" max="7846" width="18.42578125" style="63" bestFit="1" customWidth="1"/>
    <col min="7847" max="7847" width="16.85546875" style="63" bestFit="1" customWidth="1"/>
    <col min="7848" max="7848" width="19.5703125" style="63" customWidth="1"/>
    <col min="7849" max="7849" width="17.7109375" style="63" bestFit="1" customWidth="1"/>
    <col min="7850" max="7850" width="9.28515625" style="63" customWidth="1"/>
    <col min="7851" max="7851" width="20.85546875" style="63" bestFit="1" customWidth="1"/>
    <col min="7852" max="7852" width="26.28515625" style="63" customWidth="1"/>
    <col min="7853" max="7853" width="11.85546875" style="63" bestFit="1" customWidth="1"/>
    <col min="7854" max="7854" width="6.140625" style="63" customWidth="1"/>
    <col min="7855" max="7855" width="8.42578125" style="63" customWidth="1"/>
    <col min="7856" max="7856" width="18.42578125" style="63" bestFit="1" customWidth="1"/>
    <col min="7857" max="7857" width="52.42578125" style="63"/>
    <col min="7858" max="7858" width="19.42578125" style="63" customWidth="1"/>
    <col min="7859" max="7860" width="23.85546875" style="63" customWidth="1"/>
    <col min="7861" max="7861" width="22" style="63" customWidth="1"/>
    <col min="7862" max="7862" width="12.42578125" style="63" customWidth="1"/>
    <col min="7863" max="7863" width="15.7109375" style="63" customWidth="1"/>
    <col min="7864" max="7864" width="13.140625" style="63" customWidth="1"/>
    <col min="7865" max="7865" width="52.42578125" style="63"/>
    <col min="7866" max="7866" width="15.7109375" style="63" customWidth="1"/>
    <col min="7867" max="7867" width="13.85546875" style="63" customWidth="1"/>
    <col min="7868" max="7871" width="52.42578125" style="63"/>
    <col min="7872" max="7872" width="14.28515625" style="63" customWidth="1"/>
    <col min="7873" max="7873" width="12.42578125" style="63" customWidth="1"/>
    <col min="7874" max="7874" width="19.7109375" style="63" customWidth="1"/>
    <col min="7875" max="7875" width="17.42578125" style="63" customWidth="1"/>
    <col min="7876" max="7876" width="11.85546875" style="63" customWidth="1"/>
    <col min="7877" max="7877" width="10.5703125" style="63" customWidth="1"/>
    <col min="7878" max="7878" width="11.28515625" style="63" customWidth="1"/>
    <col min="7879" max="7881" width="52.42578125" style="63"/>
    <col min="7882" max="7883" width="52.42578125" style="63" customWidth="1"/>
    <col min="7884" max="7884" width="32.85546875" style="63" customWidth="1"/>
    <col min="7885" max="7885" width="22.5703125" style="63" customWidth="1"/>
    <col min="7886" max="8078" width="52.42578125" style="63"/>
    <col min="8079" max="8079" width="25.5703125" style="63" customWidth="1"/>
    <col min="8080" max="8080" width="12.5703125" style="63" customWidth="1"/>
    <col min="8081" max="8082" width="15.140625" style="63" customWidth="1"/>
    <col min="8083" max="8083" width="28" style="63" bestFit="1" customWidth="1"/>
    <col min="8084" max="8084" width="21.42578125" style="63" bestFit="1" customWidth="1"/>
    <col min="8085" max="8085" width="35.5703125" style="63" bestFit="1" customWidth="1"/>
    <col min="8086" max="8086" width="35.28515625" style="63" customWidth="1"/>
    <col min="8087" max="8087" width="19.7109375" style="63" bestFit="1" customWidth="1"/>
    <col min="8088" max="8088" width="69.5703125" style="63" customWidth="1"/>
    <col min="8089" max="8089" width="14.85546875" style="63" bestFit="1" customWidth="1"/>
    <col min="8090" max="8090" width="23.140625" style="63" bestFit="1" customWidth="1"/>
    <col min="8091" max="8091" width="24.85546875" style="63" customWidth="1"/>
    <col min="8092" max="8092" width="19.5703125" style="63" bestFit="1" customWidth="1"/>
    <col min="8093" max="8093" width="47.7109375" style="63" bestFit="1" customWidth="1"/>
    <col min="8094" max="8094" width="8.85546875" style="63" bestFit="1" customWidth="1"/>
    <col min="8095" max="8095" width="14" style="63" bestFit="1" customWidth="1"/>
    <col min="8096" max="8096" width="35.5703125" style="63" bestFit="1" customWidth="1"/>
    <col min="8097" max="8097" width="17.42578125" style="63" bestFit="1" customWidth="1"/>
    <col min="8098" max="8098" width="10.42578125" style="63" bestFit="1" customWidth="1"/>
    <col min="8099" max="8099" width="14.140625" style="63" bestFit="1" customWidth="1"/>
    <col min="8100" max="8100" width="24.140625" style="63" bestFit="1" customWidth="1"/>
    <col min="8101" max="8101" width="18" style="63" customWidth="1"/>
    <col min="8102" max="8102" width="18.42578125" style="63" bestFit="1" customWidth="1"/>
    <col min="8103" max="8103" width="16.85546875" style="63" bestFit="1" customWidth="1"/>
    <col min="8104" max="8104" width="19.5703125" style="63" customWidth="1"/>
    <col min="8105" max="8105" width="17.7109375" style="63" bestFit="1" customWidth="1"/>
    <col min="8106" max="8106" width="9.28515625" style="63" customWidth="1"/>
    <col min="8107" max="8107" width="20.85546875" style="63" bestFit="1" customWidth="1"/>
    <col min="8108" max="8108" width="26.28515625" style="63" customWidth="1"/>
    <col min="8109" max="8109" width="11.85546875" style="63" bestFit="1" customWidth="1"/>
    <col min="8110" max="8110" width="6.140625" style="63" customWidth="1"/>
    <col min="8111" max="8111" width="8.42578125" style="63" customWidth="1"/>
    <col min="8112" max="8112" width="18.42578125" style="63" bestFit="1" customWidth="1"/>
    <col min="8113" max="8113" width="52.42578125" style="63"/>
    <col min="8114" max="8114" width="19.42578125" style="63" customWidth="1"/>
    <col min="8115" max="8116" width="23.85546875" style="63" customWidth="1"/>
    <col min="8117" max="8117" width="22" style="63" customWidth="1"/>
    <col min="8118" max="8118" width="12.42578125" style="63" customWidth="1"/>
    <col min="8119" max="8119" width="15.7109375" style="63" customWidth="1"/>
    <col min="8120" max="8120" width="13.140625" style="63" customWidth="1"/>
    <col min="8121" max="8121" width="52.42578125" style="63"/>
    <col min="8122" max="8122" width="15.7109375" style="63" customWidth="1"/>
    <col min="8123" max="8123" width="13.85546875" style="63" customWidth="1"/>
    <col min="8124" max="8127" width="52.42578125" style="63"/>
    <col min="8128" max="8128" width="14.28515625" style="63" customWidth="1"/>
    <col min="8129" max="8129" width="12.42578125" style="63" customWidth="1"/>
    <col min="8130" max="8130" width="19.7109375" style="63" customWidth="1"/>
    <col min="8131" max="8131" width="17.42578125" style="63" customWidth="1"/>
    <col min="8132" max="8132" width="11.85546875" style="63" customWidth="1"/>
    <col min="8133" max="8133" width="10.5703125" style="63" customWidth="1"/>
    <col min="8134" max="8134" width="11.28515625" style="63" customWidth="1"/>
    <col min="8135" max="8137" width="52.42578125" style="63"/>
    <col min="8138" max="8139" width="52.42578125" style="63" customWidth="1"/>
    <col min="8140" max="8140" width="32.85546875" style="63" customWidth="1"/>
    <col min="8141" max="8141" width="22.5703125" style="63" customWidth="1"/>
    <col min="8142" max="8334" width="52.42578125" style="63"/>
    <col min="8335" max="8335" width="25.5703125" style="63" customWidth="1"/>
    <col min="8336" max="8336" width="12.5703125" style="63" customWidth="1"/>
    <col min="8337" max="8338" width="15.140625" style="63" customWidth="1"/>
    <col min="8339" max="8339" width="28" style="63" bestFit="1" customWidth="1"/>
    <col min="8340" max="8340" width="21.42578125" style="63" bestFit="1" customWidth="1"/>
    <col min="8341" max="8341" width="35.5703125" style="63" bestFit="1" customWidth="1"/>
    <col min="8342" max="8342" width="35.28515625" style="63" customWidth="1"/>
    <col min="8343" max="8343" width="19.7109375" style="63" bestFit="1" customWidth="1"/>
    <col min="8344" max="8344" width="69.5703125" style="63" customWidth="1"/>
    <col min="8345" max="8345" width="14.85546875" style="63" bestFit="1" customWidth="1"/>
    <col min="8346" max="8346" width="23.140625" style="63" bestFit="1" customWidth="1"/>
    <col min="8347" max="8347" width="24.85546875" style="63" customWidth="1"/>
    <col min="8348" max="8348" width="19.5703125" style="63" bestFit="1" customWidth="1"/>
    <col min="8349" max="8349" width="47.7109375" style="63" bestFit="1" customWidth="1"/>
    <col min="8350" max="8350" width="8.85546875" style="63" bestFit="1" customWidth="1"/>
    <col min="8351" max="8351" width="14" style="63" bestFit="1" customWidth="1"/>
    <col min="8352" max="8352" width="35.5703125" style="63" bestFit="1" customWidth="1"/>
    <col min="8353" max="8353" width="17.42578125" style="63" bestFit="1" customWidth="1"/>
    <col min="8354" max="8354" width="10.42578125" style="63" bestFit="1" customWidth="1"/>
    <col min="8355" max="8355" width="14.140625" style="63" bestFit="1" customWidth="1"/>
    <col min="8356" max="8356" width="24.140625" style="63" bestFit="1" customWidth="1"/>
    <col min="8357" max="8357" width="18" style="63" customWidth="1"/>
    <col min="8358" max="8358" width="18.42578125" style="63" bestFit="1" customWidth="1"/>
    <col min="8359" max="8359" width="16.85546875" style="63" bestFit="1" customWidth="1"/>
    <col min="8360" max="8360" width="19.5703125" style="63" customWidth="1"/>
    <col min="8361" max="8361" width="17.7109375" style="63" bestFit="1" customWidth="1"/>
    <col min="8362" max="8362" width="9.28515625" style="63" customWidth="1"/>
    <col min="8363" max="8363" width="20.85546875" style="63" bestFit="1" customWidth="1"/>
    <col min="8364" max="8364" width="26.28515625" style="63" customWidth="1"/>
    <col min="8365" max="8365" width="11.85546875" style="63" bestFit="1" customWidth="1"/>
    <col min="8366" max="8366" width="6.140625" style="63" customWidth="1"/>
    <col min="8367" max="8367" width="8.42578125" style="63" customWidth="1"/>
    <col min="8368" max="8368" width="18.42578125" style="63" bestFit="1" customWidth="1"/>
    <col min="8369" max="8369" width="52.42578125" style="63"/>
    <col min="8370" max="8370" width="19.42578125" style="63" customWidth="1"/>
    <col min="8371" max="8372" width="23.85546875" style="63" customWidth="1"/>
    <col min="8373" max="8373" width="22" style="63" customWidth="1"/>
    <col min="8374" max="8374" width="12.42578125" style="63" customWidth="1"/>
    <col min="8375" max="8375" width="15.7109375" style="63" customWidth="1"/>
    <col min="8376" max="8376" width="13.140625" style="63" customWidth="1"/>
    <col min="8377" max="8377" width="52.42578125" style="63"/>
    <col min="8378" max="8378" width="15.7109375" style="63" customWidth="1"/>
    <col min="8379" max="8379" width="13.85546875" style="63" customWidth="1"/>
    <col min="8380" max="8383" width="52.42578125" style="63"/>
    <col min="8384" max="8384" width="14.28515625" style="63" customWidth="1"/>
    <col min="8385" max="8385" width="12.42578125" style="63" customWidth="1"/>
    <col min="8386" max="8386" width="19.7109375" style="63" customWidth="1"/>
    <col min="8387" max="8387" width="17.42578125" style="63" customWidth="1"/>
    <col min="8388" max="8388" width="11.85546875" style="63" customWidth="1"/>
    <col min="8389" max="8389" width="10.5703125" style="63" customWidth="1"/>
    <col min="8390" max="8390" width="11.28515625" style="63" customWidth="1"/>
    <col min="8391" max="8393" width="52.42578125" style="63"/>
    <col min="8394" max="8395" width="52.42578125" style="63" customWidth="1"/>
    <col min="8396" max="8396" width="32.85546875" style="63" customWidth="1"/>
    <col min="8397" max="8397" width="22.5703125" style="63" customWidth="1"/>
    <col min="8398" max="8590" width="52.42578125" style="63"/>
    <col min="8591" max="8591" width="25.5703125" style="63" customWidth="1"/>
    <col min="8592" max="8592" width="12.5703125" style="63" customWidth="1"/>
    <col min="8593" max="8594" width="15.140625" style="63" customWidth="1"/>
    <col min="8595" max="8595" width="28" style="63" bestFit="1" customWidth="1"/>
    <col min="8596" max="8596" width="21.42578125" style="63" bestFit="1" customWidth="1"/>
    <col min="8597" max="8597" width="35.5703125" style="63" bestFit="1" customWidth="1"/>
    <col min="8598" max="8598" width="35.28515625" style="63" customWidth="1"/>
    <col min="8599" max="8599" width="19.7109375" style="63" bestFit="1" customWidth="1"/>
    <col min="8600" max="8600" width="69.5703125" style="63" customWidth="1"/>
    <col min="8601" max="8601" width="14.85546875" style="63" bestFit="1" customWidth="1"/>
    <col min="8602" max="8602" width="23.140625" style="63" bestFit="1" customWidth="1"/>
    <col min="8603" max="8603" width="24.85546875" style="63" customWidth="1"/>
    <col min="8604" max="8604" width="19.5703125" style="63" bestFit="1" customWidth="1"/>
    <col min="8605" max="8605" width="47.7109375" style="63" bestFit="1" customWidth="1"/>
    <col min="8606" max="8606" width="8.85546875" style="63" bestFit="1" customWidth="1"/>
    <col min="8607" max="8607" width="14" style="63" bestFit="1" customWidth="1"/>
    <col min="8608" max="8608" width="35.5703125" style="63" bestFit="1" customWidth="1"/>
    <col min="8609" max="8609" width="17.42578125" style="63" bestFit="1" customWidth="1"/>
    <col min="8610" max="8610" width="10.42578125" style="63" bestFit="1" customWidth="1"/>
    <col min="8611" max="8611" width="14.140625" style="63" bestFit="1" customWidth="1"/>
    <col min="8612" max="8612" width="24.140625" style="63" bestFit="1" customWidth="1"/>
    <col min="8613" max="8613" width="18" style="63" customWidth="1"/>
    <col min="8614" max="8614" width="18.42578125" style="63" bestFit="1" customWidth="1"/>
    <col min="8615" max="8615" width="16.85546875" style="63" bestFit="1" customWidth="1"/>
    <col min="8616" max="8616" width="19.5703125" style="63" customWidth="1"/>
    <col min="8617" max="8617" width="17.7109375" style="63" bestFit="1" customWidth="1"/>
    <col min="8618" max="8618" width="9.28515625" style="63" customWidth="1"/>
    <col min="8619" max="8619" width="20.85546875" style="63" bestFit="1" customWidth="1"/>
    <col min="8620" max="8620" width="26.28515625" style="63" customWidth="1"/>
    <col min="8621" max="8621" width="11.85546875" style="63" bestFit="1" customWidth="1"/>
    <col min="8622" max="8622" width="6.140625" style="63" customWidth="1"/>
    <col min="8623" max="8623" width="8.42578125" style="63" customWidth="1"/>
    <col min="8624" max="8624" width="18.42578125" style="63" bestFit="1" customWidth="1"/>
    <col min="8625" max="8625" width="52.42578125" style="63"/>
    <col min="8626" max="8626" width="19.42578125" style="63" customWidth="1"/>
    <col min="8627" max="8628" width="23.85546875" style="63" customWidth="1"/>
    <col min="8629" max="8629" width="22" style="63" customWidth="1"/>
    <col min="8630" max="8630" width="12.42578125" style="63" customWidth="1"/>
    <col min="8631" max="8631" width="15.7109375" style="63" customWidth="1"/>
    <col min="8632" max="8632" width="13.140625" style="63" customWidth="1"/>
    <col min="8633" max="8633" width="52.42578125" style="63"/>
    <col min="8634" max="8634" width="15.7109375" style="63" customWidth="1"/>
    <col min="8635" max="8635" width="13.85546875" style="63" customWidth="1"/>
    <col min="8636" max="8639" width="52.42578125" style="63"/>
    <col min="8640" max="8640" width="14.28515625" style="63" customWidth="1"/>
    <col min="8641" max="8641" width="12.42578125" style="63" customWidth="1"/>
    <col min="8642" max="8642" width="19.7109375" style="63" customWidth="1"/>
    <col min="8643" max="8643" width="17.42578125" style="63" customWidth="1"/>
    <col min="8644" max="8644" width="11.85546875" style="63" customWidth="1"/>
    <col min="8645" max="8645" width="10.5703125" style="63" customWidth="1"/>
    <col min="8646" max="8646" width="11.28515625" style="63" customWidth="1"/>
    <col min="8647" max="8649" width="52.42578125" style="63"/>
    <col min="8650" max="8651" width="52.42578125" style="63" customWidth="1"/>
    <col min="8652" max="8652" width="32.85546875" style="63" customWidth="1"/>
    <col min="8653" max="8653" width="22.5703125" style="63" customWidth="1"/>
    <col min="8654" max="8846" width="52.42578125" style="63"/>
    <col min="8847" max="8847" width="25.5703125" style="63" customWidth="1"/>
    <col min="8848" max="8848" width="12.5703125" style="63" customWidth="1"/>
    <col min="8849" max="8850" width="15.140625" style="63" customWidth="1"/>
    <col min="8851" max="8851" width="28" style="63" bestFit="1" customWidth="1"/>
    <col min="8852" max="8852" width="21.42578125" style="63" bestFit="1" customWidth="1"/>
    <col min="8853" max="8853" width="35.5703125" style="63" bestFit="1" customWidth="1"/>
    <col min="8854" max="8854" width="35.28515625" style="63" customWidth="1"/>
    <col min="8855" max="8855" width="19.7109375" style="63" bestFit="1" customWidth="1"/>
    <col min="8856" max="8856" width="69.5703125" style="63" customWidth="1"/>
    <col min="8857" max="8857" width="14.85546875" style="63" bestFit="1" customWidth="1"/>
    <col min="8858" max="8858" width="23.140625" style="63" bestFit="1" customWidth="1"/>
    <col min="8859" max="8859" width="24.85546875" style="63" customWidth="1"/>
    <col min="8860" max="8860" width="19.5703125" style="63" bestFit="1" customWidth="1"/>
    <col min="8861" max="8861" width="47.7109375" style="63" bestFit="1" customWidth="1"/>
    <col min="8862" max="8862" width="8.85546875" style="63" bestFit="1" customWidth="1"/>
    <col min="8863" max="8863" width="14" style="63" bestFit="1" customWidth="1"/>
    <col min="8864" max="8864" width="35.5703125" style="63" bestFit="1" customWidth="1"/>
    <col min="8865" max="8865" width="17.42578125" style="63" bestFit="1" customWidth="1"/>
    <col min="8866" max="8866" width="10.42578125" style="63" bestFit="1" customWidth="1"/>
    <col min="8867" max="8867" width="14.140625" style="63" bestFit="1" customWidth="1"/>
    <col min="8868" max="8868" width="24.140625" style="63" bestFit="1" customWidth="1"/>
    <col min="8869" max="8869" width="18" style="63" customWidth="1"/>
    <col min="8870" max="8870" width="18.42578125" style="63" bestFit="1" customWidth="1"/>
    <col min="8871" max="8871" width="16.85546875" style="63" bestFit="1" customWidth="1"/>
    <col min="8872" max="8872" width="19.5703125" style="63" customWidth="1"/>
    <col min="8873" max="8873" width="17.7109375" style="63" bestFit="1" customWidth="1"/>
    <col min="8874" max="8874" width="9.28515625" style="63" customWidth="1"/>
    <col min="8875" max="8875" width="20.85546875" style="63" bestFit="1" customWidth="1"/>
    <col min="8876" max="8876" width="26.28515625" style="63" customWidth="1"/>
    <col min="8877" max="8877" width="11.85546875" style="63" bestFit="1" customWidth="1"/>
    <col min="8878" max="8878" width="6.140625" style="63" customWidth="1"/>
    <col min="8879" max="8879" width="8.42578125" style="63" customWidth="1"/>
    <col min="8880" max="8880" width="18.42578125" style="63" bestFit="1" customWidth="1"/>
    <col min="8881" max="8881" width="52.42578125" style="63"/>
    <col min="8882" max="8882" width="19.42578125" style="63" customWidth="1"/>
    <col min="8883" max="8884" width="23.85546875" style="63" customWidth="1"/>
    <col min="8885" max="8885" width="22" style="63" customWidth="1"/>
    <col min="8886" max="8886" width="12.42578125" style="63" customWidth="1"/>
    <col min="8887" max="8887" width="15.7109375" style="63" customWidth="1"/>
    <col min="8888" max="8888" width="13.140625" style="63" customWidth="1"/>
    <col min="8889" max="8889" width="52.42578125" style="63"/>
    <col min="8890" max="8890" width="15.7109375" style="63" customWidth="1"/>
    <col min="8891" max="8891" width="13.85546875" style="63" customWidth="1"/>
    <col min="8892" max="8895" width="52.42578125" style="63"/>
    <col min="8896" max="8896" width="14.28515625" style="63" customWidth="1"/>
    <col min="8897" max="8897" width="12.42578125" style="63" customWidth="1"/>
    <col min="8898" max="8898" width="19.7109375" style="63" customWidth="1"/>
    <col min="8899" max="8899" width="17.42578125" style="63" customWidth="1"/>
    <col min="8900" max="8900" width="11.85546875" style="63" customWidth="1"/>
    <col min="8901" max="8901" width="10.5703125" style="63" customWidth="1"/>
    <col min="8902" max="8902" width="11.28515625" style="63" customWidth="1"/>
    <col min="8903" max="8905" width="52.42578125" style="63"/>
    <col min="8906" max="8907" width="52.42578125" style="63" customWidth="1"/>
    <col min="8908" max="8908" width="32.85546875" style="63" customWidth="1"/>
    <col min="8909" max="8909" width="22.5703125" style="63" customWidth="1"/>
    <col min="8910" max="9102" width="52.42578125" style="63"/>
    <col min="9103" max="9103" width="25.5703125" style="63" customWidth="1"/>
    <col min="9104" max="9104" width="12.5703125" style="63" customWidth="1"/>
    <col min="9105" max="9106" width="15.140625" style="63" customWidth="1"/>
    <col min="9107" max="9107" width="28" style="63" bestFit="1" customWidth="1"/>
    <col min="9108" max="9108" width="21.42578125" style="63" bestFit="1" customWidth="1"/>
    <col min="9109" max="9109" width="35.5703125" style="63" bestFit="1" customWidth="1"/>
    <col min="9110" max="9110" width="35.28515625" style="63" customWidth="1"/>
    <col min="9111" max="9111" width="19.7109375" style="63" bestFit="1" customWidth="1"/>
    <col min="9112" max="9112" width="69.5703125" style="63" customWidth="1"/>
    <col min="9113" max="9113" width="14.85546875" style="63" bestFit="1" customWidth="1"/>
    <col min="9114" max="9114" width="23.140625" style="63" bestFit="1" customWidth="1"/>
    <col min="9115" max="9115" width="24.85546875" style="63" customWidth="1"/>
    <col min="9116" max="9116" width="19.5703125" style="63" bestFit="1" customWidth="1"/>
    <col min="9117" max="9117" width="47.7109375" style="63" bestFit="1" customWidth="1"/>
    <col min="9118" max="9118" width="8.85546875" style="63" bestFit="1" customWidth="1"/>
    <col min="9119" max="9119" width="14" style="63" bestFit="1" customWidth="1"/>
    <col min="9120" max="9120" width="35.5703125" style="63" bestFit="1" customWidth="1"/>
    <col min="9121" max="9121" width="17.42578125" style="63" bestFit="1" customWidth="1"/>
    <col min="9122" max="9122" width="10.42578125" style="63" bestFit="1" customWidth="1"/>
    <col min="9123" max="9123" width="14.140625" style="63" bestFit="1" customWidth="1"/>
    <col min="9124" max="9124" width="24.140625" style="63" bestFit="1" customWidth="1"/>
    <col min="9125" max="9125" width="18" style="63" customWidth="1"/>
    <col min="9126" max="9126" width="18.42578125" style="63" bestFit="1" customWidth="1"/>
    <col min="9127" max="9127" width="16.85546875" style="63" bestFit="1" customWidth="1"/>
    <col min="9128" max="9128" width="19.5703125" style="63" customWidth="1"/>
    <col min="9129" max="9129" width="17.7109375" style="63" bestFit="1" customWidth="1"/>
    <col min="9130" max="9130" width="9.28515625" style="63" customWidth="1"/>
    <col min="9131" max="9131" width="20.85546875" style="63" bestFit="1" customWidth="1"/>
    <col min="9132" max="9132" width="26.28515625" style="63" customWidth="1"/>
    <col min="9133" max="9133" width="11.85546875" style="63" bestFit="1" customWidth="1"/>
    <col min="9134" max="9134" width="6.140625" style="63" customWidth="1"/>
    <col min="9135" max="9135" width="8.42578125" style="63" customWidth="1"/>
    <col min="9136" max="9136" width="18.42578125" style="63" bestFit="1" customWidth="1"/>
    <col min="9137" max="9137" width="52.42578125" style="63"/>
    <col min="9138" max="9138" width="19.42578125" style="63" customWidth="1"/>
    <col min="9139" max="9140" width="23.85546875" style="63" customWidth="1"/>
    <col min="9141" max="9141" width="22" style="63" customWidth="1"/>
    <col min="9142" max="9142" width="12.42578125" style="63" customWidth="1"/>
    <col min="9143" max="9143" width="15.7109375" style="63" customWidth="1"/>
    <col min="9144" max="9144" width="13.140625" style="63" customWidth="1"/>
    <col min="9145" max="9145" width="52.42578125" style="63"/>
    <col min="9146" max="9146" width="15.7109375" style="63" customWidth="1"/>
    <col min="9147" max="9147" width="13.85546875" style="63" customWidth="1"/>
    <col min="9148" max="9151" width="52.42578125" style="63"/>
    <col min="9152" max="9152" width="14.28515625" style="63" customWidth="1"/>
    <col min="9153" max="9153" width="12.42578125" style="63" customWidth="1"/>
    <col min="9154" max="9154" width="19.7109375" style="63" customWidth="1"/>
    <col min="9155" max="9155" width="17.42578125" style="63" customWidth="1"/>
    <col min="9156" max="9156" width="11.85546875" style="63" customWidth="1"/>
    <col min="9157" max="9157" width="10.5703125" style="63" customWidth="1"/>
    <col min="9158" max="9158" width="11.28515625" style="63" customWidth="1"/>
    <col min="9159" max="9161" width="52.42578125" style="63"/>
    <col min="9162" max="9163" width="52.42578125" style="63" customWidth="1"/>
    <col min="9164" max="9164" width="32.85546875" style="63" customWidth="1"/>
    <col min="9165" max="9165" width="22.5703125" style="63" customWidth="1"/>
    <col min="9166" max="9358" width="52.42578125" style="63"/>
    <col min="9359" max="9359" width="25.5703125" style="63" customWidth="1"/>
    <col min="9360" max="9360" width="12.5703125" style="63" customWidth="1"/>
    <col min="9361" max="9362" width="15.140625" style="63" customWidth="1"/>
    <col min="9363" max="9363" width="28" style="63" bestFit="1" customWidth="1"/>
    <col min="9364" max="9364" width="21.42578125" style="63" bestFit="1" customWidth="1"/>
    <col min="9365" max="9365" width="35.5703125" style="63" bestFit="1" customWidth="1"/>
    <col min="9366" max="9366" width="35.28515625" style="63" customWidth="1"/>
    <col min="9367" max="9367" width="19.7109375" style="63" bestFit="1" customWidth="1"/>
    <col min="9368" max="9368" width="69.5703125" style="63" customWidth="1"/>
    <col min="9369" max="9369" width="14.85546875" style="63" bestFit="1" customWidth="1"/>
    <col min="9370" max="9370" width="23.140625" style="63" bestFit="1" customWidth="1"/>
    <col min="9371" max="9371" width="24.85546875" style="63" customWidth="1"/>
    <col min="9372" max="9372" width="19.5703125" style="63" bestFit="1" customWidth="1"/>
    <col min="9373" max="9373" width="47.7109375" style="63" bestFit="1" customWidth="1"/>
    <col min="9374" max="9374" width="8.85546875" style="63" bestFit="1" customWidth="1"/>
    <col min="9375" max="9375" width="14" style="63" bestFit="1" customWidth="1"/>
    <col min="9376" max="9376" width="35.5703125" style="63" bestFit="1" customWidth="1"/>
    <col min="9377" max="9377" width="17.42578125" style="63" bestFit="1" customWidth="1"/>
    <col min="9378" max="9378" width="10.42578125" style="63" bestFit="1" customWidth="1"/>
    <col min="9379" max="9379" width="14.140625" style="63" bestFit="1" customWidth="1"/>
    <col min="9380" max="9380" width="24.140625" style="63" bestFit="1" customWidth="1"/>
    <col min="9381" max="9381" width="18" style="63" customWidth="1"/>
    <col min="9382" max="9382" width="18.42578125" style="63" bestFit="1" customWidth="1"/>
    <col min="9383" max="9383" width="16.85546875" style="63" bestFit="1" customWidth="1"/>
    <col min="9384" max="9384" width="19.5703125" style="63" customWidth="1"/>
    <col min="9385" max="9385" width="17.7109375" style="63" bestFit="1" customWidth="1"/>
    <col min="9386" max="9386" width="9.28515625" style="63" customWidth="1"/>
    <col min="9387" max="9387" width="20.85546875" style="63" bestFit="1" customWidth="1"/>
    <col min="9388" max="9388" width="26.28515625" style="63" customWidth="1"/>
    <col min="9389" max="9389" width="11.85546875" style="63" bestFit="1" customWidth="1"/>
    <col min="9390" max="9390" width="6.140625" style="63" customWidth="1"/>
    <col min="9391" max="9391" width="8.42578125" style="63" customWidth="1"/>
    <col min="9392" max="9392" width="18.42578125" style="63" bestFit="1" customWidth="1"/>
    <col min="9393" max="9393" width="52.42578125" style="63"/>
    <col min="9394" max="9394" width="19.42578125" style="63" customWidth="1"/>
    <col min="9395" max="9396" width="23.85546875" style="63" customWidth="1"/>
    <col min="9397" max="9397" width="22" style="63" customWidth="1"/>
    <col min="9398" max="9398" width="12.42578125" style="63" customWidth="1"/>
    <col min="9399" max="9399" width="15.7109375" style="63" customWidth="1"/>
    <col min="9400" max="9400" width="13.140625" style="63" customWidth="1"/>
    <col min="9401" max="9401" width="52.42578125" style="63"/>
    <col min="9402" max="9402" width="15.7109375" style="63" customWidth="1"/>
    <col min="9403" max="9403" width="13.85546875" style="63" customWidth="1"/>
    <col min="9404" max="9407" width="52.42578125" style="63"/>
    <col min="9408" max="9408" width="14.28515625" style="63" customWidth="1"/>
    <col min="9409" max="9409" width="12.42578125" style="63" customWidth="1"/>
    <col min="9410" max="9410" width="19.7109375" style="63" customWidth="1"/>
    <col min="9411" max="9411" width="17.42578125" style="63" customWidth="1"/>
    <col min="9412" max="9412" width="11.85546875" style="63" customWidth="1"/>
    <col min="9413" max="9413" width="10.5703125" style="63" customWidth="1"/>
    <col min="9414" max="9414" width="11.28515625" style="63" customWidth="1"/>
    <col min="9415" max="9417" width="52.42578125" style="63"/>
    <col min="9418" max="9419" width="52.42578125" style="63" customWidth="1"/>
    <col min="9420" max="9420" width="32.85546875" style="63" customWidth="1"/>
    <col min="9421" max="9421" width="22.5703125" style="63" customWidth="1"/>
    <col min="9422" max="9614" width="52.42578125" style="63"/>
    <col min="9615" max="9615" width="25.5703125" style="63" customWidth="1"/>
    <col min="9616" max="9616" width="12.5703125" style="63" customWidth="1"/>
    <col min="9617" max="9618" width="15.140625" style="63" customWidth="1"/>
    <col min="9619" max="9619" width="28" style="63" bestFit="1" customWidth="1"/>
    <col min="9620" max="9620" width="21.42578125" style="63" bestFit="1" customWidth="1"/>
    <col min="9621" max="9621" width="35.5703125" style="63" bestFit="1" customWidth="1"/>
    <col min="9622" max="9622" width="35.28515625" style="63" customWidth="1"/>
    <col min="9623" max="9623" width="19.7109375" style="63" bestFit="1" customWidth="1"/>
    <col min="9624" max="9624" width="69.5703125" style="63" customWidth="1"/>
    <col min="9625" max="9625" width="14.85546875" style="63" bestFit="1" customWidth="1"/>
    <col min="9626" max="9626" width="23.140625" style="63" bestFit="1" customWidth="1"/>
    <col min="9627" max="9627" width="24.85546875" style="63" customWidth="1"/>
    <col min="9628" max="9628" width="19.5703125" style="63" bestFit="1" customWidth="1"/>
    <col min="9629" max="9629" width="47.7109375" style="63" bestFit="1" customWidth="1"/>
    <col min="9630" max="9630" width="8.85546875" style="63" bestFit="1" customWidth="1"/>
    <col min="9631" max="9631" width="14" style="63" bestFit="1" customWidth="1"/>
    <col min="9632" max="9632" width="35.5703125" style="63" bestFit="1" customWidth="1"/>
    <col min="9633" max="9633" width="17.42578125" style="63" bestFit="1" customWidth="1"/>
    <col min="9634" max="9634" width="10.42578125" style="63" bestFit="1" customWidth="1"/>
    <col min="9635" max="9635" width="14.140625" style="63" bestFit="1" customWidth="1"/>
    <col min="9636" max="9636" width="24.140625" style="63" bestFit="1" customWidth="1"/>
    <col min="9637" max="9637" width="18" style="63" customWidth="1"/>
    <col min="9638" max="9638" width="18.42578125" style="63" bestFit="1" customWidth="1"/>
    <col min="9639" max="9639" width="16.85546875" style="63" bestFit="1" customWidth="1"/>
    <col min="9640" max="9640" width="19.5703125" style="63" customWidth="1"/>
    <col min="9641" max="9641" width="17.7109375" style="63" bestFit="1" customWidth="1"/>
    <col min="9642" max="9642" width="9.28515625" style="63" customWidth="1"/>
    <col min="9643" max="9643" width="20.85546875" style="63" bestFit="1" customWidth="1"/>
    <col min="9644" max="9644" width="26.28515625" style="63" customWidth="1"/>
    <col min="9645" max="9645" width="11.85546875" style="63" bestFit="1" customWidth="1"/>
    <col min="9646" max="9646" width="6.140625" style="63" customWidth="1"/>
    <col min="9647" max="9647" width="8.42578125" style="63" customWidth="1"/>
    <col min="9648" max="9648" width="18.42578125" style="63" bestFit="1" customWidth="1"/>
    <col min="9649" max="9649" width="52.42578125" style="63"/>
    <col min="9650" max="9650" width="19.42578125" style="63" customWidth="1"/>
    <col min="9651" max="9652" width="23.85546875" style="63" customWidth="1"/>
    <col min="9653" max="9653" width="22" style="63" customWidth="1"/>
    <col min="9654" max="9654" width="12.42578125" style="63" customWidth="1"/>
    <col min="9655" max="9655" width="15.7109375" style="63" customWidth="1"/>
    <col min="9656" max="9656" width="13.140625" style="63" customWidth="1"/>
    <col min="9657" max="9657" width="52.42578125" style="63"/>
    <col min="9658" max="9658" width="15.7109375" style="63" customWidth="1"/>
    <col min="9659" max="9659" width="13.85546875" style="63" customWidth="1"/>
    <col min="9660" max="9663" width="52.42578125" style="63"/>
    <col min="9664" max="9664" width="14.28515625" style="63" customWidth="1"/>
    <col min="9665" max="9665" width="12.42578125" style="63" customWidth="1"/>
    <col min="9666" max="9666" width="19.7109375" style="63" customWidth="1"/>
    <col min="9667" max="9667" width="17.42578125" style="63" customWidth="1"/>
    <col min="9668" max="9668" width="11.85546875" style="63" customWidth="1"/>
    <col min="9669" max="9669" width="10.5703125" style="63" customWidth="1"/>
    <col min="9670" max="9670" width="11.28515625" style="63" customWidth="1"/>
    <col min="9671" max="9673" width="52.42578125" style="63"/>
    <col min="9674" max="9675" width="52.42578125" style="63" customWidth="1"/>
    <col min="9676" max="9676" width="32.85546875" style="63" customWidth="1"/>
    <col min="9677" max="9677" width="22.5703125" style="63" customWidth="1"/>
    <col min="9678" max="9870" width="52.42578125" style="63"/>
    <col min="9871" max="9871" width="25.5703125" style="63" customWidth="1"/>
    <col min="9872" max="9872" width="12.5703125" style="63" customWidth="1"/>
    <col min="9873" max="9874" width="15.140625" style="63" customWidth="1"/>
    <col min="9875" max="9875" width="28" style="63" bestFit="1" customWidth="1"/>
    <col min="9876" max="9876" width="21.42578125" style="63" bestFit="1" customWidth="1"/>
    <col min="9877" max="9877" width="35.5703125" style="63" bestFit="1" customWidth="1"/>
    <col min="9878" max="9878" width="35.28515625" style="63" customWidth="1"/>
    <col min="9879" max="9879" width="19.7109375" style="63" bestFit="1" customWidth="1"/>
    <col min="9880" max="9880" width="69.5703125" style="63" customWidth="1"/>
    <col min="9881" max="9881" width="14.85546875" style="63" bestFit="1" customWidth="1"/>
    <col min="9882" max="9882" width="23.140625" style="63" bestFit="1" customWidth="1"/>
    <col min="9883" max="9883" width="24.85546875" style="63" customWidth="1"/>
    <col min="9884" max="9884" width="19.5703125" style="63" bestFit="1" customWidth="1"/>
    <col min="9885" max="9885" width="47.7109375" style="63" bestFit="1" customWidth="1"/>
    <col min="9886" max="9886" width="8.85546875" style="63" bestFit="1" customWidth="1"/>
    <col min="9887" max="9887" width="14" style="63" bestFit="1" customWidth="1"/>
    <col min="9888" max="9888" width="35.5703125" style="63" bestFit="1" customWidth="1"/>
    <col min="9889" max="9889" width="17.42578125" style="63" bestFit="1" customWidth="1"/>
    <col min="9890" max="9890" width="10.42578125" style="63" bestFit="1" customWidth="1"/>
    <col min="9891" max="9891" width="14.140625" style="63" bestFit="1" customWidth="1"/>
    <col min="9892" max="9892" width="24.140625" style="63" bestFit="1" customWidth="1"/>
    <col min="9893" max="9893" width="18" style="63" customWidth="1"/>
    <col min="9894" max="9894" width="18.42578125" style="63" bestFit="1" customWidth="1"/>
    <col min="9895" max="9895" width="16.85546875" style="63" bestFit="1" customWidth="1"/>
    <col min="9896" max="9896" width="19.5703125" style="63" customWidth="1"/>
    <col min="9897" max="9897" width="17.7109375" style="63" bestFit="1" customWidth="1"/>
    <col min="9898" max="9898" width="9.28515625" style="63" customWidth="1"/>
    <col min="9899" max="9899" width="20.85546875" style="63" bestFit="1" customWidth="1"/>
    <col min="9900" max="9900" width="26.28515625" style="63" customWidth="1"/>
    <col min="9901" max="9901" width="11.85546875" style="63" bestFit="1" customWidth="1"/>
    <col min="9902" max="9902" width="6.140625" style="63" customWidth="1"/>
    <col min="9903" max="9903" width="8.42578125" style="63" customWidth="1"/>
    <col min="9904" max="9904" width="18.42578125" style="63" bestFit="1" customWidth="1"/>
    <col min="9905" max="9905" width="52.42578125" style="63"/>
    <col min="9906" max="9906" width="19.42578125" style="63" customWidth="1"/>
    <col min="9907" max="9908" width="23.85546875" style="63" customWidth="1"/>
    <col min="9909" max="9909" width="22" style="63" customWidth="1"/>
    <col min="9910" max="9910" width="12.42578125" style="63" customWidth="1"/>
    <col min="9911" max="9911" width="15.7109375" style="63" customWidth="1"/>
    <col min="9912" max="9912" width="13.140625" style="63" customWidth="1"/>
    <col min="9913" max="9913" width="52.42578125" style="63"/>
    <col min="9914" max="9914" width="15.7109375" style="63" customWidth="1"/>
    <col min="9915" max="9915" width="13.85546875" style="63" customWidth="1"/>
    <col min="9916" max="9919" width="52.42578125" style="63"/>
    <col min="9920" max="9920" width="14.28515625" style="63" customWidth="1"/>
    <col min="9921" max="9921" width="12.42578125" style="63" customWidth="1"/>
    <col min="9922" max="9922" width="19.7109375" style="63" customWidth="1"/>
    <col min="9923" max="9923" width="17.42578125" style="63" customWidth="1"/>
    <col min="9924" max="9924" width="11.85546875" style="63" customWidth="1"/>
    <col min="9925" max="9925" width="10.5703125" style="63" customWidth="1"/>
    <col min="9926" max="9926" width="11.28515625" style="63" customWidth="1"/>
    <col min="9927" max="9929" width="52.42578125" style="63"/>
    <col min="9930" max="9931" width="52.42578125" style="63" customWidth="1"/>
    <col min="9932" max="9932" width="32.85546875" style="63" customWidth="1"/>
    <col min="9933" max="9933" width="22.5703125" style="63" customWidth="1"/>
    <col min="9934" max="10126" width="52.42578125" style="63"/>
    <col min="10127" max="10127" width="25.5703125" style="63" customWidth="1"/>
    <col min="10128" max="10128" width="12.5703125" style="63" customWidth="1"/>
    <col min="10129" max="10130" width="15.140625" style="63" customWidth="1"/>
    <col min="10131" max="10131" width="28" style="63" bestFit="1" customWidth="1"/>
    <col min="10132" max="10132" width="21.42578125" style="63" bestFit="1" customWidth="1"/>
    <col min="10133" max="10133" width="35.5703125" style="63" bestFit="1" customWidth="1"/>
    <col min="10134" max="10134" width="35.28515625" style="63" customWidth="1"/>
    <col min="10135" max="10135" width="19.7109375" style="63" bestFit="1" customWidth="1"/>
    <col min="10136" max="10136" width="69.5703125" style="63" customWidth="1"/>
    <col min="10137" max="10137" width="14.85546875" style="63" bestFit="1" customWidth="1"/>
    <col min="10138" max="10138" width="23.140625" style="63" bestFit="1" customWidth="1"/>
    <col min="10139" max="10139" width="24.85546875" style="63" customWidth="1"/>
    <col min="10140" max="10140" width="19.5703125" style="63" bestFit="1" customWidth="1"/>
    <col min="10141" max="10141" width="47.7109375" style="63" bestFit="1" customWidth="1"/>
    <col min="10142" max="10142" width="8.85546875" style="63" bestFit="1" customWidth="1"/>
    <col min="10143" max="10143" width="14" style="63" bestFit="1" customWidth="1"/>
    <col min="10144" max="10144" width="35.5703125" style="63" bestFit="1" customWidth="1"/>
    <col min="10145" max="10145" width="17.42578125" style="63" bestFit="1" customWidth="1"/>
    <col min="10146" max="10146" width="10.42578125" style="63" bestFit="1" customWidth="1"/>
    <col min="10147" max="10147" width="14.140625" style="63" bestFit="1" customWidth="1"/>
    <col min="10148" max="10148" width="24.140625" style="63" bestFit="1" customWidth="1"/>
    <col min="10149" max="10149" width="18" style="63" customWidth="1"/>
    <col min="10150" max="10150" width="18.42578125" style="63" bestFit="1" customWidth="1"/>
    <col min="10151" max="10151" width="16.85546875" style="63" bestFit="1" customWidth="1"/>
    <col min="10152" max="10152" width="19.5703125" style="63" customWidth="1"/>
    <col min="10153" max="10153" width="17.7109375" style="63" bestFit="1" customWidth="1"/>
    <col min="10154" max="10154" width="9.28515625" style="63" customWidth="1"/>
    <col min="10155" max="10155" width="20.85546875" style="63" bestFit="1" customWidth="1"/>
    <col min="10156" max="10156" width="26.28515625" style="63" customWidth="1"/>
    <col min="10157" max="10157" width="11.85546875" style="63" bestFit="1" customWidth="1"/>
    <col min="10158" max="10158" width="6.140625" style="63" customWidth="1"/>
    <col min="10159" max="10159" width="8.42578125" style="63" customWidth="1"/>
    <col min="10160" max="10160" width="18.42578125" style="63" bestFit="1" customWidth="1"/>
    <col min="10161" max="10161" width="52.42578125" style="63"/>
    <col min="10162" max="10162" width="19.42578125" style="63" customWidth="1"/>
    <col min="10163" max="10164" width="23.85546875" style="63" customWidth="1"/>
    <col min="10165" max="10165" width="22" style="63" customWidth="1"/>
    <col min="10166" max="10166" width="12.42578125" style="63" customWidth="1"/>
    <col min="10167" max="10167" width="15.7109375" style="63" customWidth="1"/>
    <col min="10168" max="10168" width="13.140625" style="63" customWidth="1"/>
    <col min="10169" max="10169" width="52.42578125" style="63"/>
    <col min="10170" max="10170" width="15.7109375" style="63" customWidth="1"/>
    <col min="10171" max="10171" width="13.85546875" style="63" customWidth="1"/>
    <col min="10172" max="10175" width="52.42578125" style="63"/>
    <col min="10176" max="10176" width="14.28515625" style="63" customWidth="1"/>
    <col min="10177" max="10177" width="12.42578125" style="63" customWidth="1"/>
    <col min="10178" max="10178" width="19.7109375" style="63" customWidth="1"/>
    <col min="10179" max="10179" width="17.42578125" style="63" customWidth="1"/>
    <col min="10180" max="10180" width="11.85546875" style="63" customWidth="1"/>
    <col min="10181" max="10181" width="10.5703125" style="63" customWidth="1"/>
    <col min="10182" max="10182" width="11.28515625" style="63" customWidth="1"/>
    <col min="10183" max="10185" width="52.42578125" style="63"/>
    <col min="10186" max="10187" width="52.42578125" style="63" customWidth="1"/>
    <col min="10188" max="10188" width="32.85546875" style="63" customWidth="1"/>
    <col min="10189" max="10189" width="22.5703125" style="63" customWidth="1"/>
    <col min="10190" max="10382" width="52.42578125" style="63"/>
    <col min="10383" max="10383" width="25.5703125" style="63" customWidth="1"/>
    <col min="10384" max="10384" width="12.5703125" style="63" customWidth="1"/>
    <col min="10385" max="10386" width="15.140625" style="63" customWidth="1"/>
    <col min="10387" max="10387" width="28" style="63" bestFit="1" customWidth="1"/>
    <col min="10388" max="10388" width="21.42578125" style="63" bestFit="1" customWidth="1"/>
    <col min="10389" max="10389" width="35.5703125" style="63" bestFit="1" customWidth="1"/>
    <col min="10390" max="10390" width="35.28515625" style="63" customWidth="1"/>
    <col min="10391" max="10391" width="19.7109375" style="63" bestFit="1" customWidth="1"/>
    <col min="10392" max="10392" width="69.5703125" style="63" customWidth="1"/>
    <col min="10393" max="10393" width="14.85546875" style="63" bestFit="1" customWidth="1"/>
    <col min="10394" max="10394" width="23.140625" style="63" bestFit="1" customWidth="1"/>
    <col min="10395" max="10395" width="24.85546875" style="63" customWidth="1"/>
    <col min="10396" max="10396" width="19.5703125" style="63" bestFit="1" customWidth="1"/>
    <col min="10397" max="10397" width="47.7109375" style="63" bestFit="1" customWidth="1"/>
    <col min="10398" max="10398" width="8.85546875" style="63" bestFit="1" customWidth="1"/>
    <col min="10399" max="10399" width="14" style="63" bestFit="1" customWidth="1"/>
    <col min="10400" max="10400" width="35.5703125" style="63" bestFit="1" customWidth="1"/>
    <col min="10401" max="10401" width="17.42578125" style="63" bestFit="1" customWidth="1"/>
    <col min="10402" max="10402" width="10.42578125" style="63" bestFit="1" customWidth="1"/>
    <col min="10403" max="10403" width="14.140625" style="63" bestFit="1" customWidth="1"/>
    <col min="10404" max="10404" width="24.140625" style="63" bestFit="1" customWidth="1"/>
    <col min="10405" max="10405" width="18" style="63" customWidth="1"/>
    <col min="10406" max="10406" width="18.42578125" style="63" bestFit="1" customWidth="1"/>
    <col min="10407" max="10407" width="16.85546875" style="63" bestFit="1" customWidth="1"/>
    <col min="10408" max="10408" width="19.5703125" style="63" customWidth="1"/>
    <col min="10409" max="10409" width="17.7109375" style="63" bestFit="1" customWidth="1"/>
    <col min="10410" max="10410" width="9.28515625" style="63" customWidth="1"/>
    <col min="10411" max="10411" width="20.85546875" style="63" bestFit="1" customWidth="1"/>
    <col min="10412" max="10412" width="26.28515625" style="63" customWidth="1"/>
    <col min="10413" max="10413" width="11.85546875" style="63" bestFit="1" customWidth="1"/>
    <col min="10414" max="10414" width="6.140625" style="63" customWidth="1"/>
    <col min="10415" max="10415" width="8.42578125" style="63" customWidth="1"/>
    <col min="10416" max="10416" width="18.42578125" style="63" bestFit="1" customWidth="1"/>
    <col min="10417" max="10417" width="52.42578125" style="63"/>
    <col min="10418" max="10418" width="19.42578125" style="63" customWidth="1"/>
    <col min="10419" max="10420" width="23.85546875" style="63" customWidth="1"/>
    <col min="10421" max="10421" width="22" style="63" customWidth="1"/>
    <col min="10422" max="10422" width="12.42578125" style="63" customWidth="1"/>
    <col min="10423" max="10423" width="15.7109375" style="63" customWidth="1"/>
    <col min="10424" max="10424" width="13.140625" style="63" customWidth="1"/>
    <col min="10425" max="10425" width="52.42578125" style="63"/>
    <col min="10426" max="10426" width="15.7109375" style="63" customWidth="1"/>
    <col min="10427" max="10427" width="13.85546875" style="63" customWidth="1"/>
    <col min="10428" max="10431" width="52.42578125" style="63"/>
    <col min="10432" max="10432" width="14.28515625" style="63" customWidth="1"/>
    <col min="10433" max="10433" width="12.42578125" style="63" customWidth="1"/>
    <col min="10434" max="10434" width="19.7109375" style="63" customWidth="1"/>
    <col min="10435" max="10435" width="17.42578125" style="63" customWidth="1"/>
    <col min="10436" max="10436" width="11.85546875" style="63" customWidth="1"/>
    <col min="10437" max="10437" width="10.5703125" style="63" customWidth="1"/>
    <col min="10438" max="10438" width="11.28515625" style="63" customWidth="1"/>
    <col min="10439" max="10441" width="52.42578125" style="63"/>
    <col min="10442" max="10443" width="52.42578125" style="63" customWidth="1"/>
    <col min="10444" max="10444" width="32.85546875" style="63" customWidth="1"/>
    <col min="10445" max="10445" width="22.5703125" style="63" customWidth="1"/>
    <col min="10446" max="10638" width="52.42578125" style="63"/>
    <col min="10639" max="10639" width="25.5703125" style="63" customWidth="1"/>
    <col min="10640" max="10640" width="12.5703125" style="63" customWidth="1"/>
    <col min="10641" max="10642" width="15.140625" style="63" customWidth="1"/>
    <col min="10643" max="10643" width="28" style="63" bestFit="1" customWidth="1"/>
    <col min="10644" max="10644" width="21.42578125" style="63" bestFit="1" customWidth="1"/>
    <col min="10645" max="10645" width="35.5703125" style="63" bestFit="1" customWidth="1"/>
    <col min="10646" max="10646" width="35.28515625" style="63" customWidth="1"/>
    <col min="10647" max="10647" width="19.7109375" style="63" bestFit="1" customWidth="1"/>
    <col min="10648" max="10648" width="69.5703125" style="63" customWidth="1"/>
    <col min="10649" max="10649" width="14.85546875" style="63" bestFit="1" customWidth="1"/>
    <col min="10650" max="10650" width="23.140625" style="63" bestFit="1" customWidth="1"/>
    <col min="10651" max="10651" width="24.85546875" style="63" customWidth="1"/>
    <col min="10652" max="10652" width="19.5703125" style="63" bestFit="1" customWidth="1"/>
    <col min="10653" max="10653" width="47.7109375" style="63" bestFit="1" customWidth="1"/>
    <col min="10654" max="10654" width="8.85546875" style="63" bestFit="1" customWidth="1"/>
    <col min="10655" max="10655" width="14" style="63" bestFit="1" customWidth="1"/>
    <col min="10656" max="10656" width="35.5703125" style="63" bestFit="1" customWidth="1"/>
    <col min="10657" max="10657" width="17.42578125" style="63" bestFit="1" customWidth="1"/>
    <col min="10658" max="10658" width="10.42578125" style="63" bestFit="1" customWidth="1"/>
    <col min="10659" max="10659" width="14.140625" style="63" bestFit="1" customWidth="1"/>
    <col min="10660" max="10660" width="24.140625" style="63" bestFit="1" customWidth="1"/>
    <col min="10661" max="10661" width="18" style="63" customWidth="1"/>
    <col min="10662" max="10662" width="18.42578125" style="63" bestFit="1" customWidth="1"/>
    <col min="10663" max="10663" width="16.85546875" style="63" bestFit="1" customWidth="1"/>
    <col min="10664" max="10664" width="19.5703125" style="63" customWidth="1"/>
    <col min="10665" max="10665" width="17.7109375" style="63" bestFit="1" customWidth="1"/>
    <col min="10666" max="10666" width="9.28515625" style="63" customWidth="1"/>
    <col min="10667" max="10667" width="20.85546875" style="63" bestFit="1" customWidth="1"/>
    <col min="10668" max="10668" width="26.28515625" style="63" customWidth="1"/>
    <col min="10669" max="10669" width="11.85546875" style="63" bestFit="1" customWidth="1"/>
    <col min="10670" max="10670" width="6.140625" style="63" customWidth="1"/>
    <col min="10671" max="10671" width="8.42578125" style="63" customWidth="1"/>
    <col min="10672" max="10672" width="18.42578125" style="63" bestFit="1" customWidth="1"/>
    <col min="10673" max="10673" width="52.42578125" style="63"/>
    <col min="10674" max="10674" width="19.42578125" style="63" customWidth="1"/>
    <col min="10675" max="10676" width="23.85546875" style="63" customWidth="1"/>
    <col min="10677" max="10677" width="22" style="63" customWidth="1"/>
    <col min="10678" max="10678" width="12.42578125" style="63" customWidth="1"/>
    <col min="10679" max="10679" width="15.7109375" style="63" customWidth="1"/>
    <col min="10680" max="10680" width="13.140625" style="63" customWidth="1"/>
    <col min="10681" max="10681" width="52.42578125" style="63"/>
    <col min="10682" max="10682" width="15.7109375" style="63" customWidth="1"/>
    <col min="10683" max="10683" width="13.85546875" style="63" customWidth="1"/>
    <col min="10684" max="10687" width="52.42578125" style="63"/>
    <col min="10688" max="10688" width="14.28515625" style="63" customWidth="1"/>
    <col min="10689" max="10689" width="12.42578125" style="63" customWidth="1"/>
    <col min="10690" max="10690" width="19.7109375" style="63" customWidth="1"/>
    <col min="10691" max="10691" width="17.42578125" style="63" customWidth="1"/>
    <col min="10692" max="10692" width="11.85546875" style="63" customWidth="1"/>
    <col min="10693" max="10693" width="10.5703125" style="63" customWidth="1"/>
    <col min="10694" max="10694" width="11.28515625" style="63" customWidth="1"/>
    <col min="10695" max="10697" width="52.42578125" style="63"/>
    <col min="10698" max="10699" width="52.42578125" style="63" customWidth="1"/>
    <col min="10700" max="10700" width="32.85546875" style="63" customWidth="1"/>
    <col min="10701" max="10701" width="22.5703125" style="63" customWidth="1"/>
    <col min="10702" max="10894" width="52.42578125" style="63"/>
    <col min="10895" max="10895" width="25.5703125" style="63" customWidth="1"/>
    <col min="10896" max="10896" width="12.5703125" style="63" customWidth="1"/>
    <col min="10897" max="10898" width="15.140625" style="63" customWidth="1"/>
    <col min="10899" max="10899" width="28" style="63" bestFit="1" customWidth="1"/>
    <col min="10900" max="10900" width="21.42578125" style="63" bestFit="1" customWidth="1"/>
    <col min="10901" max="10901" width="35.5703125" style="63" bestFit="1" customWidth="1"/>
    <col min="10902" max="10902" width="35.28515625" style="63" customWidth="1"/>
    <col min="10903" max="10903" width="19.7109375" style="63" bestFit="1" customWidth="1"/>
    <col min="10904" max="10904" width="69.5703125" style="63" customWidth="1"/>
    <col min="10905" max="10905" width="14.85546875" style="63" bestFit="1" customWidth="1"/>
    <col min="10906" max="10906" width="23.140625" style="63" bestFit="1" customWidth="1"/>
    <col min="10907" max="10907" width="24.85546875" style="63" customWidth="1"/>
    <col min="10908" max="10908" width="19.5703125" style="63" bestFit="1" customWidth="1"/>
    <col min="10909" max="10909" width="47.7109375" style="63" bestFit="1" customWidth="1"/>
    <col min="10910" max="10910" width="8.85546875" style="63" bestFit="1" customWidth="1"/>
    <col min="10911" max="10911" width="14" style="63" bestFit="1" customWidth="1"/>
    <col min="10912" max="10912" width="35.5703125" style="63" bestFit="1" customWidth="1"/>
    <col min="10913" max="10913" width="17.42578125" style="63" bestFit="1" customWidth="1"/>
    <col min="10914" max="10914" width="10.42578125" style="63" bestFit="1" customWidth="1"/>
    <col min="10915" max="10915" width="14.140625" style="63" bestFit="1" customWidth="1"/>
    <col min="10916" max="10916" width="24.140625" style="63" bestFit="1" customWidth="1"/>
    <col min="10917" max="10917" width="18" style="63" customWidth="1"/>
    <col min="10918" max="10918" width="18.42578125" style="63" bestFit="1" customWidth="1"/>
    <col min="10919" max="10919" width="16.85546875" style="63" bestFit="1" customWidth="1"/>
    <col min="10920" max="10920" width="19.5703125" style="63" customWidth="1"/>
    <col min="10921" max="10921" width="17.7109375" style="63" bestFit="1" customWidth="1"/>
    <col min="10922" max="10922" width="9.28515625" style="63" customWidth="1"/>
    <col min="10923" max="10923" width="20.85546875" style="63" bestFit="1" customWidth="1"/>
    <col min="10924" max="10924" width="26.28515625" style="63" customWidth="1"/>
    <col min="10925" max="10925" width="11.85546875" style="63" bestFit="1" customWidth="1"/>
    <col min="10926" max="10926" width="6.140625" style="63" customWidth="1"/>
    <col min="10927" max="10927" width="8.42578125" style="63" customWidth="1"/>
    <col min="10928" max="10928" width="18.42578125" style="63" bestFit="1" customWidth="1"/>
    <col min="10929" max="10929" width="52.42578125" style="63"/>
    <col min="10930" max="10930" width="19.42578125" style="63" customWidth="1"/>
    <col min="10931" max="10932" width="23.85546875" style="63" customWidth="1"/>
    <col min="10933" max="10933" width="22" style="63" customWidth="1"/>
    <col min="10934" max="10934" width="12.42578125" style="63" customWidth="1"/>
    <col min="10935" max="10935" width="15.7109375" style="63" customWidth="1"/>
    <col min="10936" max="10936" width="13.140625" style="63" customWidth="1"/>
    <col min="10937" max="10937" width="52.42578125" style="63"/>
    <col min="10938" max="10938" width="15.7109375" style="63" customWidth="1"/>
    <col min="10939" max="10939" width="13.85546875" style="63" customWidth="1"/>
    <col min="10940" max="10943" width="52.42578125" style="63"/>
    <col min="10944" max="10944" width="14.28515625" style="63" customWidth="1"/>
    <col min="10945" max="10945" width="12.42578125" style="63" customWidth="1"/>
    <col min="10946" max="10946" width="19.7109375" style="63" customWidth="1"/>
    <col min="10947" max="10947" width="17.42578125" style="63" customWidth="1"/>
    <col min="10948" max="10948" width="11.85546875" style="63" customWidth="1"/>
    <col min="10949" max="10949" width="10.5703125" style="63" customWidth="1"/>
    <col min="10950" max="10950" width="11.28515625" style="63" customWidth="1"/>
    <col min="10951" max="10953" width="52.42578125" style="63"/>
    <col min="10954" max="10955" width="52.42578125" style="63" customWidth="1"/>
    <col min="10956" max="10956" width="32.85546875" style="63" customWidth="1"/>
    <col min="10957" max="10957" width="22.5703125" style="63" customWidth="1"/>
    <col min="10958" max="11150" width="52.42578125" style="63"/>
    <col min="11151" max="11151" width="25.5703125" style="63" customWidth="1"/>
    <col min="11152" max="11152" width="12.5703125" style="63" customWidth="1"/>
    <col min="11153" max="11154" width="15.140625" style="63" customWidth="1"/>
    <col min="11155" max="11155" width="28" style="63" bestFit="1" customWidth="1"/>
    <col min="11156" max="11156" width="21.42578125" style="63" bestFit="1" customWidth="1"/>
    <col min="11157" max="11157" width="35.5703125" style="63" bestFit="1" customWidth="1"/>
    <col min="11158" max="11158" width="35.28515625" style="63" customWidth="1"/>
    <col min="11159" max="11159" width="19.7109375" style="63" bestFit="1" customWidth="1"/>
    <col min="11160" max="11160" width="69.5703125" style="63" customWidth="1"/>
    <col min="11161" max="11161" width="14.85546875" style="63" bestFit="1" customWidth="1"/>
    <col min="11162" max="11162" width="23.140625" style="63" bestFit="1" customWidth="1"/>
    <col min="11163" max="11163" width="24.85546875" style="63" customWidth="1"/>
    <col min="11164" max="11164" width="19.5703125" style="63" bestFit="1" customWidth="1"/>
    <col min="11165" max="11165" width="47.7109375" style="63" bestFit="1" customWidth="1"/>
    <col min="11166" max="11166" width="8.85546875" style="63" bestFit="1" customWidth="1"/>
    <col min="11167" max="11167" width="14" style="63" bestFit="1" customWidth="1"/>
    <col min="11168" max="11168" width="35.5703125" style="63" bestFit="1" customWidth="1"/>
    <col min="11169" max="11169" width="17.42578125" style="63" bestFit="1" customWidth="1"/>
    <col min="11170" max="11170" width="10.42578125" style="63" bestFit="1" customWidth="1"/>
    <col min="11171" max="11171" width="14.140625" style="63" bestFit="1" customWidth="1"/>
    <col min="11172" max="11172" width="24.140625" style="63" bestFit="1" customWidth="1"/>
    <col min="11173" max="11173" width="18" style="63" customWidth="1"/>
    <col min="11174" max="11174" width="18.42578125" style="63" bestFit="1" customWidth="1"/>
    <col min="11175" max="11175" width="16.85546875" style="63" bestFit="1" customWidth="1"/>
    <col min="11176" max="11176" width="19.5703125" style="63" customWidth="1"/>
    <col min="11177" max="11177" width="17.7109375" style="63" bestFit="1" customWidth="1"/>
    <col min="11178" max="11178" width="9.28515625" style="63" customWidth="1"/>
    <col min="11179" max="11179" width="20.85546875" style="63" bestFit="1" customWidth="1"/>
    <col min="11180" max="11180" width="26.28515625" style="63" customWidth="1"/>
    <col min="11181" max="11181" width="11.85546875" style="63" bestFit="1" customWidth="1"/>
    <col min="11182" max="11182" width="6.140625" style="63" customWidth="1"/>
    <col min="11183" max="11183" width="8.42578125" style="63" customWidth="1"/>
    <col min="11184" max="11184" width="18.42578125" style="63" bestFit="1" customWidth="1"/>
    <col min="11185" max="11185" width="52.42578125" style="63"/>
    <col min="11186" max="11186" width="19.42578125" style="63" customWidth="1"/>
    <col min="11187" max="11188" width="23.85546875" style="63" customWidth="1"/>
    <col min="11189" max="11189" width="22" style="63" customWidth="1"/>
    <col min="11190" max="11190" width="12.42578125" style="63" customWidth="1"/>
    <col min="11191" max="11191" width="15.7109375" style="63" customWidth="1"/>
    <col min="11192" max="11192" width="13.140625" style="63" customWidth="1"/>
    <col min="11193" max="11193" width="52.42578125" style="63"/>
    <col min="11194" max="11194" width="15.7109375" style="63" customWidth="1"/>
    <col min="11195" max="11195" width="13.85546875" style="63" customWidth="1"/>
    <col min="11196" max="11199" width="52.42578125" style="63"/>
    <col min="11200" max="11200" width="14.28515625" style="63" customWidth="1"/>
    <col min="11201" max="11201" width="12.42578125" style="63" customWidth="1"/>
    <col min="11202" max="11202" width="19.7109375" style="63" customWidth="1"/>
    <col min="11203" max="11203" width="17.42578125" style="63" customWidth="1"/>
    <col min="11204" max="11204" width="11.85546875" style="63" customWidth="1"/>
    <col min="11205" max="11205" width="10.5703125" style="63" customWidth="1"/>
    <col min="11206" max="11206" width="11.28515625" style="63" customWidth="1"/>
    <col min="11207" max="11209" width="52.42578125" style="63"/>
    <col min="11210" max="11211" width="52.42578125" style="63" customWidth="1"/>
    <col min="11212" max="11212" width="32.85546875" style="63" customWidth="1"/>
    <col min="11213" max="11213" width="22.5703125" style="63" customWidth="1"/>
    <col min="11214" max="11406" width="52.42578125" style="63"/>
    <col min="11407" max="11407" width="25.5703125" style="63" customWidth="1"/>
    <col min="11408" max="11408" width="12.5703125" style="63" customWidth="1"/>
    <col min="11409" max="11410" width="15.140625" style="63" customWidth="1"/>
    <col min="11411" max="11411" width="28" style="63" bestFit="1" customWidth="1"/>
    <col min="11412" max="11412" width="21.42578125" style="63" bestFit="1" customWidth="1"/>
    <col min="11413" max="11413" width="35.5703125" style="63" bestFit="1" customWidth="1"/>
    <col min="11414" max="11414" width="35.28515625" style="63" customWidth="1"/>
    <col min="11415" max="11415" width="19.7109375" style="63" bestFit="1" customWidth="1"/>
    <col min="11416" max="11416" width="69.5703125" style="63" customWidth="1"/>
    <col min="11417" max="11417" width="14.85546875" style="63" bestFit="1" customWidth="1"/>
    <col min="11418" max="11418" width="23.140625" style="63" bestFit="1" customWidth="1"/>
    <col min="11419" max="11419" width="24.85546875" style="63" customWidth="1"/>
    <col min="11420" max="11420" width="19.5703125" style="63" bestFit="1" customWidth="1"/>
    <col min="11421" max="11421" width="47.7109375" style="63" bestFit="1" customWidth="1"/>
    <col min="11422" max="11422" width="8.85546875" style="63" bestFit="1" customWidth="1"/>
    <col min="11423" max="11423" width="14" style="63" bestFit="1" customWidth="1"/>
    <col min="11424" max="11424" width="35.5703125" style="63" bestFit="1" customWidth="1"/>
    <col min="11425" max="11425" width="17.42578125" style="63" bestFit="1" customWidth="1"/>
    <col min="11426" max="11426" width="10.42578125" style="63" bestFit="1" customWidth="1"/>
    <col min="11427" max="11427" width="14.140625" style="63" bestFit="1" customWidth="1"/>
    <col min="11428" max="11428" width="24.140625" style="63" bestFit="1" customWidth="1"/>
    <col min="11429" max="11429" width="18" style="63" customWidth="1"/>
    <col min="11430" max="11430" width="18.42578125" style="63" bestFit="1" customWidth="1"/>
    <col min="11431" max="11431" width="16.85546875" style="63" bestFit="1" customWidth="1"/>
    <col min="11432" max="11432" width="19.5703125" style="63" customWidth="1"/>
    <col min="11433" max="11433" width="17.7109375" style="63" bestFit="1" customWidth="1"/>
    <col min="11434" max="11434" width="9.28515625" style="63" customWidth="1"/>
    <col min="11435" max="11435" width="20.85546875" style="63" bestFit="1" customWidth="1"/>
    <col min="11436" max="11436" width="26.28515625" style="63" customWidth="1"/>
    <col min="11437" max="11437" width="11.85546875" style="63" bestFit="1" customWidth="1"/>
    <col min="11438" max="11438" width="6.140625" style="63" customWidth="1"/>
    <col min="11439" max="11439" width="8.42578125" style="63" customWidth="1"/>
    <col min="11440" max="11440" width="18.42578125" style="63" bestFit="1" customWidth="1"/>
    <col min="11441" max="11441" width="52.42578125" style="63"/>
    <col min="11442" max="11442" width="19.42578125" style="63" customWidth="1"/>
    <col min="11443" max="11444" width="23.85546875" style="63" customWidth="1"/>
    <col min="11445" max="11445" width="22" style="63" customWidth="1"/>
    <col min="11446" max="11446" width="12.42578125" style="63" customWidth="1"/>
    <col min="11447" max="11447" width="15.7109375" style="63" customWidth="1"/>
    <col min="11448" max="11448" width="13.140625" style="63" customWidth="1"/>
    <col min="11449" max="11449" width="52.42578125" style="63"/>
    <col min="11450" max="11450" width="15.7109375" style="63" customWidth="1"/>
    <col min="11451" max="11451" width="13.85546875" style="63" customWidth="1"/>
    <col min="11452" max="11455" width="52.42578125" style="63"/>
    <col min="11456" max="11456" width="14.28515625" style="63" customWidth="1"/>
    <col min="11457" max="11457" width="12.42578125" style="63" customWidth="1"/>
    <col min="11458" max="11458" width="19.7109375" style="63" customWidth="1"/>
    <col min="11459" max="11459" width="17.42578125" style="63" customWidth="1"/>
    <col min="11460" max="11460" width="11.85546875" style="63" customWidth="1"/>
    <col min="11461" max="11461" width="10.5703125" style="63" customWidth="1"/>
    <col min="11462" max="11462" width="11.28515625" style="63" customWidth="1"/>
    <col min="11463" max="11465" width="52.42578125" style="63"/>
    <col min="11466" max="11467" width="52.42578125" style="63" customWidth="1"/>
    <col min="11468" max="11468" width="32.85546875" style="63" customWidth="1"/>
    <col min="11469" max="11469" width="22.5703125" style="63" customWidth="1"/>
    <col min="11470" max="11662" width="52.42578125" style="63"/>
    <col min="11663" max="11663" width="25.5703125" style="63" customWidth="1"/>
    <col min="11664" max="11664" width="12.5703125" style="63" customWidth="1"/>
    <col min="11665" max="11666" width="15.140625" style="63" customWidth="1"/>
    <col min="11667" max="11667" width="28" style="63" bestFit="1" customWidth="1"/>
    <col min="11668" max="11668" width="21.42578125" style="63" bestFit="1" customWidth="1"/>
    <col min="11669" max="11669" width="35.5703125" style="63" bestFit="1" customWidth="1"/>
    <col min="11670" max="11670" width="35.28515625" style="63" customWidth="1"/>
    <col min="11671" max="11671" width="19.7109375" style="63" bestFit="1" customWidth="1"/>
    <col min="11672" max="11672" width="69.5703125" style="63" customWidth="1"/>
    <col min="11673" max="11673" width="14.85546875" style="63" bestFit="1" customWidth="1"/>
    <col min="11674" max="11674" width="23.140625" style="63" bestFit="1" customWidth="1"/>
    <col min="11675" max="11675" width="24.85546875" style="63" customWidth="1"/>
    <col min="11676" max="11676" width="19.5703125" style="63" bestFit="1" customWidth="1"/>
    <col min="11677" max="11677" width="47.7109375" style="63" bestFit="1" customWidth="1"/>
    <col min="11678" max="11678" width="8.85546875" style="63" bestFit="1" customWidth="1"/>
    <col min="11679" max="11679" width="14" style="63" bestFit="1" customWidth="1"/>
    <col min="11680" max="11680" width="35.5703125" style="63" bestFit="1" customWidth="1"/>
    <col min="11681" max="11681" width="17.42578125" style="63" bestFit="1" customWidth="1"/>
    <col min="11682" max="11682" width="10.42578125" style="63" bestFit="1" customWidth="1"/>
    <col min="11683" max="11683" width="14.140625" style="63" bestFit="1" customWidth="1"/>
    <col min="11684" max="11684" width="24.140625" style="63" bestFit="1" customWidth="1"/>
    <col min="11685" max="11685" width="18" style="63" customWidth="1"/>
    <col min="11686" max="11686" width="18.42578125" style="63" bestFit="1" customWidth="1"/>
    <col min="11687" max="11687" width="16.85546875" style="63" bestFit="1" customWidth="1"/>
    <col min="11688" max="11688" width="19.5703125" style="63" customWidth="1"/>
    <col min="11689" max="11689" width="17.7109375" style="63" bestFit="1" customWidth="1"/>
    <col min="11690" max="11690" width="9.28515625" style="63" customWidth="1"/>
    <col min="11691" max="11691" width="20.85546875" style="63" bestFit="1" customWidth="1"/>
    <col min="11692" max="11692" width="26.28515625" style="63" customWidth="1"/>
    <col min="11693" max="11693" width="11.85546875" style="63" bestFit="1" customWidth="1"/>
    <col min="11694" max="11694" width="6.140625" style="63" customWidth="1"/>
    <col min="11695" max="11695" width="8.42578125" style="63" customWidth="1"/>
    <col min="11696" max="11696" width="18.42578125" style="63" bestFit="1" customWidth="1"/>
    <col min="11697" max="11697" width="52.42578125" style="63"/>
    <col min="11698" max="11698" width="19.42578125" style="63" customWidth="1"/>
    <col min="11699" max="11700" width="23.85546875" style="63" customWidth="1"/>
    <col min="11701" max="11701" width="22" style="63" customWidth="1"/>
    <col min="11702" max="11702" width="12.42578125" style="63" customWidth="1"/>
    <col min="11703" max="11703" width="15.7109375" style="63" customWidth="1"/>
    <col min="11704" max="11704" width="13.140625" style="63" customWidth="1"/>
    <col min="11705" max="11705" width="52.42578125" style="63"/>
    <col min="11706" max="11706" width="15.7109375" style="63" customWidth="1"/>
    <col min="11707" max="11707" width="13.85546875" style="63" customWidth="1"/>
    <col min="11708" max="11711" width="52.42578125" style="63"/>
    <col min="11712" max="11712" width="14.28515625" style="63" customWidth="1"/>
    <col min="11713" max="11713" width="12.42578125" style="63" customWidth="1"/>
    <col min="11714" max="11714" width="19.7109375" style="63" customWidth="1"/>
    <col min="11715" max="11715" width="17.42578125" style="63" customWidth="1"/>
    <col min="11716" max="11716" width="11.85546875" style="63" customWidth="1"/>
    <col min="11717" max="11717" width="10.5703125" style="63" customWidth="1"/>
    <col min="11718" max="11718" width="11.28515625" style="63" customWidth="1"/>
    <col min="11719" max="11721" width="52.42578125" style="63"/>
    <col min="11722" max="11723" width="52.42578125" style="63" customWidth="1"/>
    <col min="11724" max="11724" width="32.85546875" style="63" customWidth="1"/>
    <col min="11725" max="11725" width="22.5703125" style="63" customWidth="1"/>
    <col min="11726" max="11918" width="52.42578125" style="63"/>
    <col min="11919" max="11919" width="25.5703125" style="63" customWidth="1"/>
    <col min="11920" max="11920" width="12.5703125" style="63" customWidth="1"/>
    <col min="11921" max="11922" width="15.140625" style="63" customWidth="1"/>
    <col min="11923" max="11923" width="28" style="63" bestFit="1" customWidth="1"/>
    <col min="11924" max="11924" width="21.42578125" style="63" bestFit="1" customWidth="1"/>
    <col min="11925" max="11925" width="35.5703125" style="63" bestFit="1" customWidth="1"/>
    <col min="11926" max="11926" width="35.28515625" style="63" customWidth="1"/>
    <col min="11927" max="11927" width="19.7109375" style="63" bestFit="1" customWidth="1"/>
    <col min="11928" max="11928" width="69.5703125" style="63" customWidth="1"/>
    <col min="11929" max="11929" width="14.85546875" style="63" bestFit="1" customWidth="1"/>
    <col min="11930" max="11930" width="23.140625" style="63" bestFit="1" customWidth="1"/>
    <col min="11931" max="11931" width="24.85546875" style="63" customWidth="1"/>
    <col min="11932" max="11932" width="19.5703125" style="63" bestFit="1" customWidth="1"/>
    <col min="11933" max="11933" width="47.7109375" style="63" bestFit="1" customWidth="1"/>
    <col min="11934" max="11934" width="8.85546875" style="63" bestFit="1" customWidth="1"/>
    <col min="11935" max="11935" width="14" style="63" bestFit="1" customWidth="1"/>
    <col min="11936" max="11936" width="35.5703125" style="63" bestFit="1" customWidth="1"/>
    <col min="11937" max="11937" width="17.42578125" style="63" bestFit="1" customWidth="1"/>
    <col min="11938" max="11938" width="10.42578125" style="63" bestFit="1" customWidth="1"/>
    <col min="11939" max="11939" width="14.140625" style="63" bestFit="1" customWidth="1"/>
    <col min="11940" max="11940" width="24.140625" style="63" bestFit="1" customWidth="1"/>
    <col min="11941" max="11941" width="18" style="63" customWidth="1"/>
    <col min="11942" max="11942" width="18.42578125" style="63" bestFit="1" customWidth="1"/>
    <col min="11943" max="11943" width="16.85546875" style="63" bestFit="1" customWidth="1"/>
    <col min="11944" max="11944" width="19.5703125" style="63" customWidth="1"/>
    <col min="11945" max="11945" width="17.7109375" style="63" bestFit="1" customWidth="1"/>
    <col min="11946" max="11946" width="9.28515625" style="63" customWidth="1"/>
    <col min="11947" max="11947" width="20.85546875" style="63" bestFit="1" customWidth="1"/>
    <col min="11948" max="11948" width="26.28515625" style="63" customWidth="1"/>
    <col min="11949" max="11949" width="11.85546875" style="63" bestFit="1" customWidth="1"/>
    <col min="11950" max="11950" width="6.140625" style="63" customWidth="1"/>
    <col min="11951" max="11951" width="8.42578125" style="63" customWidth="1"/>
    <col min="11952" max="11952" width="18.42578125" style="63" bestFit="1" customWidth="1"/>
    <col min="11953" max="11953" width="52.42578125" style="63"/>
    <col min="11954" max="11954" width="19.42578125" style="63" customWidth="1"/>
    <col min="11955" max="11956" width="23.85546875" style="63" customWidth="1"/>
    <col min="11957" max="11957" width="22" style="63" customWidth="1"/>
    <col min="11958" max="11958" width="12.42578125" style="63" customWidth="1"/>
    <col min="11959" max="11959" width="15.7109375" style="63" customWidth="1"/>
    <col min="11960" max="11960" width="13.140625" style="63" customWidth="1"/>
    <col min="11961" max="11961" width="52.42578125" style="63"/>
    <col min="11962" max="11962" width="15.7109375" style="63" customWidth="1"/>
    <col min="11963" max="11963" width="13.85546875" style="63" customWidth="1"/>
    <col min="11964" max="11967" width="52.42578125" style="63"/>
    <col min="11968" max="11968" width="14.28515625" style="63" customWidth="1"/>
    <col min="11969" max="11969" width="12.42578125" style="63" customWidth="1"/>
    <col min="11970" max="11970" width="19.7109375" style="63" customWidth="1"/>
    <col min="11971" max="11971" width="17.42578125" style="63" customWidth="1"/>
    <col min="11972" max="11972" width="11.85546875" style="63" customWidth="1"/>
    <col min="11973" max="11973" width="10.5703125" style="63" customWidth="1"/>
    <col min="11974" max="11974" width="11.28515625" style="63" customWidth="1"/>
    <col min="11975" max="11977" width="52.42578125" style="63"/>
    <col min="11978" max="11979" width="52.42578125" style="63" customWidth="1"/>
    <col min="11980" max="11980" width="32.85546875" style="63" customWidth="1"/>
    <col min="11981" max="11981" width="22.5703125" style="63" customWidth="1"/>
    <col min="11982" max="12174" width="52.42578125" style="63"/>
    <col min="12175" max="12175" width="25.5703125" style="63" customWidth="1"/>
    <col min="12176" max="12176" width="12.5703125" style="63" customWidth="1"/>
    <col min="12177" max="12178" width="15.140625" style="63" customWidth="1"/>
    <col min="12179" max="12179" width="28" style="63" bestFit="1" customWidth="1"/>
    <col min="12180" max="12180" width="21.42578125" style="63" bestFit="1" customWidth="1"/>
    <col min="12181" max="12181" width="35.5703125" style="63" bestFit="1" customWidth="1"/>
    <col min="12182" max="12182" width="35.28515625" style="63" customWidth="1"/>
    <col min="12183" max="12183" width="19.7109375" style="63" bestFit="1" customWidth="1"/>
    <col min="12184" max="12184" width="69.5703125" style="63" customWidth="1"/>
    <col min="12185" max="12185" width="14.85546875" style="63" bestFit="1" customWidth="1"/>
    <col min="12186" max="12186" width="23.140625" style="63" bestFit="1" customWidth="1"/>
    <col min="12187" max="12187" width="24.85546875" style="63" customWidth="1"/>
    <col min="12188" max="12188" width="19.5703125" style="63" bestFit="1" customWidth="1"/>
    <col min="12189" max="12189" width="47.7109375" style="63" bestFit="1" customWidth="1"/>
    <col min="12190" max="12190" width="8.85546875" style="63" bestFit="1" customWidth="1"/>
    <col min="12191" max="12191" width="14" style="63" bestFit="1" customWidth="1"/>
    <col min="12192" max="12192" width="35.5703125" style="63" bestFit="1" customWidth="1"/>
    <col min="12193" max="12193" width="17.42578125" style="63" bestFit="1" customWidth="1"/>
    <col min="12194" max="12194" width="10.42578125" style="63" bestFit="1" customWidth="1"/>
    <col min="12195" max="12195" width="14.140625" style="63" bestFit="1" customWidth="1"/>
    <col min="12196" max="12196" width="24.140625" style="63" bestFit="1" customWidth="1"/>
    <col min="12197" max="12197" width="18" style="63" customWidth="1"/>
    <col min="12198" max="12198" width="18.42578125" style="63" bestFit="1" customWidth="1"/>
    <col min="12199" max="12199" width="16.85546875" style="63" bestFit="1" customWidth="1"/>
    <col min="12200" max="12200" width="19.5703125" style="63" customWidth="1"/>
    <col min="12201" max="12201" width="17.7109375" style="63" bestFit="1" customWidth="1"/>
    <col min="12202" max="12202" width="9.28515625" style="63" customWidth="1"/>
    <col min="12203" max="12203" width="20.85546875" style="63" bestFit="1" customWidth="1"/>
    <col min="12204" max="12204" width="26.28515625" style="63" customWidth="1"/>
    <col min="12205" max="12205" width="11.85546875" style="63" bestFit="1" customWidth="1"/>
    <col min="12206" max="12206" width="6.140625" style="63" customWidth="1"/>
    <col min="12207" max="12207" width="8.42578125" style="63" customWidth="1"/>
    <col min="12208" max="12208" width="18.42578125" style="63" bestFit="1" customWidth="1"/>
    <col min="12209" max="12209" width="52.42578125" style="63"/>
    <col min="12210" max="12210" width="19.42578125" style="63" customWidth="1"/>
    <col min="12211" max="12212" width="23.85546875" style="63" customWidth="1"/>
    <col min="12213" max="12213" width="22" style="63" customWidth="1"/>
    <col min="12214" max="12214" width="12.42578125" style="63" customWidth="1"/>
    <col min="12215" max="12215" width="15.7109375" style="63" customWidth="1"/>
    <col min="12216" max="12216" width="13.140625" style="63" customWidth="1"/>
    <col min="12217" max="12217" width="52.42578125" style="63"/>
    <col min="12218" max="12218" width="15.7109375" style="63" customWidth="1"/>
    <col min="12219" max="12219" width="13.85546875" style="63" customWidth="1"/>
    <col min="12220" max="12223" width="52.42578125" style="63"/>
    <col min="12224" max="12224" width="14.28515625" style="63" customWidth="1"/>
    <col min="12225" max="12225" width="12.42578125" style="63" customWidth="1"/>
    <col min="12226" max="12226" width="19.7109375" style="63" customWidth="1"/>
    <col min="12227" max="12227" width="17.42578125" style="63" customWidth="1"/>
    <col min="12228" max="12228" width="11.85546875" style="63" customWidth="1"/>
    <col min="12229" max="12229" width="10.5703125" style="63" customWidth="1"/>
    <col min="12230" max="12230" width="11.28515625" style="63" customWidth="1"/>
    <col min="12231" max="12233" width="52.42578125" style="63"/>
    <col min="12234" max="12235" width="52.42578125" style="63" customWidth="1"/>
    <col min="12236" max="12236" width="32.85546875" style="63" customWidth="1"/>
    <col min="12237" max="12237" width="22.5703125" style="63" customWidth="1"/>
    <col min="12238" max="12430" width="52.42578125" style="63"/>
    <col min="12431" max="12431" width="25.5703125" style="63" customWidth="1"/>
    <col min="12432" max="12432" width="12.5703125" style="63" customWidth="1"/>
    <col min="12433" max="12434" width="15.140625" style="63" customWidth="1"/>
    <col min="12435" max="12435" width="28" style="63" bestFit="1" customWidth="1"/>
    <col min="12436" max="12436" width="21.42578125" style="63" bestFit="1" customWidth="1"/>
    <col min="12437" max="12437" width="35.5703125" style="63" bestFit="1" customWidth="1"/>
    <col min="12438" max="12438" width="35.28515625" style="63" customWidth="1"/>
    <col min="12439" max="12439" width="19.7109375" style="63" bestFit="1" customWidth="1"/>
    <col min="12440" max="12440" width="69.5703125" style="63" customWidth="1"/>
    <col min="12441" max="12441" width="14.85546875" style="63" bestFit="1" customWidth="1"/>
    <col min="12442" max="12442" width="23.140625" style="63" bestFit="1" customWidth="1"/>
    <col min="12443" max="12443" width="24.85546875" style="63" customWidth="1"/>
    <col min="12444" max="12444" width="19.5703125" style="63" bestFit="1" customWidth="1"/>
    <col min="12445" max="12445" width="47.7109375" style="63" bestFit="1" customWidth="1"/>
    <col min="12446" max="12446" width="8.85546875" style="63" bestFit="1" customWidth="1"/>
    <col min="12447" max="12447" width="14" style="63" bestFit="1" customWidth="1"/>
    <col min="12448" max="12448" width="35.5703125" style="63" bestFit="1" customWidth="1"/>
    <col min="12449" max="12449" width="17.42578125" style="63" bestFit="1" customWidth="1"/>
    <col min="12450" max="12450" width="10.42578125" style="63" bestFit="1" customWidth="1"/>
    <col min="12451" max="12451" width="14.140625" style="63" bestFit="1" customWidth="1"/>
    <col min="12452" max="12452" width="24.140625" style="63" bestFit="1" customWidth="1"/>
    <col min="12453" max="12453" width="18" style="63" customWidth="1"/>
    <col min="12454" max="12454" width="18.42578125" style="63" bestFit="1" customWidth="1"/>
    <col min="12455" max="12455" width="16.85546875" style="63" bestFit="1" customWidth="1"/>
    <col min="12456" max="12456" width="19.5703125" style="63" customWidth="1"/>
    <col min="12457" max="12457" width="17.7109375" style="63" bestFit="1" customWidth="1"/>
    <col min="12458" max="12458" width="9.28515625" style="63" customWidth="1"/>
    <col min="12459" max="12459" width="20.85546875" style="63" bestFit="1" customWidth="1"/>
    <col min="12460" max="12460" width="26.28515625" style="63" customWidth="1"/>
    <col min="12461" max="12461" width="11.85546875" style="63" bestFit="1" customWidth="1"/>
    <col min="12462" max="12462" width="6.140625" style="63" customWidth="1"/>
    <col min="12463" max="12463" width="8.42578125" style="63" customWidth="1"/>
    <col min="12464" max="12464" width="18.42578125" style="63" bestFit="1" customWidth="1"/>
    <col min="12465" max="12465" width="52.42578125" style="63"/>
    <col min="12466" max="12466" width="19.42578125" style="63" customWidth="1"/>
    <col min="12467" max="12468" width="23.85546875" style="63" customWidth="1"/>
    <col min="12469" max="12469" width="22" style="63" customWidth="1"/>
    <col min="12470" max="12470" width="12.42578125" style="63" customWidth="1"/>
    <col min="12471" max="12471" width="15.7109375" style="63" customWidth="1"/>
    <col min="12472" max="12472" width="13.140625" style="63" customWidth="1"/>
    <col min="12473" max="12473" width="52.42578125" style="63"/>
    <col min="12474" max="12474" width="15.7109375" style="63" customWidth="1"/>
    <col min="12475" max="12475" width="13.85546875" style="63" customWidth="1"/>
    <col min="12476" max="12479" width="52.42578125" style="63"/>
    <col min="12480" max="12480" width="14.28515625" style="63" customWidth="1"/>
    <col min="12481" max="12481" width="12.42578125" style="63" customWidth="1"/>
    <col min="12482" max="12482" width="19.7109375" style="63" customWidth="1"/>
    <col min="12483" max="12483" width="17.42578125" style="63" customWidth="1"/>
    <col min="12484" max="12484" width="11.85546875" style="63" customWidth="1"/>
    <col min="12485" max="12485" width="10.5703125" style="63" customWidth="1"/>
    <col min="12486" max="12486" width="11.28515625" style="63" customWidth="1"/>
    <col min="12487" max="12489" width="52.42578125" style="63"/>
    <col min="12490" max="12491" width="52.42578125" style="63" customWidth="1"/>
    <col min="12492" max="12492" width="32.85546875" style="63" customWidth="1"/>
    <col min="12493" max="12493" width="22.5703125" style="63" customWidth="1"/>
    <col min="12494" max="12686" width="52.42578125" style="63"/>
    <col min="12687" max="12687" width="25.5703125" style="63" customWidth="1"/>
    <col min="12688" max="12688" width="12.5703125" style="63" customWidth="1"/>
    <col min="12689" max="12690" width="15.140625" style="63" customWidth="1"/>
    <col min="12691" max="12691" width="28" style="63" bestFit="1" customWidth="1"/>
    <col min="12692" max="12692" width="21.42578125" style="63" bestFit="1" customWidth="1"/>
    <col min="12693" max="12693" width="35.5703125" style="63" bestFit="1" customWidth="1"/>
    <col min="12694" max="12694" width="35.28515625" style="63" customWidth="1"/>
    <col min="12695" max="12695" width="19.7109375" style="63" bestFit="1" customWidth="1"/>
    <col min="12696" max="12696" width="69.5703125" style="63" customWidth="1"/>
    <col min="12697" max="12697" width="14.85546875" style="63" bestFit="1" customWidth="1"/>
    <col min="12698" max="12698" width="23.140625" style="63" bestFit="1" customWidth="1"/>
    <col min="12699" max="12699" width="24.85546875" style="63" customWidth="1"/>
    <col min="12700" max="12700" width="19.5703125" style="63" bestFit="1" customWidth="1"/>
    <col min="12701" max="12701" width="47.7109375" style="63" bestFit="1" customWidth="1"/>
    <col min="12702" max="12702" width="8.85546875" style="63" bestFit="1" customWidth="1"/>
    <col min="12703" max="12703" width="14" style="63" bestFit="1" customWidth="1"/>
    <col min="12704" max="12704" width="35.5703125" style="63" bestFit="1" customWidth="1"/>
    <col min="12705" max="12705" width="17.42578125" style="63" bestFit="1" customWidth="1"/>
    <col min="12706" max="12706" width="10.42578125" style="63" bestFit="1" customWidth="1"/>
    <col min="12707" max="12707" width="14.140625" style="63" bestFit="1" customWidth="1"/>
    <col min="12708" max="12708" width="24.140625" style="63" bestFit="1" customWidth="1"/>
    <col min="12709" max="12709" width="18" style="63" customWidth="1"/>
    <col min="12710" max="12710" width="18.42578125" style="63" bestFit="1" customWidth="1"/>
    <col min="12711" max="12711" width="16.85546875" style="63" bestFit="1" customWidth="1"/>
    <col min="12712" max="12712" width="19.5703125" style="63" customWidth="1"/>
    <col min="12713" max="12713" width="17.7109375" style="63" bestFit="1" customWidth="1"/>
    <col min="12714" max="12714" width="9.28515625" style="63" customWidth="1"/>
    <col min="12715" max="12715" width="20.85546875" style="63" bestFit="1" customWidth="1"/>
    <col min="12716" max="12716" width="26.28515625" style="63" customWidth="1"/>
    <col min="12717" max="12717" width="11.85546875" style="63" bestFit="1" customWidth="1"/>
    <col min="12718" max="12718" width="6.140625" style="63" customWidth="1"/>
    <col min="12719" max="12719" width="8.42578125" style="63" customWidth="1"/>
    <col min="12720" max="12720" width="18.42578125" style="63" bestFit="1" customWidth="1"/>
    <col min="12721" max="12721" width="52.42578125" style="63"/>
    <col min="12722" max="12722" width="19.42578125" style="63" customWidth="1"/>
    <col min="12723" max="12724" width="23.85546875" style="63" customWidth="1"/>
    <col min="12725" max="12725" width="22" style="63" customWidth="1"/>
    <col min="12726" max="12726" width="12.42578125" style="63" customWidth="1"/>
    <col min="12727" max="12727" width="15.7109375" style="63" customWidth="1"/>
    <col min="12728" max="12728" width="13.140625" style="63" customWidth="1"/>
    <col min="12729" max="12729" width="52.42578125" style="63"/>
    <col min="12730" max="12730" width="15.7109375" style="63" customWidth="1"/>
    <col min="12731" max="12731" width="13.85546875" style="63" customWidth="1"/>
    <col min="12732" max="12735" width="52.42578125" style="63"/>
    <col min="12736" max="12736" width="14.28515625" style="63" customWidth="1"/>
    <col min="12737" max="12737" width="12.42578125" style="63" customWidth="1"/>
    <col min="12738" max="12738" width="19.7109375" style="63" customWidth="1"/>
    <col min="12739" max="12739" width="17.42578125" style="63" customWidth="1"/>
    <col min="12740" max="12740" width="11.85546875" style="63" customWidth="1"/>
    <col min="12741" max="12741" width="10.5703125" style="63" customWidth="1"/>
    <col min="12742" max="12742" width="11.28515625" style="63" customWidth="1"/>
    <col min="12743" max="12745" width="52.42578125" style="63"/>
    <col min="12746" max="12747" width="52.42578125" style="63" customWidth="1"/>
    <col min="12748" max="12748" width="32.85546875" style="63" customWidth="1"/>
    <col min="12749" max="12749" width="22.5703125" style="63" customWidth="1"/>
    <col min="12750" max="12942" width="52.42578125" style="63"/>
    <col min="12943" max="12943" width="25.5703125" style="63" customWidth="1"/>
    <col min="12944" max="12944" width="12.5703125" style="63" customWidth="1"/>
    <col min="12945" max="12946" width="15.140625" style="63" customWidth="1"/>
    <col min="12947" max="12947" width="28" style="63" bestFit="1" customWidth="1"/>
    <col min="12948" max="12948" width="21.42578125" style="63" bestFit="1" customWidth="1"/>
    <col min="12949" max="12949" width="35.5703125" style="63" bestFit="1" customWidth="1"/>
    <col min="12950" max="12950" width="35.28515625" style="63" customWidth="1"/>
    <col min="12951" max="12951" width="19.7109375" style="63" bestFit="1" customWidth="1"/>
    <col min="12952" max="12952" width="69.5703125" style="63" customWidth="1"/>
    <col min="12953" max="12953" width="14.85546875" style="63" bestFit="1" customWidth="1"/>
    <col min="12954" max="12954" width="23.140625" style="63" bestFit="1" customWidth="1"/>
    <col min="12955" max="12955" width="24.85546875" style="63" customWidth="1"/>
    <col min="12956" max="12956" width="19.5703125" style="63" bestFit="1" customWidth="1"/>
    <col min="12957" max="12957" width="47.7109375" style="63" bestFit="1" customWidth="1"/>
    <col min="12958" max="12958" width="8.85546875" style="63" bestFit="1" customWidth="1"/>
    <col min="12959" max="12959" width="14" style="63" bestFit="1" customWidth="1"/>
    <col min="12960" max="12960" width="35.5703125" style="63" bestFit="1" customWidth="1"/>
    <col min="12961" max="12961" width="17.42578125" style="63" bestFit="1" customWidth="1"/>
    <col min="12962" max="12962" width="10.42578125" style="63" bestFit="1" customWidth="1"/>
    <col min="12963" max="12963" width="14.140625" style="63" bestFit="1" customWidth="1"/>
    <col min="12964" max="12964" width="24.140625" style="63" bestFit="1" customWidth="1"/>
    <col min="12965" max="12965" width="18" style="63" customWidth="1"/>
    <col min="12966" max="12966" width="18.42578125" style="63" bestFit="1" customWidth="1"/>
    <col min="12967" max="12967" width="16.85546875" style="63" bestFit="1" customWidth="1"/>
    <col min="12968" max="12968" width="19.5703125" style="63" customWidth="1"/>
    <col min="12969" max="12969" width="17.7109375" style="63" bestFit="1" customWidth="1"/>
    <col min="12970" max="12970" width="9.28515625" style="63" customWidth="1"/>
    <col min="12971" max="12971" width="20.85546875" style="63" bestFit="1" customWidth="1"/>
    <col min="12972" max="12972" width="26.28515625" style="63" customWidth="1"/>
    <col min="12973" max="12973" width="11.85546875" style="63" bestFit="1" customWidth="1"/>
    <col min="12974" max="12974" width="6.140625" style="63" customWidth="1"/>
    <col min="12975" max="12975" width="8.42578125" style="63" customWidth="1"/>
    <col min="12976" max="12976" width="18.42578125" style="63" bestFit="1" customWidth="1"/>
    <col min="12977" max="12977" width="52.42578125" style="63"/>
    <col min="12978" max="12978" width="19.42578125" style="63" customWidth="1"/>
    <col min="12979" max="12980" width="23.85546875" style="63" customWidth="1"/>
    <col min="12981" max="12981" width="22" style="63" customWidth="1"/>
    <col min="12982" max="12982" width="12.42578125" style="63" customWidth="1"/>
    <col min="12983" max="12983" width="15.7109375" style="63" customWidth="1"/>
    <col min="12984" max="12984" width="13.140625" style="63" customWidth="1"/>
    <col min="12985" max="12985" width="52.42578125" style="63"/>
    <col min="12986" max="12986" width="15.7109375" style="63" customWidth="1"/>
    <col min="12987" max="12987" width="13.85546875" style="63" customWidth="1"/>
    <col min="12988" max="12991" width="52.42578125" style="63"/>
    <col min="12992" max="12992" width="14.28515625" style="63" customWidth="1"/>
    <col min="12993" max="12993" width="12.42578125" style="63" customWidth="1"/>
    <col min="12994" max="12994" width="19.7109375" style="63" customWidth="1"/>
    <col min="12995" max="12995" width="17.42578125" style="63" customWidth="1"/>
    <col min="12996" max="12996" width="11.85546875" style="63" customWidth="1"/>
    <col min="12997" max="12997" width="10.5703125" style="63" customWidth="1"/>
    <col min="12998" max="12998" width="11.28515625" style="63" customWidth="1"/>
    <col min="12999" max="13001" width="52.42578125" style="63"/>
    <col min="13002" max="13003" width="52.42578125" style="63" customWidth="1"/>
    <col min="13004" max="13004" width="32.85546875" style="63" customWidth="1"/>
    <col min="13005" max="13005" width="22.5703125" style="63" customWidth="1"/>
    <col min="13006" max="13198" width="52.42578125" style="63"/>
    <col min="13199" max="13199" width="25.5703125" style="63" customWidth="1"/>
    <col min="13200" max="13200" width="12.5703125" style="63" customWidth="1"/>
    <col min="13201" max="13202" width="15.140625" style="63" customWidth="1"/>
    <col min="13203" max="13203" width="28" style="63" bestFit="1" customWidth="1"/>
    <col min="13204" max="13204" width="21.42578125" style="63" bestFit="1" customWidth="1"/>
    <col min="13205" max="13205" width="35.5703125" style="63" bestFit="1" customWidth="1"/>
    <col min="13206" max="13206" width="35.28515625" style="63" customWidth="1"/>
    <col min="13207" max="13207" width="19.7109375" style="63" bestFit="1" customWidth="1"/>
    <col min="13208" max="13208" width="69.5703125" style="63" customWidth="1"/>
    <col min="13209" max="13209" width="14.85546875" style="63" bestFit="1" customWidth="1"/>
    <col min="13210" max="13210" width="23.140625" style="63" bestFit="1" customWidth="1"/>
    <col min="13211" max="13211" width="24.85546875" style="63" customWidth="1"/>
    <col min="13212" max="13212" width="19.5703125" style="63" bestFit="1" customWidth="1"/>
    <col min="13213" max="13213" width="47.7109375" style="63" bestFit="1" customWidth="1"/>
    <col min="13214" max="13214" width="8.85546875" style="63" bestFit="1" customWidth="1"/>
    <col min="13215" max="13215" width="14" style="63" bestFit="1" customWidth="1"/>
    <col min="13216" max="13216" width="35.5703125" style="63" bestFit="1" customWidth="1"/>
    <col min="13217" max="13217" width="17.42578125" style="63" bestFit="1" customWidth="1"/>
    <col min="13218" max="13218" width="10.42578125" style="63" bestFit="1" customWidth="1"/>
    <col min="13219" max="13219" width="14.140625" style="63" bestFit="1" customWidth="1"/>
    <col min="13220" max="13220" width="24.140625" style="63" bestFit="1" customWidth="1"/>
    <col min="13221" max="13221" width="18" style="63" customWidth="1"/>
    <col min="13222" max="13222" width="18.42578125" style="63" bestFit="1" customWidth="1"/>
    <col min="13223" max="13223" width="16.85546875" style="63" bestFit="1" customWidth="1"/>
    <col min="13224" max="13224" width="19.5703125" style="63" customWidth="1"/>
    <col min="13225" max="13225" width="17.7109375" style="63" bestFit="1" customWidth="1"/>
    <col min="13226" max="13226" width="9.28515625" style="63" customWidth="1"/>
    <col min="13227" max="13227" width="20.85546875" style="63" bestFit="1" customWidth="1"/>
    <col min="13228" max="13228" width="26.28515625" style="63" customWidth="1"/>
    <col min="13229" max="13229" width="11.85546875" style="63" bestFit="1" customWidth="1"/>
    <col min="13230" max="13230" width="6.140625" style="63" customWidth="1"/>
    <col min="13231" max="13231" width="8.42578125" style="63" customWidth="1"/>
    <col min="13232" max="13232" width="18.42578125" style="63" bestFit="1" customWidth="1"/>
    <col min="13233" max="13233" width="52.42578125" style="63"/>
    <col min="13234" max="13234" width="19.42578125" style="63" customWidth="1"/>
    <col min="13235" max="13236" width="23.85546875" style="63" customWidth="1"/>
    <col min="13237" max="13237" width="22" style="63" customWidth="1"/>
    <col min="13238" max="13238" width="12.42578125" style="63" customWidth="1"/>
    <col min="13239" max="13239" width="15.7109375" style="63" customWidth="1"/>
    <col min="13240" max="13240" width="13.140625" style="63" customWidth="1"/>
    <col min="13241" max="13241" width="52.42578125" style="63"/>
    <col min="13242" max="13242" width="15.7109375" style="63" customWidth="1"/>
    <col min="13243" max="13243" width="13.85546875" style="63" customWidth="1"/>
    <col min="13244" max="13247" width="52.42578125" style="63"/>
    <col min="13248" max="13248" width="14.28515625" style="63" customWidth="1"/>
    <col min="13249" max="13249" width="12.42578125" style="63" customWidth="1"/>
    <col min="13250" max="13250" width="19.7109375" style="63" customWidth="1"/>
    <col min="13251" max="13251" width="17.42578125" style="63" customWidth="1"/>
    <col min="13252" max="13252" width="11.85546875" style="63" customWidth="1"/>
    <col min="13253" max="13253" width="10.5703125" style="63" customWidth="1"/>
    <col min="13254" max="13254" width="11.28515625" style="63" customWidth="1"/>
    <col min="13255" max="13257" width="52.42578125" style="63"/>
    <col min="13258" max="13259" width="52.42578125" style="63" customWidth="1"/>
    <col min="13260" max="13260" width="32.85546875" style="63" customWidth="1"/>
    <col min="13261" max="13261" width="22.5703125" style="63" customWidth="1"/>
    <col min="13262" max="13454" width="52.42578125" style="63"/>
    <col min="13455" max="13455" width="25.5703125" style="63" customWidth="1"/>
    <col min="13456" max="13456" width="12.5703125" style="63" customWidth="1"/>
    <col min="13457" max="13458" width="15.140625" style="63" customWidth="1"/>
    <col min="13459" max="13459" width="28" style="63" bestFit="1" customWidth="1"/>
    <col min="13460" max="13460" width="21.42578125" style="63" bestFit="1" customWidth="1"/>
    <col min="13461" max="13461" width="35.5703125" style="63" bestFit="1" customWidth="1"/>
    <col min="13462" max="13462" width="35.28515625" style="63" customWidth="1"/>
    <col min="13463" max="13463" width="19.7109375" style="63" bestFit="1" customWidth="1"/>
    <col min="13464" max="13464" width="69.5703125" style="63" customWidth="1"/>
    <col min="13465" max="13465" width="14.85546875" style="63" bestFit="1" customWidth="1"/>
    <col min="13466" max="13466" width="23.140625" style="63" bestFit="1" customWidth="1"/>
    <col min="13467" max="13467" width="24.85546875" style="63" customWidth="1"/>
    <col min="13468" max="13468" width="19.5703125" style="63" bestFit="1" customWidth="1"/>
    <col min="13469" max="13469" width="47.7109375" style="63" bestFit="1" customWidth="1"/>
    <col min="13470" max="13470" width="8.85546875" style="63" bestFit="1" customWidth="1"/>
    <col min="13471" max="13471" width="14" style="63" bestFit="1" customWidth="1"/>
    <col min="13472" max="13472" width="35.5703125" style="63" bestFit="1" customWidth="1"/>
    <col min="13473" max="13473" width="17.42578125" style="63" bestFit="1" customWidth="1"/>
    <col min="13474" max="13474" width="10.42578125" style="63" bestFit="1" customWidth="1"/>
    <col min="13475" max="13475" width="14.140625" style="63" bestFit="1" customWidth="1"/>
    <col min="13476" max="13476" width="24.140625" style="63" bestFit="1" customWidth="1"/>
    <col min="13477" max="13477" width="18" style="63" customWidth="1"/>
    <col min="13478" max="13478" width="18.42578125" style="63" bestFit="1" customWidth="1"/>
    <col min="13479" max="13479" width="16.85546875" style="63" bestFit="1" customWidth="1"/>
    <col min="13480" max="13480" width="19.5703125" style="63" customWidth="1"/>
    <col min="13481" max="13481" width="17.7109375" style="63" bestFit="1" customWidth="1"/>
    <col min="13482" max="13482" width="9.28515625" style="63" customWidth="1"/>
    <col min="13483" max="13483" width="20.85546875" style="63" bestFit="1" customWidth="1"/>
    <col min="13484" max="13484" width="26.28515625" style="63" customWidth="1"/>
    <col min="13485" max="13485" width="11.85546875" style="63" bestFit="1" customWidth="1"/>
    <col min="13486" max="13486" width="6.140625" style="63" customWidth="1"/>
    <col min="13487" max="13487" width="8.42578125" style="63" customWidth="1"/>
    <col min="13488" max="13488" width="18.42578125" style="63" bestFit="1" customWidth="1"/>
    <col min="13489" max="13489" width="52.42578125" style="63"/>
    <col min="13490" max="13490" width="19.42578125" style="63" customWidth="1"/>
    <col min="13491" max="13492" width="23.85546875" style="63" customWidth="1"/>
    <col min="13493" max="13493" width="22" style="63" customWidth="1"/>
    <col min="13494" max="13494" width="12.42578125" style="63" customWidth="1"/>
    <col min="13495" max="13495" width="15.7109375" style="63" customWidth="1"/>
    <col min="13496" max="13496" width="13.140625" style="63" customWidth="1"/>
    <col min="13497" max="13497" width="52.42578125" style="63"/>
    <col min="13498" max="13498" width="15.7109375" style="63" customWidth="1"/>
    <col min="13499" max="13499" width="13.85546875" style="63" customWidth="1"/>
    <col min="13500" max="13503" width="52.42578125" style="63"/>
    <col min="13504" max="13504" width="14.28515625" style="63" customWidth="1"/>
    <col min="13505" max="13505" width="12.42578125" style="63" customWidth="1"/>
    <col min="13506" max="13506" width="19.7109375" style="63" customWidth="1"/>
    <col min="13507" max="13507" width="17.42578125" style="63" customWidth="1"/>
    <col min="13508" max="13508" width="11.85546875" style="63" customWidth="1"/>
    <col min="13509" max="13509" width="10.5703125" style="63" customWidth="1"/>
    <col min="13510" max="13510" width="11.28515625" style="63" customWidth="1"/>
    <col min="13511" max="13513" width="52.42578125" style="63"/>
    <col min="13514" max="13515" width="52.42578125" style="63" customWidth="1"/>
    <col min="13516" max="13516" width="32.85546875" style="63" customWidth="1"/>
    <col min="13517" max="13517" width="22.5703125" style="63" customWidth="1"/>
    <col min="13518" max="13710" width="52.42578125" style="63"/>
    <col min="13711" max="13711" width="25.5703125" style="63" customWidth="1"/>
    <col min="13712" max="13712" width="12.5703125" style="63" customWidth="1"/>
    <col min="13713" max="13714" width="15.140625" style="63" customWidth="1"/>
    <col min="13715" max="13715" width="28" style="63" bestFit="1" customWidth="1"/>
    <col min="13716" max="13716" width="21.42578125" style="63" bestFit="1" customWidth="1"/>
    <col min="13717" max="13717" width="35.5703125" style="63" bestFit="1" customWidth="1"/>
    <col min="13718" max="13718" width="35.28515625" style="63" customWidth="1"/>
    <col min="13719" max="13719" width="19.7109375" style="63" bestFit="1" customWidth="1"/>
    <col min="13720" max="13720" width="69.5703125" style="63" customWidth="1"/>
    <col min="13721" max="13721" width="14.85546875" style="63" bestFit="1" customWidth="1"/>
    <col min="13722" max="13722" width="23.140625" style="63" bestFit="1" customWidth="1"/>
    <col min="13723" max="13723" width="24.85546875" style="63" customWidth="1"/>
    <col min="13724" max="13724" width="19.5703125" style="63" bestFit="1" customWidth="1"/>
    <col min="13725" max="13725" width="47.7109375" style="63" bestFit="1" customWidth="1"/>
    <col min="13726" max="13726" width="8.85546875" style="63" bestFit="1" customWidth="1"/>
    <col min="13727" max="13727" width="14" style="63" bestFit="1" customWidth="1"/>
    <col min="13728" max="13728" width="35.5703125" style="63" bestFit="1" customWidth="1"/>
    <col min="13729" max="13729" width="17.42578125" style="63" bestFit="1" customWidth="1"/>
    <col min="13730" max="13730" width="10.42578125" style="63" bestFit="1" customWidth="1"/>
    <col min="13731" max="13731" width="14.140625" style="63" bestFit="1" customWidth="1"/>
    <col min="13732" max="13732" width="24.140625" style="63" bestFit="1" customWidth="1"/>
    <col min="13733" max="13733" width="18" style="63" customWidth="1"/>
    <col min="13734" max="13734" width="18.42578125" style="63" bestFit="1" customWidth="1"/>
    <col min="13735" max="13735" width="16.85546875" style="63" bestFit="1" customWidth="1"/>
    <col min="13736" max="13736" width="19.5703125" style="63" customWidth="1"/>
    <col min="13737" max="13737" width="17.7109375" style="63" bestFit="1" customWidth="1"/>
    <col min="13738" max="13738" width="9.28515625" style="63" customWidth="1"/>
    <col min="13739" max="13739" width="20.85546875" style="63" bestFit="1" customWidth="1"/>
    <col min="13740" max="13740" width="26.28515625" style="63" customWidth="1"/>
    <col min="13741" max="13741" width="11.85546875" style="63" bestFit="1" customWidth="1"/>
    <col min="13742" max="13742" width="6.140625" style="63" customWidth="1"/>
    <col min="13743" max="13743" width="8.42578125" style="63" customWidth="1"/>
    <col min="13744" max="13744" width="18.42578125" style="63" bestFit="1" customWidth="1"/>
    <col min="13745" max="13745" width="52.42578125" style="63"/>
    <col min="13746" max="13746" width="19.42578125" style="63" customWidth="1"/>
    <col min="13747" max="13748" width="23.85546875" style="63" customWidth="1"/>
    <col min="13749" max="13749" width="22" style="63" customWidth="1"/>
    <col min="13750" max="13750" width="12.42578125" style="63" customWidth="1"/>
    <col min="13751" max="13751" width="15.7109375" style="63" customWidth="1"/>
    <col min="13752" max="13752" width="13.140625" style="63" customWidth="1"/>
    <col min="13753" max="13753" width="52.42578125" style="63"/>
    <col min="13754" max="13754" width="15.7109375" style="63" customWidth="1"/>
    <col min="13755" max="13755" width="13.85546875" style="63" customWidth="1"/>
    <col min="13756" max="13759" width="52.42578125" style="63"/>
    <col min="13760" max="13760" width="14.28515625" style="63" customWidth="1"/>
    <col min="13761" max="13761" width="12.42578125" style="63" customWidth="1"/>
    <col min="13762" max="13762" width="19.7109375" style="63" customWidth="1"/>
    <col min="13763" max="13763" width="17.42578125" style="63" customWidth="1"/>
    <col min="13764" max="13764" width="11.85546875" style="63" customWidth="1"/>
    <col min="13765" max="13765" width="10.5703125" style="63" customWidth="1"/>
    <col min="13766" max="13766" width="11.28515625" style="63" customWidth="1"/>
    <col min="13767" max="13769" width="52.42578125" style="63"/>
    <col min="13770" max="13771" width="52.42578125" style="63" customWidth="1"/>
    <col min="13772" max="13772" width="32.85546875" style="63" customWidth="1"/>
    <col min="13773" max="13773" width="22.5703125" style="63" customWidth="1"/>
    <col min="13774" max="13966" width="52.42578125" style="63"/>
    <col min="13967" max="13967" width="25.5703125" style="63" customWidth="1"/>
    <col min="13968" max="13968" width="12.5703125" style="63" customWidth="1"/>
    <col min="13969" max="13970" width="15.140625" style="63" customWidth="1"/>
    <col min="13971" max="13971" width="28" style="63" bestFit="1" customWidth="1"/>
    <col min="13972" max="13972" width="21.42578125" style="63" bestFit="1" customWidth="1"/>
    <col min="13973" max="13973" width="35.5703125" style="63" bestFit="1" customWidth="1"/>
    <col min="13974" max="13974" width="35.28515625" style="63" customWidth="1"/>
    <col min="13975" max="13975" width="19.7109375" style="63" bestFit="1" customWidth="1"/>
    <col min="13976" max="13976" width="69.5703125" style="63" customWidth="1"/>
    <col min="13977" max="13977" width="14.85546875" style="63" bestFit="1" customWidth="1"/>
    <col min="13978" max="13978" width="23.140625" style="63" bestFit="1" customWidth="1"/>
    <col min="13979" max="13979" width="24.85546875" style="63" customWidth="1"/>
    <col min="13980" max="13980" width="19.5703125" style="63" bestFit="1" customWidth="1"/>
    <col min="13981" max="13981" width="47.7109375" style="63" bestFit="1" customWidth="1"/>
    <col min="13982" max="13982" width="8.85546875" style="63" bestFit="1" customWidth="1"/>
    <col min="13983" max="13983" width="14" style="63" bestFit="1" customWidth="1"/>
    <col min="13984" max="13984" width="35.5703125" style="63" bestFit="1" customWidth="1"/>
    <col min="13985" max="13985" width="17.42578125" style="63" bestFit="1" customWidth="1"/>
    <col min="13986" max="13986" width="10.42578125" style="63" bestFit="1" customWidth="1"/>
    <col min="13987" max="13987" width="14.140625" style="63" bestFit="1" customWidth="1"/>
    <col min="13988" max="13988" width="24.140625" style="63" bestFit="1" customWidth="1"/>
    <col min="13989" max="13989" width="18" style="63" customWidth="1"/>
    <col min="13990" max="13990" width="18.42578125" style="63" bestFit="1" customWidth="1"/>
    <col min="13991" max="13991" width="16.85546875" style="63" bestFit="1" customWidth="1"/>
    <col min="13992" max="13992" width="19.5703125" style="63" customWidth="1"/>
    <col min="13993" max="13993" width="17.7109375" style="63" bestFit="1" customWidth="1"/>
    <col min="13994" max="13994" width="9.28515625" style="63" customWidth="1"/>
    <col min="13995" max="13995" width="20.85546875" style="63" bestFit="1" customWidth="1"/>
    <col min="13996" max="13996" width="26.28515625" style="63" customWidth="1"/>
    <col min="13997" max="13997" width="11.85546875" style="63" bestFit="1" customWidth="1"/>
    <col min="13998" max="13998" width="6.140625" style="63" customWidth="1"/>
    <col min="13999" max="13999" width="8.42578125" style="63" customWidth="1"/>
    <col min="14000" max="14000" width="18.42578125" style="63" bestFit="1" customWidth="1"/>
    <col min="14001" max="14001" width="52.42578125" style="63"/>
    <col min="14002" max="14002" width="19.42578125" style="63" customWidth="1"/>
    <col min="14003" max="14004" width="23.85546875" style="63" customWidth="1"/>
    <col min="14005" max="14005" width="22" style="63" customWidth="1"/>
    <col min="14006" max="14006" width="12.42578125" style="63" customWidth="1"/>
    <col min="14007" max="14007" width="15.7109375" style="63" customWidth="1"/>
    <col min="14008" max="14008" width="13.140625" style="63" customWidth="1"/>
    <col min="14009" max="14009" width="52.42578125" style="63"/>
    <col min="14010" max="14010" width="15.7109375" style="63" customWidth="1"/>
    <col min="14011" max="14011" width="13.85546875" style="63" customWidth="1"/>
    <col min="14012" max="14015" width="52.42578125" style="63"/>
    <col min="14016" max="14016" width="14.28515625" style="63" customWidth="1"/>
    <col min="14017" max="14017" width="12.42578125" style="63" customWidth="1"/>
    <col min="14018" max="14018" width="19.7109375" style="63" customWidth="1"/>
    <col min="14019" max="14019" width="17.42578125" style="63" customWidth="1"/>
    <col min="14020" max="14020" width="11.85546875" style="63" customWidth="1"/>
    <col min="14021" max="14021" width="10.5703125" style="63" customWidth="1"/>
    <col min="14022" max="14022" width="11.28515625" style="63" customWidth="1"/>
    <col min="14023" max="14025" width="52.42578125" style="63"/>
    <col min="14026" max="14027" width="52.42578125" style="63" customWidth="1"/>
    <col min="14028" max="14028" width="32.85546875" style="63" customWidth="1"/>
    <col min="14029" max="14029" width="22.5703125" style="63" customWidth="1"/>
    <col min="14030" max="14222" width="52.42578125" style="63"/>
    <col min="14223" max="14223" width="25.5703125" style="63" customWidth="1"/>
    <col min="14224" max="14224" width="12.5703125" style="63" customWidth="1"/>
    <col min="14225" max="14226" width="15.140625" style="63" customWidth="1"/>
    <col min="14227" max="14227" width="28" style="63" bestFit="1" customWidth="1"/>
    <col min="14228" max="14228" width="21.42578125" style="63" bestFit="1" customWidth="1"/>
    <col min="14229" max="14229" width="35.5703125" style="63" bestFit="1" customWidth="1"/>
    <col min="14230" max="14230" width="35.28515625" style="63" customWidth="1"/>
    <col min="14231" max="14231" width="19.7109375" style="63" bestFit="1" customWidth="1"/>
    <col min="14232" max="14232" width="69.5703125" style="63" customWidth="1"/>
    <col min="14233" max="14233" width="14.85546875" style="63" bestFit="1" customWidth="1"/>
    <col min="14234" max="14234" width="23.140625" style="63" bestFit="1" customWidth="1"/>
    <col min="14235" max="14235" width="24.85546875" style="63" customWidth="1"/>
    <col min="14236" max="14236" width="19.5703125" style="63" bestFit="1" customWidth="1"/>
    <col min="14237" max="14237" width="47.7109375" style="63" bestFit="1" customWidth="1"/>
    <col min="14238" max="14238" width="8.85546875" style="63" bestFit="1" customWidth="1"/>
    <col min="14239" max="14239" width="14" style="63" bestFit="1" customWidth="1"/>
    <col min="14240" max="14240" width="35.5703125" style="63" bestFit="1" customWidth="1"/>
    <col min="14241" max="14241" width="17.42578125" style="63" bestFit="1" customWidth="1"/>
    <col min="14242" max="14242" width="10.42578125" style="63" bestFit="1" customWidth="1"/>
    <col min="14243" max="14243" width="14.140625" style="63" bestFit="1" customWidth="1"/>
    <col min="14244" max="14244" width="24.140625" style="63" bestFit="1" customWidth="1"/>
    <col min="14245" max="14245" width="18" style="63" customWidth="1"/>
    <col min="14246" max="14246" width="18.42578125" style="63" bestFit="1" customWidth="1"/>
    <col min="14247" max="14247" width="16.85546875" style="63" bestFit="1" customWidth="1"/>
    <col min="14248" max="14248" width="19.5703125" style="63" customWidth="1"/>
    <col min="14249" max="14249" width="17.7109375" style="63" bestFit="1" customWidth="1"/>
    <col min="14250" max="14250" width="9.28515625" style="63" customWidth="1"/>
    <col min="14251" max="14251" width="20.85546875" style="63" bestFit="1" customWidth="1"/>
    <col min="14252" max="14252" width="26.28515625" style="63" customWidth="1"/>
    <col min="14253" max="14253" width="11.85546875" style="63" bestFit="1" customWidth="1"/>
    <col min="14254" max="14254" width="6.140625" style="63" customWidth="1"/>
    <col min="14255" max="14255" width="8.42578125" style="63" customWidth="1"/>
    <col min="14256" max="14256" width="18.42578125" style="63" bestFit="1" customWidth="1"/>
    <col min="14257" max="14257" width="52.42578125" style="63"/>
    <col min="14258" max="14258" width="19.42578125" style="63" customWidth="1"/>
    <col min="14259" max="14260" width="23.85546875" style="63" customWidth="1"/>
    <col min="14261" max="14261" width="22" style="63" customWidth="1"/>
    <col min="14262" max="14262" width="12.42578125" style="63" customWidth="1"/>
    <col min="14263" max="14263" width="15.7109375" style="63" customWidth="1"/>
    <col min="14264" max="14264" width="13.140625" style="63" customWidth="1"/>
    <col min="14265" max="14265" width="52.42578125" style="63"/>
    <col min="14266" max="14266" width="15.7109375" style="63" customWidth="1"/>
    <col min="14267" max="14267" width="13.85546875" style="63" customWidth="1"/>
    <col min="14268" max="14271" width="52.42578125" style="63"/>
    <col min="14272" max="14272" width="14.28515625" style="63" customWidth="1"/>
    <col min="14273" max="14273" width="12.42578125" style="63" customWidth="1"/>
    <col min="14274" max="14274" width="19.7109375" style="63" customWidth="1"/>
    <col min="14275" max="14275" width="17.42578125" style="63" customWidth="1"/>
    <col min="14276" max="14276" width="11.85546875" style="63" customWidth="1"/>
    <col min="14277" max="14277" width="10.5703125" style="63" customWidth="1"/>
    <col min="14278" max="14278" width="11.28515625" style="63" customWidth="1"/>
    <col min="14279" max="14281" width="52.42578125" style="63"/>
    <col min="14282" max="14283" width="52.42578125" style="63" customWidth="1"/>
    <col min="14284" max="14284" width="32.85546875" style="63" customWidth="1"/>
    <col min="14285" max="14285" width="22.5703125" style="63" customWidth="1"/>
    <col min="14286" max="14478" width="52.42578125" style="63"/>
    <col min="14479" max="14479" width="25.5703125" style="63" customWidth="1"/>
    <col min="14480" max="14480" width="12.5703125" style="63" customWidth="1"/>
    <col min="14481" max="14482" width="15.140625" style="63" customWidth="1"/>
    <col min="14483" max="14483" width="28" style="63" bestFit="1" customWidth="1"/>
    <col min="14484" max="14484" width="21.42578125" style="63" bestFit="1" customWidth="1"/>
    <col min="14485" max="14485" width="35.5703125" style="63" bestFit="1" customWidth="1"/>
    <col min="14486" max="14486" width="35.28515625" style="63" customWidth="1"/>
    <col min="14487" max="14487" width="19.7109375" style="63" bestFit="1" customWidth="1"/>
    <col min="14488" max="14488" width="69.5703125" style="63" customWidth="1"/>
    <col min="14489" max="14489" width="14.85546875" style="63" bestFit="1" customWidth="1"/>
    <col min="14490" max="14490" width="23.140625" style="63" bestFit="1" customWidth="1"/>
    <col min="14491" max="14491" width="24.85546875" style="63" customWidth="1"/>
    <col min="14492" max="14492" width="19.5703125" style="63" bestFit="1" customWidth="1"/>
    <col min="14493" max="14493" width="47.7109375" style="63" bestFit="1" customWidth="1"/>
    <col min="14494" max="14494" width="8.85546875" style="63" bestFit="1" customWidth="1"/>
    <col min="14495" max="14495" width="14" style="63" bestFit="1" customWidth="1"/>
    <col min="14496" max="14496" width="35.5703125" style="63" bestFit="1" customWidth="1"/>
    <col min="14497" max="14497" width="17.42578125" style="63" bestFit="1" customWidth="1"/>
    <col min="14498" max="14498" width="10.42578125" style="63" bestFit="1" customWidth="1"/>
    <col min="14499" max="14499" width="14.140625" style="63" bestFit="1" customWidth="1"/>
    <col min="14500" max="14500" width="24.140625" style="63" bestFit="1" customWidth="1"/>
    <col min="14501" max="14501" width="18" style="63" customWidth="1"/>
    <col min="14502" max="14502" width="18.42578125" style="63" bestFit="1" customWidth="1"/>
    <col min="14503" max="14503" width="16.85546875" style="63" bestFit="1" customWidth="1"/>
    <col min="14504" max="14504" width="19.5703125" style="63" customWidth="1"/>
    <col min="14505" max="14505" width="17.7109375" style="63" bestFit="1" customWidth="1"/>
    <col min="14506" max="14506" width="9.28515625" style="63" customWidth="1"/>
    <col min="14507" max="14507" width="20.85546875" style="63" bestFit="1" customWidth="1"/>
    <col min="14508" max="14508" width="26.28515625" style="63" customWidth="1"/>
    <col min="14509" max="14509" width="11.85546875" style="63" bestFit="1" customWidth="1"/>
    <col min="14510" max="14510" width="6.140625" style="63" customWidth="1"/>
    <col min="14511" max="14511" width="8.42578125" style="63" customWidth="1"/>
    <col min="14512" max="14512" width="18.42578125" style="63" bestFit="1" customWidth="1"/>
    <col min="14513" max="14513" width="52.42578125" style="63"/>
    <col min="14514" max="14514" width="19.42578125" style="63" customWidth="1"/>
    <col min="14515" max="14516" width="23.85546875" style="63" customWidth="1"/>
    <col min="14517" max="14517" width="22" style="63" customWidth="1"/>
    <col min="14518" max="14518" width="12.42578125" style="63" customWidth="1"/>
    <col min="14519" max="14519" width="15.7109375" style="63" customWidth="1"/>
    <col min="14520" max="14520" width="13.140625" style="63" customWidth="1"/>
    <col min="14521" max="14521" width="52.42578125" style="63"/>
    <col min="14522" max="14522" width="15.7109375" style="63" customWidth="1"/>
    <col min="14523" max="14523" width="13.85546875" style="63" customWidth="1"/>
    <col min="14524" max="14527" width="52.42578125" style="63"/>
    <col min="14528" max="14528" width="14.28515625" style="63" customWidth="1"/>
    <col min="14529" max="14529" width="12.42578125" style="63" customWidth="1"/>
    <col min="14530" max="14530" width="19.7109375" style="63" customWidth="1"/>
    <col min="14531" max="14531" width="17.42578125" style="63" customWidth="1"/>
    <col min="14532" max="14532" width="11.85546875" style="63" customWidth="1"/>
    <col min="14533" max="14533" width="10.5703125" style="63" customWidth="1"/>
    <col min="14534" max="14534" width="11.28515625" style="63" customWidth="1"/>
    <col min="14535" max="14537" width="52.42578125" style="63"/>
    <col min="14538" max="14539" width="52.42578125" style="63" customWidth="1"/>
    <col min="14540" max="14540" width="32.85546875" style="63" customWidth="1"/>
    <col min="14541" max="14541" width="22.5703125" style="63" customWidth="1"/>
    <col min="14542" max="14734" width="52.42578125" style="63"/>
    <col min="14735" max="14735" width="25.5703125" style="63" customWidth="1"/>
    <col min="14736" max="14736" width="12.5703125" style="63" customWidth="1"/>
    <col min="14737" max="14738" width="15.140625" style="63" customWidth="1"/>
    <col min="14739" max="14739" width="28" style="63" bestFit="1" customWidth="1"/>
    <col min="14740" max="14740" width="21.42578125" style="63" bestFit="1" customWidth="1"/>
    <col min="14741" max="14741" width="35.5703125" style="63" bestFit="1" customWidth="1"/>
    <col min="14742" max="14742" width="35.28515625" style="63" customWidth="1"/>
    <col min="14743" max="14743" width="19.7109375" style="63" bestFit="1" customWidth="1"/>
    <col min="14744" max="14744" width="69.5703125" style="63" customWidth="1"/>
    <col min="14745" max="14745" width="14.85546875" style="63" bestFit="1" customWidth="1"/>
    <col min="14746" max="14746" width="23.140625" style="63" bestFit="1" customWidth="1"/>
    <col min="14747" max="14747" width="24.85546875" style="63" customWidth="1"/>
    <col min="14748" max="14748" width="19.5703125" style="63" bestFit="1" customWidth="1"/>
    <col min="14749" max="14749" width="47.7109375" style="63" bestFit="1" customWidth="1"/>
    <col min="14750" max="14750" width="8.85546875" style="63" bestFit="1" customWidth="1"/>
    <col min="14751" max="14751" width="14" style="63" bestFit="1" customWidth="1"/>
    <col min="14752" max="14752" width="35.5703125" style="63" bestFit="1" customWidth="1"/>
    <col min="14753" max="14753" width="17.42578125" style="63" bestFit="1" customWidth="1"/>
    <col min="14754" max="14754" width="10.42578125" style="63" bestFit="1" customWidth="1"/>
    <col min="14755" max="14755" width="14.140625" style="63" bestFit="1" customWidth="1"/>
    <col min="14756" max="14756" width="24.140625" style="63" bestFit="1" customWidth="1"/>
    <col min="14757" max="14757" width="18" style="63" customWidth="1"/>
    <col min="14758" max="14758" width="18.42578125" style="63" bestFit="1" customWidth="1"/>
    <col min="14759" max="14759" width="16.85546875" style="63" bestFit="1" customWidth="1"/>
    <col min="14760" max="14760" width="19.5703125" style="63" customWidth="1"/>
    <col min="14761" max="14761" width="17.7109375" style="63" bestFit="1" customWidth="1"/>
    <col min="14762" max="14762" width="9.28515625" style="63" customWidth="1"/>
    <col min="14763" max="14763" width="20.85546875" style="63" bestFit="1" customWidth="1"/>
    <col min="14764" max="14764" width="26.28515625" style="63" customWidth="1"/>
    <col min="14765" max="14765" width="11.85546875" style="63" bestFit="1" customWidth="1"/>
    <col min="14766" max="14766" width="6.140625" style="63" customWidth="1"/>
    <col min="14767" max="14767" width="8.42578125" style="63" customWidth="1"/>
    <col min="14768" max="14768" width="18.42578125" style="63" bestFit="1" customWidth="1"/>
    <col min="14769" max="14769" width="52.42578125" style="63"/>
    <col min="14770" max="14770" width="19.42578125" style="63" customWidth="1"/>
    <col min="14771" max="14772" width="23.85546875" style="63" customWidth="1"/>
    <col min="14773" max="14773" width="22" style="63" customWidth="1"/>
    <col min="14774" max="14774" width="12.42578125" style="63" customWidth="1"/>
    <col min="14775" max="14775" width="15.7109375" style="63" customWidth="1"/>
    <col min="14776" max="14776" width="13.140625" style="63" customWidth="1"/>
    <col min="14777" max="14777" width="52.42578125" style="63"/>
    <col min="14778" max="14778" width="15.7109375" style="63" customWidth="1"/>
    <col min="14779" max="14779" width="13.85546875" style="63" customWidth="1"/>
    <col min="14780" max="14783" width="52.42578125" style="63"/>
    <col min="14784" max="14784" width="14.28515625" style="63" customWidth="1"/>
    <col min="14785" max="14785" width="12.42578125" style="63" customWidth="1"/>
    <col min="14786" max="14786" width="19.7109375" style="63" customWidth="1"/>
    <col min="14787" max="14787" width="17.42578125" style="63" customWidth="1"/>
    <col min="14788" max="14788" width="11.85546875" style="63" customWidth="1"/>
    <col min="14789" max="14789" width="10.5703125" style="63" customWidth="1"/>
    <col min="14790" max="14790" width="11.28515625" style="63" customWidth="1"/>
    <col min="14791" max="14793" width="52.42578125" style="63"/>
    <col min="14794" max="14795" width="52.42578125" style="63" customWidth="1"/>
    <col min="14796" max="14796" width="32.85546875" style="63" customWidth="1"/>
    <col min="14797" max="14797" width="22.5703125" style="63" customWidth="1"/>
    <col min="14798" max="14990" width="52.42578125" style="63"/>
    <col min="14991" max="14991" width="25.5703125" style="63" customWidth="1"/>
    <col min="14992" max="14992" width="12.5703125" style="63" customWidth="1"/>
    <col min="14993" max="14994" width="15.140625" style="63" customWidth="1"/>
    <col min="14995" max="14995" width="28" style="63" bestFit="1" customWidth="1"/>
    <col min="14996" max="14996" width="21.42578125" style="63" bestFit="1" customWidth="1"/>
    <col min="14997" max="14997" width="35.5703125" style="63" bestFit="1" customWidth="1"/>
    <col min="14998" max="14998" width="35.28515625" style="63" customWidth="1"/>
    <col min="14999" max="14999" width="19.7109375" style="63" bestFit="1" customWidth="1"/>
    <col min="15000" max="15000" width="69.5703125" style="63" customWidth="1"/>
    <col min="15001" max="15001" width="14.85546875" style="63" bestFit="1" customWidth="1"/>
    <col min="15002" max="15002" width="23.140625" style="63" bestFit="1" customWidth="1"/>
    <col min="15003" max="15003" width="24.85546875" style="63" customWidth="1"/>
    <col min="15004" max="15004" width="19.5703125" style="63" bestFit="1" customWidth="1"/>
    <col min="15005" max="15005" width="47.7109375" style="63" bestFit="1" customWidth="1"/>
    <col min="15006" max="15006" width="8.85546875" style="63" bestFit="1" customWidth="1"/>
    <col min="15007" max="15007" width="14" style="63" bestFit="1" customWidth="1"/>
    <col min="15008" max="15008" width="35.5703125" style="63" bestFit="1" customWidth="1"/>
    <col min="15009" max="15009" width="17.42578125" style="63" bestFit="1" customWidth="1"/>
    <col min="15010" max="15010" width="10.42578125" style="63" bestFit="1" customWidth="1"/>
    <col min="15011" max="15011" width="14.140625" style="63" bestFit="1" customWidth="1"/>
    <col min="15012" max="15012" width="24.140625" style="63" bestFit="1" customWidth="1"/>
    <col min="15013" max="15013" width="18" style="63" customWidth="1"/>
    <col min="15014" max="15014" width="18.42578125" style="63" bestFit="1" customWidth="1"/>
    <col min="15015" max="15015" width="16.85546875" style="63" bestFit="1" customWidth="1"/>
    <col min="15016" max="15016" width="19.5703125" style="63" customWidth="1"/>
    <col min="15017" max="15017" width="17.7109375" style="63" bestFit="1" customWidth="1"/>
    <col min="15018" max="15018" width="9.28515625" style="63" customWidth="1"/>
    <col min="15019" max="15019" width="20.85546875" style="63" bestFit="1" customWidth="1"/>
    <col min="15020" max="15020" width="26.28515625" style="63" customWidth="1"/>
    <col min="15021" max="15021" width="11.85546875" style="63" bestFit="1" customWidth="1"/>
    <col min="15022" max="15022" width="6.140625" style="63" customWidth="1"/>
    <col min="15023" max="15023" width="8.42578125" style="63" customWidth="1"/>
    <col min="15024" max="15024" width="18.42578125" style="63" bestFit="1" customWidth="1"/>
    <col min="15025" max="15025" width="52.42578125" style="63"/>
    <col min="15026" max="15026" width="19.42578125" style="63" customWidth="1"/>
    <col min="15027" max="15028" width="23.85546875" style="63" customWidth="1"/>
    <col min="15029" max="15029" width="22" style="63" customWidth="1"/>
    <col min="15030" max="15030" width="12.42578125" style="63" customWidth="1"/>
    <col min="15031" max="15031" width="15.7109375" style="63" customWidth="1"/>
    <col min="15032" max="15032" width="13.140625" style="63" customWidth="1"/>
    <col min="15033" max="15033" width="52.42578125" style="63"/>
    <col min="15034" max="15034" width="15.7109375" style="63" customWidth="1"/>
    <col min="15035" max="15035" width="13.85546875" style="63" customWidth="1"/>
    <col min="15036" max="15039" width="52.42578125" style="63"/>
    <col min="15040" max="15040" width="14.28515625" style="63" customWidth="1"/>
    <col min="15041" max="15041" width="12.42578125" style="63" customWidth="1"/>
    <col min="15042" max="15042" width="19.7109375" style="63" customWidth="1"/>
    <col min="15043" max="15043" width="17.42578125" style="63" customWidth="1"/>
    <col min="15044" max="15044" width="11.85546875" style="63" customWidth="1"/>
    <col min="15045" max="15045" width="10.5703125" style="63" customWidth="1"/>
    <col min="15046" max="15046" width="11.28515625" style="63" customWidth="1"/>
    <col min="15047" max="15049" width="52.42578125" style="63"/>
    <col min="15050" max="15051" width="52.42578125" style="63" customWidth="1"/>
    <col min="15052" max="15052" width="32.85546875" style="63" customWidth="1"/>
    <col min="15053" max="15053" width="22.5703125" style="63" customWidth="1"/>
    <col min="15054" max="15246" width="52.42578125" style="63"/>
    <col min="15247" max="15247" width="25.5703125" style="63" customWidth="1"/>
    <col min="15248" max="15248" width="12.5703125" style="63" customWidth="1"/>
    <col min="15249" max="15250" width="15.140625" style="63" customWidth="1"/>
    <col min="15251" max="15251" width="28" style="63" bestFit="1" customWidth="1"/>
    <col min="15252" max="15252" width="21.42578125" style="63" bestFit="1" customWidth="1"/>
    <col min="15253" max="15253" width="35.5703125" style="63" bestFit="1" customWidth="1"/>
    <col min="15254" max="15254" width="35.28515625" style="63" customWidth="1"/>
    <col min="15255" max="15255" width="19.7109375" style="63" bestFit="1" customWidth="1"/>
    <col min="15256" max="15256" width="69.5703125" style="63" customWidth="1"/>
    <col min="15257" max="15257" width="14.85546875" style="63" bestFit="1" customWidth="1"/>
    <col min="15258" max="15258" width="23.140625" style="63" bestFit="1" customWidth="1"/>
    <col min="15259" max="15259" width="24.85546875" style="63" customWidth="1"/>
    <col min="15260" max="15260" width="19.5703125" style="63" bestFit="1" customWidth="1"/>
    <col min="15261" max="15261" width="47.7109375" style="63" bestFit="1" customWidth="1"/>
    <col min="15262" max="15262" width="8.85546875" style="63" bestFit="1" customWidth="1"/>
    <col min="15263" max="15263" width="14" style="63" bestFit="1" customWidth="1"/>
    <col min="15264" max="15264" width="35.5703125" style="63" bestFit="1" customWidth="1"/>
    <col min="15265" max="15265" width="17.42578125" style="63" bestFit="1" customWidth="1"/>
    <col min="15266" max="15266" width="10.42578125" style="63" bestFit="1" customWidth="1"/>
    <col min="15267" max="15267" width="14.140625" style="63" bestFit="1" customWidth="1"/>
    <col min="15268" max="15268" width="24.140625" style="63" bestFit="1" customWidth="1"/>
    <col min="15269" max="15269" width="18" style="63" customWidth="1"/>
    <col min="15270" max="15270" width="18.42578125" style="63" bestFit="1" customWidth="1"/>
    <col min="15271" max="15271" width="16.85546875" style="63" bestFit="1" customWidth="1"/>
    <col min="15272" max="15272" width="19.5703125" style="63" customWidth="1"/>
    <col min="15273" max="15273" width="17.7109375" style="63" bestFit="1" customWidth="1"/>
    <col min="15274" max="15274" width="9.28515625" style="63" customWidth="1"/>
    <col min="15275" max="15275" width="20.85546875" style="63" bestFit="1" customWidth="1"/>
    <col min="15276" max="15276" width="26.28515625" style="63" customWidth="1"/>
    <col min="15277" max="15277" width="11.85546875" style="63" bestFit="1" customWidth="1"/>
    <col min="15278" max="15278" width="6.140625" style="63" customWidth="1"/>
    <col min="15279" max="15279" width="8.42578125" style="63" customWidth="1"/>
    <col min="15280" max="15280" width="18.42578125" style="63" bestFit="1" customWidth="1"/>
    <col min="15281" max="15281" width="52.42578125" style="63"/>
    <col min="15282" max="15282" width="19.42578125" style="63" customWidth="1"/>
    <col min="15283" max="15284" width="23.85546875" style="63" customWidth="1"/>
    <col min="15285" max="15285" width="22" style="63" customWidth="1"/>
    <col min="15286" max="15286" width="12.42578125" style="63" customWidth="1"/>
    <col min="15287" max="15287" width="15.7109375" style="63" customWidth="1"/>
    <col min="15288" max="15288" width="13.140625" style="63" customWidth="1"/>
    <col min="15289" max="15289" width="52.42578125" style="63"/>
    <col min="15290" max="15290" width="15.7109375" style="63" customWidth="1"/>
    <col min="15291" max="15291" width="13.85546875" style="63" customWidth="1"/>
    <col min="15292" max="15295" width="52.42578125" style="63"/>
    <col min="15296" max="15296" width="14.28515625" style="63" customWidth="1"/>
    <col min="15297" max="15297" width="12.42578125" style="63" customWidth="1"/>
    <col min="15298" max="15298" width="19.7109375" style="63" customWidth="1"/>
    <col min="15299" max="15299" width="17.42578125" style="63" customWidth="1"/>
    <col min="15300" max="15300" width="11.85546875" style="63" customWidth="1"/>
    <col min="15301" max="15301" width="10.5703125" style="63" customWidth="1"/>
    <col min="15302" max="15302" width="11.28515625" style="63" customWidth="1"/>
    <col min="15303" max="15305" width="52.42578125" style="63"/>
    <col min="15306" max="15307" width="52.42578125" style="63" customWidth="1"/>
    <col min="15308" max="15308" width="32.85546875" style="63" customWidth="1"/>
    <col min="15309" max="15309" width="22.5703125" style="63" customWidth="1"/>
    <col min="15310" max="15502" width="52.42578125" style="63"/>
    <col min="15503" max="15503" width="25.5703125" style="63" customWidth="1"/>
    <col min="15504" max="15504" width="12.5703125" style="63" customWidth="1"/>
    <col min="15505" max="15506" width="15.140625" style="63" customWidth="1"/>
    <col min="15507" max="15507" width="28" style="63" bestFit="1" customWidth="1"/>
    <col min="15508" max="15508" width="21.42578125" style="63" bestFit="1" customWidth="1"/>
    <col min="15509" max="15509" width="35.5703125" style="63" bestFit="1" customWidth="1"/>
    <col min="15510" max="15510" width="35.28515625" style="63" customWidth="1"/>
    <col min="15511" max="15511" width="19.7109375" style="63" bestFit="1" customWidth="1"/>
    <col min="15512" max="15512" width="69.5703125" style="63" customWidth="1"/>
    <col min="15513" max="15513" width="14.85546875" style="63" bestFit="1" customWidth="1"/>
    <col min="15514" max="15514" width="23.140625" style="63" bestFit="1" customWidth="1"/>
    <col min="15515" max="15515" width="24.85546875" style="63" customWidth="1"/>
    <col min="15516" max="15516" width="19.5703125" style="63" bestFit="1" customWidth="1"/>
    <col min="15517" max="15517" width="47.7109375" style="63" bestFit="1" customWidth="1"/>
    <col min="15518" max="15518" width="8.85546875" style="63" bestFit="1" customWidth="1"/>
    <col min="15519" max="15519" width="14" style="63" bestFit="1" customWidth="1"/>
    <col min="15520" max="15520" width="35.5703125" style="63" bestFit="1" customWidth="1"/>
    <col min="15521" max="15521" width="17.42578125" style="63" bestFit="1" customWidth="1"/>
    <col min="15522" max="15522" width="10.42578125" style="63" bestFit="1" customWidth="1"/>
    <col min="15523" max="15523" width="14.140625" style="63" bestFit="1" customWidth="1"/>
    <col min="15524" max="15524" width="24.140625" style="63" bestFit="1" customWidth="1"/>
    <col min="15525" max="15525" width="18" style="63" customWidth="1"/>
    <col min="15526" max="15526" width="18.42578125" style="63" bestFit="1" customWidth="1"/>
    <col min="15527" max="15527" width="16.85546875" style="63" bestFit="1" customWidth="1"/>
    <col min="15528" max="15528" width="19.5703125" style="63" customWidth="1"/>
    <col min="15529" max="15529" width="17.7109375" style="63" bestFit="1" customWidth="1"/>
    <col min="15530" max="15530" width="9.28515625" style="63" customWidth="1"/>
    <col min="15531" max="15531" width="20.85546875" style="63" bestFit="1" customWidth="1"/>
    <col min="15532" max="15532" width="26.28515625" style="63" customWidth="1"/>
    <col min="15533" max="15533" width="11.85546875" style="63" bestFit="1" customWidth="1"/>
    <col min="15534" max="15534" width="6.140625" style="63" customWidth="1"/>
    <col min="15535" max="15535" width="8.42578125" style="63" customWidth="1"/>
    <col min="15536" max="15536" width="18.42578125" style="63" bestFit="1" customWidth="1"/>
    <col min="15537" max="15537" width="52.42578125" style="63"/>
    <col min="15538" max="15538" width="19.42578125" style="63" customWidth="1"/>
    <col min="15539" max="15540" width="23.85546875" style="63" customWidth="1"/>
    <col min="15541" max="15541" width="22" style="63" customWidth="1"/>
    <col min="15542" max="15542" width="12.42578125" style="63" customWidth="1"/>
    <col min="15543" max="15543" width="15.7109375" style="63" customWidth="1"/>
    <col min="15544" max="15544" width="13.140625" style="63" customWidth="1"/>
    <col min="15545" max="15545" width="52.42578125" style="63"/>
    <col min="15546" max="15546" width="15.7109375" style="63" customWidth="1"/>
    <col min="15547" max="15547" width="13.85546875" style="63" customWidth="1"/>
    <col min="15548" max="15551" width="52.42578125" style="63"/>
    <col min="15552" max="15552" width="14.28515625" style="63" customWidth="1"/>
    <col min="15553" max="15553" width="12.42578125" style="63" customWidth="1"/>
    <col min="15554" max="15554" width="19.7109375" style="63" customWidth="1"/>
    <col min="15555" max="15555" width="17.42578125" style="63" customWidth="1"/>
    <col min="15556" max="15556" width="11.85546875" style="63" customWidth="1"/>
    <col min="15557" max="15557" width="10.5703125" style="63" customWidth="1"/>
    <col min="15558" max="15558" width="11.28515625" style="63" customWidth="1"/>
    <col min="15559" max="15561" width="52.42578125" style="63"/>
    <col min="15562" max="15563" width="52.42578125" style="63" customWidth="1"/>
    <col min="15564" max="15564" width="32.85546875" style="63" customWidth="1"/>
    <col min="15565" max="15565" width="22.5703125" style="63" customWidth="1"/>
    <col min="15566" max="15758" width="52.42578125" style="63"/>
    <col min="15759" max="15759" width="25.5703125" style="63" customWidth="1"/>
    <col min="15760" max="15760" width="12.5703125" style="63" customWidth="1"/>
    <col min="15761" max="15762" width="15.140625" style="63" customWidth="1"/>
    <col min="15763" max="15763" width="28" style="63" bestFit="1" customWidth="1"/>
    <col min="15764" max="15764" width="21.42578125" style="63" bestFit="1" customWidth="1"/>
    <col min="15765" max="15765" width="35.5703125" style="63" bestFit="1" customWidth="1"/>
    <col min="15766" max="15766" width="35.28515625" style="63" customWidth="1"/>
    <col min="15767" max="15767" width="19.7109375" style="63" bestFit="1" customWidth="1"/>
    <col min="15768" max="15768" width="69.5703125" style="63" customWidth="1"/>
    <col min="15769" max="15769" width="14.85546875" style="63" bestFit="1" customWidth="1"/>
    <col min="15770" max="15770" width="23.140625" style="63" bestFit="1" customWidth="1"/>
    <col min="15771" max="15771" width="24.85546875" style="63" customWidth="1"/>
    <col min="15772" max="15772" width="19.5703125" style="63" bestFit="1" customWidth="1"/>
    <col min="15773" max="15773" width="47.7109375" style="63" bestFit="1" customWidth="1"/>
    <col min="15774" max="15774" width="8.85546875" style="63" bestFit="1" customWidth="1"/>
    <col min="15775" max="15775" width="14" style="63" bestFit="1" customWidth="1"/>
    <col min="15776" max="15776" width="35.5703125" style="63" bestFit="1" customWidth="1"/>
    <col min="15777" max="15777" width="17.42578125" style="63" bestFit="1" customWidth="1"/>
    <col min="15778" max="15778" width="10.42578125" style="63" bestFit="1" customWidth="1"/>
    <col min="15779" max="15779" width="14.140625" style="63" bestFit="1" customWidth="1"/>
    <col min="15780" max="15780" width="24.140625" style="63" bestFit="1" customWidth="1"/>
    <col min="15781" max="15781" width="18" style="63" customWidth="1"/>
    <col min="15782" max="15782" width="18.42578125" style="63" bestFit="1" customWidth="1"/>
    <col min="15783" max="15783" width="16.85546875" style="63" bestFit="1" customWidth="1"/>
    <col min="15784" max="15784" width="19.5703125" style="63" customWidth="1"/>
    <col min="15785" max="15785" width="17.7109375" style="63" bestFit="1" customWidth="1"/>
    <col min="15786" max="15786" width="9.28515625" style="63" customWidth="1"/>
    <col min="15787" max="15787" width="20.85546875" style="63" bestFit="1" customWidth="1"/>
    <col min="15788" max="15788" width="26.28515625" style="63" customWidth="1"/>
    <col min="15789" max="15789" width="11.85546875" style="63" bestFit="1" customWidth="1"/>
    <col min="15790" max="15790" width="6.140625" style="63" customWidth="1"/>
    <col min="15791" max="15791" width="8.42578125" style="63" customWidth="1"/>
    <col min="15792" max="15792" width="18.42578125" style="63" bestFit="1" customWidth="1"/>
    <col min="15793" max="15793" width="52.42578125" style="63"/>
    <col min="15794" max="15794" width="19.42578125" style="63" customWidth="1"/>
    <col min="15795" max="15796" width="23.85546875" style="63" customWidth="1"/>
    <col min="15797" max="15797" width="22" style="63" customWidth="1"/>
    <col min="15798" max="15798" width="12.42578125" style="63" customWidth="1"/>
    <col min="15799" max="15799" width="15.7109375" style="63" customWidth="1"/>
    <col min="15800" max="15800" width="13.140625" style="63" customWidth="1"/>
    <col min="15801" max="15801" width="52.42578125" style="63"/>
    <col min="15802" max="15802" width="15.7109375" style="63" customWidth="1"/>
    <col min="15803" max="15803" width="13.85546875" style="63" customWidth="1"/>
    <col min="15804" max="15807" width="52.42578125" style="63"/>
    <col min="15808" max="15808" width="14.28515625" style="63" customWidth="1"/>
    <col min="15809" max="15809" width="12.42578125" style="63" customWidth="1"/>
    <col min="15810" max="15810" width="19.7109375" style="63" customWidth="1"/>
    <col min="15811" max="15811" width="17.42578125" style="63" customWidth="1"/>
    <col min="15812" max="15812" width="11.85546875" style="63" customWidth="1"/>
    <col min="15813" max="15813" width="10.5703125" style="63" customWidth="1"/>
    <col min="15814" max="15814" width="11.28515625" style="63" customWidth="1"/>
    <col min="15815" max="15817" width="52.42578125" style="63"/>
    <col min="15818" max="15819" width="52.42578125" style="63" customWidth="1"/>
    <col min="15820" max="15820" width="32.85546875" style="63" customWidth="1"/>
    <col min="15821" max="15821" width="22.5703125" style="63" customWidth="1"/>
    <col min="15822" max="16014" width="52.42578125" style="63"/>
    <col min="16015" max="16015" width="25.5703125" style="63" customWidth="1"/>
    <col min="16016" max="16016" width="12.5703125" style="63" customWidth="1"/>
    <col min="16017" max="16018" width="15.140625" style="63" customWidth="1"/>
    <col min="16019" max="16019" width="28" style="63" bestFit="1" customWidth="1"/>
    <col min="16020" max="16020" width="21.42578125" style="63" bestFit="1" customWidth="1"/>
    <col min="16021" max="16021" width="35.5703125" style="63" bestFit="1" customWidth="1"/>
    <col min="16022" max="16022" width="35.28515625" style="63" customWidth="1"/>
    <col min="16023" max="16023" width="19.7109375" style="63" bestFit="1" customWidth="1"/>
    <col min="16024" max="16024" width="69.5703125" style="63" customWidth="1"/>
    <col min="16025" max="16025" width="14.85546875" style="63" bestFit="1" customWidth="1"/>
    <col min="16026" max="16026" width="23.140625" style="63" bestFit="1" customWidth="1"/>
    <col min="16027" max="16027" width="24.85546875" style="63" customWidth="1"/>
    <col min="16028" max="16028" width="19.5703125" style="63" bestFit="1" customWidth="1"/>
    <col min="16029" max="16029" width="47.7109375" style="63" bestFit="1" customWidth="1"/>
    <col min="16030" max="16030" width="8.85546875" style="63" bestFit="1" customWidth="1"/>
    <col min="16031" max="16031" width="14" style="63" bestFit="1" customWidth="1"/>
    <col min="16032" max="16032" width="35.5703125" style="63" bestFit="1" customWidth="1"/>
    <col min="16033" max="16033" width="17.42578125" style="63" bestFit="1" customWidth="1"/>
    <col min="16034" max="16034" width="10.42578125" style="63" bestFit="1" customWidth="1"/>
    <col min="16035" max="16035" width="14.140625" style="63" bestFit="1" customWidth="1"/>
    <col min="16036" max="16036" width="24.140625" style="63" bestFit="1" customWidth="1"/>
    <col min="16037" max="16037" width="18" style="63" customWidth="1"/>
    <col min="16038" max="16038" width="18.42578125" style="63" bestFit="1" customWidth="1"/>
    <col min="16039" max="16039" width="16.85546875" style="63" bestFit="1" customWidth="1"/>
    <col min="16040" max="16040" width="19.5703125" style="63" customWidth="1"/>
    <col min="16041" max="16041" width="17.7109375" style="63" bestFit="1" customWidth="1"/>
    <col min="16042" max="16042" width="9.28515625" style="63" customWidth="1"/>
    <col min="16043" max="16043" width="20.85546875" style="63" bestFit="1" customWidth="1"/>
    <col min="16044" max="16044" width="26.28515625" style="63" customWidth="1"/>
    <col min="16045" max="16045" width="11.85546875" style="63" bestFit="1" customWidth="1"/>
    <col min="16046" max="16046" width="6.140625" style="63" customWidth="1"/>
    <col min="16047" max="16047" width="8.42578125" style="63" customWidth="1"/>
    <col min="16048" max="16048" width="18.42578125" style="63" bestFit="1" customWidth="1"/>
    <col min="16049" max="16049" width="52.42578125" style="63"/>
    <col min="16050" max="16050" width="19.42578125" style="63" customWidth="1"/>
    <col min="16051" max="16052" width="23.85546875" style="63" customWidth="1"/>
    <col min="16053" max="16053" width="22" style="63" customWidth="1"/>
    <col min="16054" max="16054" width="12.42578125" style="63" customWidth="1"/>
    <col min="16055" max="16055" width="15.7109375" style="63" customWidth="1"/>
    <col min="16056" max="16056" width="13.140625" style="63" customWidth="1"/>
    <col min="16057" max="16057" width="52.42578125" style="63"/>
    <col min="16058" max="16058" width="15.7109375" style="63" customWidth="1"/>
    <col min="16059" max="16059" width="13.85546875" style="63" customWidth="1"/>
    <col min="16060" max="16063" width="52.42578125" style="63"/>
    <col min="16064" max="16064" width="14.28515625" style="63" customWidth="1"/>
    <col min="16065" max="16065" width="12.42578125" style="63" customWidth="1"/>
    <col min="16066" max="16066" width="19.7109375" style="63" customWidth="1"/>
    <col min="16067" max="16067" width="17.42578125" style="63" customWidth="1"/>
    <col min="16068" max="16068" width="11.85546875" style="63" customWidth="1"/>
    <col min="16069" max="16069" width="10.5703125" style="63" customWidth="1"/>
    <col min="16070" max="16070" width="11.28515625" style="63" customWidth="1"/>
    <col min="16071" max="16073" width="52.42578125" style="63"/>
    <col min="16074" max="16075" width="52.42578125" style="63" customWidth="1"/>
    <col min="16076" max="16076" width="32.85546875" style="63" customWidth="1"/>
    <col min="16077" max="16077" width="22.5703125" style="63" customWidth="1"/>
    <col min="16078" max="16384" width="52.42578125" style="63"/>
  </cols>
  <sheetData>
    <row r="1" spans="1:40" s="173" customFormat="1" ht="63.75">
      <c r="A1" s="57" t="s">
        <v>425</v>
      </c>
      <c r="B1" s="57" t="s">
        <v>124</v>
      </c>
      <c r="C1" s="57" t="s">
        <v>151</v>
      </c>
      <c r="D1" s="57" t="s">
        <v>115</v>
      </c>
      <c r="E1" s="57" t="s">
        <v>2</v>
      </c>
      <c r="F1" s="57" t="s">
        <v>916</v>
      </c>
      <c r="G1" s="57" t="s">
        <v>1542</v>
      </c>
      <c r="H1" s="57" t="s">
        <v>1543</v>
      </c>
      <c r="I1" s="57" t="s">
        <v>1544</v>
      </c>
      <c r="J1" s="57" t="s">
        <v>1545</v>
      </c>
      <c r="K1" s="57" t="s">
        <v>430</v>
      </c>
      <c r="L1" s="57" t="s">
        <v>1546</v>
      </c>
      <c r="M1" s="57" t="s">
        <v>1547</v>
      </c>
      <c r="N1" s="57" t="s">
        <v>1042</v>
      </c>
      <c r="O1" s="57" t="s">
        <v>1043</v>
      </c>
      <c r="P1" s="57" t="s">
        <v>1057</v>
      </c>
      <c r="Q1" s="57" t="s">
        <v>866</v>
      </c>
      <c r="R1" s="57" t="s">
        <v>865</v>
      </c>
      <c r="S1" s="57" t="s">
        <v>1044</v>
      </c>
      <c r="T1" s="57" t="s">
        <v>1045</v>
      </c>
      <c r="U1" s="57" t="s">
        <v>913</v>
      </c>
      <c r="V1" s="57" t="s">
        <v>13</v>
      </c>
      <c r="W1" s="57" t="s">
        <v>863</v>
      </c>
      <c r="X1" s="57" t="s">
        <v>14</v>
      </c>
      <c r="Y1" s="57" t="s">
        <v>431</v>
      </c>
      <c r="Z1" s="57" t="s">
        <v>915</v>
      </c>
      <c r="AA1" s="57" t="s">
        <v>1548</v>
      </c>
      <c r="AB1" s="57" t="s">
        <v>1549</v>
      </c>
      <c r="AC1" s="57" t="s">
        <v>16</v>
      </c>
      <c r="AD1" s="57" t="s">
        <v>1550</v>
      </c>
      <c r="AE1" s="57" t="s">
        <v>858</v>
      </c>
      <c r="AF1" s="57" t="s">
        <v>92</v>
      </c>
      <c r="AG1" s="57" t="s">
        <v>1551</v>
      </c>
      <c r="AH1" s="57" t="s">
        <v>102</v>
      </c>
      <c r="AI1" s="57" t="s">
        <v>104</v>
      </c>
      <c r="AJ1" s="57" t="s">
        <v>1051</v>
      </c>
      <c r="AK1" s="57" t="s">
        <v>105</v>
      </c>
      <c r="AL1" s="57" t="s">
        <v>145</v>
      </c>
      <c r="AM1" s="57" t="s">
        <v>152</v>
      </c>
      <c r="AN1" s="57" t="s">
        <v>153</v>
      </c>
    </row>
    <row r="2" spans="1:40" s="70" customFormat="1" ht="38.25">
      <c r="A2" s="72" t="s">
        <v>1552</v>
      </c>
      <c r="B2" s="72" t="s">
        <v>1553</v>
      </c>
      <c r="C2" s="72" t="s">
        <v>194</v>
      </c>
      <c r="D2" s="74"/>
      <c r="E2" s="74" t="s">
        <v>74</v>
      </c>
      <c r="F2" s="74"/>
      <c r="G2" s="74"/>
      <c r="H2" s="74"/>
      <c r="I2" s="74" t="s">
        <v>1554</v>
      </c>
      <c r="J2" s="74"/>
      <c r="K2" s="74" t="s">
        <v>1555</v>
      </c>
      <c r="L2" s="74" t="s">
        <v>1556</v>
      </c>
      <c r="M2" s="74" t="s">
        <v>1557</v>
      </c>
      <c r="N2" s="74" t="s">
        <v>576</v>
      </c>
      <c r="O2" s="74"/>
      <c r="P2" s="74" t="s">
        <v>49</v>
      </c>
      <c r="Q2" s="167">
        <v>0</v>
      </c>
      <c r="R2" s="167">
        <v>0</v>
      </c>
      <c r="S2" s="167">
        <v>0</v>
      </c>
      <c r="T2" s="167">
        <v>0</v>
      </c>
      <c r="U2" s="168">
        <v>0</v>
      </c>
      <c r="V2" s="167">
        <v>0</v>
      </c>
      <c r="W2" s="167">
        <v>0</v>
      </c>
      <c r="X2" s="167">
        <v>0</v>
      </c>
      <c r="Y2" s="167">
        <v>4</v>
      </c>
      <c r="Z2" s="74" t="s">
        <v>51</v>
      </c>
      <c r="AA2" s="74" t="s">
        <v>49</v>
      </c>
      <c r="AB2" s="74" t="s">
        <v>49</v>
      </c>
      <c r="AC2" s="74" t="s">
        <v>51</v>
      </c>
      <c r="AD2" s="72" t="s">
        <v>49</v>
      </c>
      <c r="AE2" s="74" t="s">
        <v>1558</v>
      </c>
      <c r="AF2" s="72" t="s">
        <v>51</v>
      </c>
      <c r="AG2" s="72"/>
      <c r="AH2" s="72" t="s">
        <v>1559</v>
      </c>
      <c r="AI2" s="72"/>
      <c r="AJ2" s="72"/>
      <c r="AK2" s="72"/>
      <c r="AL2" s="72"/>
      <c r="AM2" s="72"/>
      <c r="AN2" s="72"/>
    </row>
    <row r="3" spans="1:40" s="70" customFormat="1" ht="38.25">
      <c r="A3" s="72" t="s">
        <v>1560</v>
      </c>
      <c r="B3" s="72" t="s">
        <v>1553</v>
      </c>
      <c r="C3" s="72" t="s">
        <v>194</v>
      </c>
      <c r="D3" s="74"/>
      <c r="E3" s="74" t="s">
        <v>74</v>
      </c>
      <c r="F3" s="74"/>
      <c r="G3" s="74"/>
      <c r="H3" s="74"/>
      <c r="I3" s="74">
        <v>237</v>
      </c>
      <c r="J3" s="169"/>
      <c r="K3" s="170" t="s">
        <v>1555</v>
      </c>
      <c r="L3" s="74" t="s">
        <v>1556</v>
      </c>
      <c r="M3" s="74" t="s">
        <v>1557</v>
      </c>
      <c r="N3" s="74" t="s">
        <v>576</v>
      </c>
      <c r="O3" s="74"/>
      <c r="P3" s="74" t="s">
        <v>49</v>
      </c>
      <c r="Q3" s="167">
        <v>0</v>
      </c>
      <c r="R3" s="167">
        <v>0</v>
      </c>
      <c r="S3" s="167">
        <v>0</v>
      </c>
      <c r="T3" s="167">
        <v>0</v>
      </c>
      <c r="U3" s="167">
        <v>0</v>
      </c>
      <c r="V3" s="167">
        <v>0</v>
      </c>
      <c r="W3" s="167">
        <v>0</v>
      </c>
      <c r="X3" s="167">
        <v>0</v>
      </c>
      <c r="Y3" s="167">
        <v>4</v>
      </c>
      <c r="Z3" s="74" t="s">
        <v>51</v>
      </c>
      <c r="AA3" s="74" t="s">
        <v>49</v>
      </c>
      <c r="AB3" s="74" t="s">
        <v>49</v>
      </c>
      <c r="AC3" s="74" t="s">
        <v>51</v>
      </c>
      <c r="AD3" s="72" t="s">
        <v>49</v>
      </c>
      <c r="AE3" s="74" t="s">
        <v>1558</v>
      </c>
      <c r="AF3" s="72" t="s">
        <v>51</v>
      </c>
      <c r="AG3" s="72"/>
      <c r="AH3" s="72" t="s">
        <v>1561</v>
      </c>
      <c r="AI3" s="72"/>
      <c r="AJ3" s="72"/>
      <c r="AK3" s="72"/>
      <c r="AL3" s="72"/>
      <c r="AM3" s="72"/>
      <c r="AN3" s="72"/>
    </row>
    <row r="4" spans="1:40" s="70" customFormat="1" ht="25.5">
      <c r="A4" s="72" t="s">
        <v>1562</v>
      </c>
      <c r="B4" s="72" t="s">
        <v>1553</v>
      </c>
      <c r="C4" s="72" t="s">
        <v>194</v>
      </c>
      <c r="D4" s="74"/>
      <c r="E4" s="74" t="s">
        <v>74</v>
      </c>
      <c r="F4" s="74"/>
      <c r="G4" s="74"/>
      <c r="H4" s="74"/>
      <c r="I4" s="74">
        <v>299</v>
      </c>
      <c r="J4" s="74"/>
      <c r="K4" s="74" t="s">
        <v>1563</v>
      </c>
      <c r="L4" s="74" t="s">
        <v>1556</v>
      </c>
      <c r="M4" s="74" t="s">
        <v>1557</v>
      </c>
      <c r="N4" s="74" t="s">
        <v>576</v>
      </c>
      <c r="O4" s="74"/>
      <c r="P4" s="74" t="s">
        <v>49</v>
      </c>
      <c r="Q4" s="167">
        <v>0</v>
      </c>
      <c r="R4" s="167">
        <v>0</v>
      </c>
      <c r="S4" s="167">
        <v>0</v>
      </c>
      <c r="T4" s="167">
        <v>0</v>
      </c>
      <c r="U4" s="167">
        <v>0</v>
      </c>
      <c r="V4" s="167">
        <v>2</v>
      </c>
      <c r="W4" s="167">
        <v>1</v>
      </c>
      <c r="X4" s="167">
        <v>2</v>
      </c>
      <c r="Y4" s="167">
        <v>4</v>
      </c>
      <c r="Z4" s="74" t="s">
        <v>51</v>
      </c>
      <c r="AA4" s="74" t="s">
        <v>62</v>
      </c>
      <c r="AB4" s="74" t="s">
        <v>49</v>
      </c>
      <c r="AC4" s="74" t="s">
        <v>51</v>
      </c>
      <c r="AD4" s="72" t="s">
        <v>51</v>
      </c>
      <c r="AE4" s="74" t="s">
        <v>1564</v>
      </c>
      <c r="AF4" s="72" t="s">
        <v>51</v>
      </c>
      <c r="AG4" s="72"/>
      <c r="AH4" s="72" t="s">
        <v>1565</v>
      </c>
      <c r="AI4" s="72"/>
      <c r="AJ4" s="72"/>
      <c r="AK4" s="72"/>
      <c r="AL4" s="72"/>
      <c r="AM4" s="72"/>
      <c r="AN4" s="72"/>
    </row>
    <row r="5" spans="1:40" ht="35.25" customHeight="1">
      <c r="A5" s="65" t="s">
        <v>1566</v>
      </c>
      <c r="B5" s="65" t="s">
        <v>1553</v>
      </c>
      <c r="C5" s="65" t="s">
        <v>194</v>
      </c>
      <c r="D5" s="65"/>
      <c r="E5" s="65" t="s">
        <v>74</v>
      </c>
      <c r="F5" s="65"/>
      <c r="G5" s="65"/>
      <c r="H5" s="65"/>
      <c r="I5" s="66" t="s">
        <v>1567</v>
      </c>
      <c r="J5" s="66"/>
      <c r="K5" s="65" t="s">
        <v>1563</v>
      </c>
      <c r="L5" s="65" t="s">
        <v>1556</v>
      </c>
      <c r="M5" s="65" t="s">
        <v>1285</v>
      </c>
      <c r="N5" s="65" t="s">
        <v>576</v>
      </c>
      <c r="O5" s="65"/>
      <c r="P5" s="65" t="s">
        <v>49</v>
      </c>
      <c r="Q5" s="65">
        <v>0</v>
      </c>
      <c r="R5" s="65">
        <v>0</v>
      </c>
      <c r="S5" s="65">
        <v>0</v>
      </c>
      <c r="T5" s="65">
        <v>0</v>
      </c>
      <c r="U5" s="65">
        <v>0</v>
      </c>
      <c r="V5" s="65">
        <v>2</v>
      </c>
      <c r="W5" s="65">
        <v>1</v>
      </c>
      <c r="X5" s="65">
        <v>2</v>
      </c>
      <c r="Y5" s="65">
        <v>4</v>
      </c>
      <c r="Z5" s="74" t="s">
        <v>51</v>
      </c>
      <c r="AA5" s="65" t="s">
        <v>62</v>
      </c>
      <c r="AB5" s="65" t="s">
        <v>49</v>
      </c>
      <c r="AC5" s="65" t="s">
        <v>51</v>
      </c>
      <c r="AD5" s="65" t="s">
        <v>51</v>
      </c>
      <c r="AE5" s="65" t="s">
        <v>1564</v>
      </c>
      <c r="AF5" s="65" t="s">
        <v>51</v>
      </c>
      <c r="AG5" s="65"/>
      <c r="AH5" s="65" t="s">
        <v>1561</v>
      </c>
      <c r="AI5" s="65"/>
      <c r="AJ5" s="65"/>
      <c r="AK5" s="65"/>
      <c r="AL5" s="65"/>
      <c r="AM5" s="65"/>
      <c r="AN5" s="65"/>
    </row>
    <row r="6" spans="1:40" ht="35.25" customHeight="1">
      <c r="A6" s="65" t="s">
        <v>1568</v>
      </c>
      <c r="B6" s="65" t="s">
        <v>1553</v>
      </c>
      <c r="C6" s="65" t="s">
        <v>194</v>
      </c>
      <c r="D6" s="65"/>
      <c r="E6" s="65" t="s">
        <v>74</v>
      </c>
      <c r="F6" s="65"/>
      <c r="G6" s="65"/>
      <c r="H6" s="65"/>
      <c r="I6" s="66" t="s">
        <v>1569</v>
      </c>
      <c r="J6" s="66"/>
      <c r="K6" s="65" t="s">
        <v>1563</v>
      </c>
      <c r="L6" s="65" t="s">
        <v>1285</v>
      </c>
      <c r="M6" s="65" t="s">
        <v>1285</v>
      </c>
      <c r="N6" s="65" t="s">
        <v>576</v>
      </c>
      <c r="O6" s="65"/>
      <c r="P6" s="65" t="s">
        <v>49</v>
      </c>
      <c r="Q6" s="167">
        <v>0</v>
      </c>
      <c r="R6" s="167">
        <v>0</v>
      </c>
      <c r="S6" s="167">
        <v>0</v>
      </c>
      <c r="T6" s="167">
        <v>0</v>
      </c>
      <c r="U6" s="167">
        <v>0</v>
      </c>
      <c r="V6" s="65">
        <v>2</v>
      </c>
      <c r="W6" s="65">
        <v>1</v>
      </c>
      <c r="X6" s="65">
        <v>2</v>
      </c>
      <c r="Y6" s="65">
        <v>4</v>
      </c>
      <c r="Z6" s="74" t="s">
        <v>51</v>
      </c>
      <c r="AA6" s="65" t="s">
        <v>62</v>
      </c>
      <c r="AB6" s="65" t="s">
        <v>49</v>
      </c>
      <c r="AC6" s="65" t="s">
        <v>51</v>
      </c>
      <c r="AD6" s="65" t="s">
        <v>51</v>
      </c>
      <c r="AE6" s="65" t="s">
        <v>1564</v>
      </c>
      <c r="AF6" s="65" t="s">
        <v>51</v>
      </c>
      <c r="AG6" s="65"/>
      <c r="AH6" s="65" t="s">
        <v>1570</v>
      </c>
      <c r="AI6" s="65"/>
      <c r="AJ6" s="65"/>
      <c r="AK6" s="65"/>
      <c r="AL6" s="65"/>
      <c r="AM6" s="65"/>
      <c r="AN6" s="65"/>
    </row>
    <row r="7" spans="1:40" ht="25.5">
      <c r="A7" s="65" t="s">
        <v>1571</v>
      </c>
      <c r="B7" s="65" t="s">
        <v>1553</v>
      </c>
      <c r="C7" s="65" t="s">
        <v>194</v>
      </c>
      <c r="D7" s="65"/>
      <c r="E7" s="65" t="s">
        <v>74</v>
      </c>
      <c r="F7" s="65"/>
      <c r="G7" s="65"/>
      <c r="H7" s="65"/>
      <c r="I7" s="66" t="s">
        <v>1572</v>
      </c>
      <c r="J7" s="66"/>
      <c r="K7" s="65" t="s">
        <v>1563</v>
      </c>
      <c r="L7" s="65" t="s">
        <v>1250</v>
      </c>
      <c r="M7" s="65" t="s">
        <v>1250</v>
      </c>
      <c r="N7" s="65" t="s">
        <v>576</v>
      </c>
      <c r="O7" s="65"/>
      <c r="P7" s="65" t="s">
        <v>49</v>
      </c>
      <c r="Q7" s="167">
        <v>0</v>
      </c>
      <c r="R7" s="167">
        <v>0</v>
      </c>
      <c r="S7" s="167">
        <v>0</v>
      </c>
      <c r="T7" s="167">
        <v>0</v>
      </c>
      <c r="U7" s="167">
        <v>0</v>
      </c>
      <c r="V7" s="65">
        <v>2</v>
      </c>
      <c r="W7" s="65">
        <v>1</v>
      </c>
      <c r="X7" s="65">
        <v>2</v>
      </c>
      <c r="Y7" s="65">
        <v>4</v>
      </c>
      <c r="Z7" s="74" t="s">
        <v>51</v>
      </c>
      <c r="AA7" s="65" t="s">
        <v>62</v>
      </c>
      <c r="AB7" s="65" t="s">
        <v>49</v>
      </c>
      <c r="AC7" s="65" t="s">
        <v>51</v>
      </c>
      <c r="AD7" s="65" t="s">
        <v>51</v>
      </c>
      <c r="AE7" s="65" t="s">
        <v>1564</v>
      </c>
      <c r="AF7" s="65" t="s">
        <v>51</v>
      </c>
      <c r="AG7" s="65"/>
      <c r="AH7" s="65" t="s">
        <v>1573</v>
      </c>
      <c r="AI7" s="65"/>
      <c r="AJ7" s="65"/>
      <c r="AK7" s="65"/>
      <c r="AL7" s="65"/>
      <c r="AM7" s="65"/>
      <c r="AN7" s="65"/>
    </row>
    <row r="8" spans="1:40" ht="35.25" customHeight="1">
      <c r="A8" s="65" t="s">
        <v>1574</v>
      </c>
      <c r="B8" s="65" t="s">
        <v>1553</v>
      </c>
      <c r="C8" s="65" t="s">
        <v>194</v>
      </c>
      <c r="D8" s="65"/>
      <c r="E8" s="65" t="s">
        <v>74</v>
      </c>
      <c r="F8" s="65" t="s">
        <v>1575</v>
      </c>
      <c r="G8" s="65">
        <v>5.5</v>
      </c>
      <c r="H8" s="65">
        <v>10.3</v>
      </c>
      <c r="I8" s="66">
        <v>341</v>
      </c>
      <c r="J8" s="66"/>
      <c r="K8" s="65" t="s">
        <v>1576</v>
      </c>
      <c r="L8" s="65" t="s">
        <v>1250</v>
      </c>
      <c r="M8" s="65" t="s">
        <v>1250</v>
      </c>
      <c r="N8" s="65" t="s">
        <v>576</v>
      </c>
      <c r="O8" s="65"/>
      <c r="P8" s="65" t="s">
        <v>49</v>
      </c>
      <c r="Q8" s="167">
        <v>0</v>
      </c>
      <c r="R8" s="167">
        <v>0</v>
      </c>
      <c r="S8" s="167">
        <v>0</v>
      </c>
      <c r="T8" s="167">
        <v>0</v>
      </c>
      <c r="U8" s="167">
        <v>0</v>
      </c>
      <c r="V8" s="65" t="s">
        <v>1577</v>
      </c>
      <c r="W8" s="65">
        <v>1</v>
      </c>
      <c r="X8" s="65">
        <v>2</v>
      </c>
      <c r="Y8" s="65">
        <v>4</v>
      </c>
      <c r="Z8" s="74" t="s">
        <v>51</v>
      </c>
      <c r="AA8" s="65" t="s">
        <v>62</v>
      </c>
      <c r="AB8" s="65" t="s">
        <v>49</v>
      </c>
      <c r="AC8" s="65" t="s">
        <v>51</v>
      </c>
      <c r="AD8" s="65" t="s">
        <v>51</v>
      </c>
      <c r="AE8" s="65" t="s">
        <v>1564</v>
      </c>
      <c r="AF8" s="65" t="s">
        <v>51</v>
      </c>
      <c r="AG8" s="65"/>
      <c r="AH8" s="65" t="s">
        <v>1578</v>
      </c>
      <c r="AI8" s="65"/>
      <c r="AJ8" s="65"/>
      <c r="AK8" s="65"/>
      <c r="AL8" s="65"/>
      <c r="AM8" s="65" t="s">
        <v>1579</v>
      </c>
      <c r="AN8" s="65"/>
    </row>
    <row r="9" spans="1:40" ht="35.25" customHeight="1">
      <c r="A9" s="65" t="s">
        <v>1580</v>
      </c>
      <c r="B9" s="65" t="s">
        <v>1553</v>
      </c>
      <c r="C9" s="65" t="s">
        <v>194</v>
      </c>
      <c r="D9" s="65"/>
      <c r="E9" s="65" t="s">
        <v>74</v>
      </c>
      <c r="F9" s="65" t="s">
        <v>1575</v>
      </c>
      <c r="G9" s="65">
        <v>5.5</v>
      </c>
      <c r="H9" s="65">
        <v>10.3</v>
      </c>
      <c r="I9" s="66" t="s">
        <v>1581</v>
      </c>
      <c r="J9" s="66"/>
      <c r="K9" s="65" t="s">
        <v>1576</v>
      </c>
      <c r="L9" s="65" t="s">
        <v>1250</v>
      </c>
      <c r="M9" s="65" t="s">
        <v>1250</v>
      </c>
      <c r="N9" s="65" t="s">
        <v>576</v>
      </c>
      <c r="O9" s="65"/>
      <c r="P9" s="65" t="s">
        <v>49</v>
      </c>
      <c r="Q9" s="167">
        <v>0</v>
      </c>
      <c r="R9" s="167">
        <v>0</v>
      </c>
      <c r="S9" s="167">
        <v>0</v>
      </c>
      <c r="T9" s="167">
        <v>0</v>
      </c>
      <c r="U9" s="167">
        <v>0</v>
      </c>
      <c r="V9" s="65" t="s">
        <v>1577</v>
      </c>
      <c r="W9" s="65">
        <v>1</v>
      </c>
      <c r="X9" s="65">
        <v>2</v>
      </c>
      <c r="Y9" s="65">
        <v>4</v>
      </c>
      <c r="Z9" s="74" t="s">
        <v>51</v>
      </c>
      <c r="AA9" s="65" t="s">
        <v>62</v>
      </c>
      <c r="AB9" s="65" t="s">
        <v>49</v>
      </c>
      <c r="AC9" s="65" t="s">
        <v>51</v>
      </c>
      <c r="AD9" s="65" t="s">
        <v>51</v>
      </c>
      <c r="AE9" s="65" t="s">
        <v>1564</v>
      </c>
      <c r="AF9" s="65" t="s">
        <v>51</v>
      </c>
      <c r="AG9" s="65"/>
      <c r="AH9" s="65" t="s">
        <v>1570</v>
      </c>
      <c r="AI9" s="65"/>
      <c r="AJ9" s="65"/>
      <c r="AK9" s="65"/>
      <c r="AL9" s="65"/>
      <c r="AM9" s="65" t="s">
        <v>1579</v>
      </c>
      <c r="AN9" s="65"/>
    </row>
    <row r="10" spans="1:40" ht="35.25" customHeight="1">
      <c r="A10" s="65" t="s">
        <v>1582</v>
      </c>
      <c r="B10" s="65" t="s">
        <v>1553</v>
      </c>
      <c r="C10" s="65" t="s">
        <v>194</v>
      </c>
      <c r="D10" s="65"/>
      <c r="E10" s="65" t="s">
        <v>74</v>
      </c>
      <c r="F10" s="65" t="s">
        <v>1575</v>
      </c>
      <c r="G10" s="65">
        <v>5.5</v>
      </c>
      <c r="H10" s="65">
        <v>10.3</v>
      </c>
      <c r="I10" s="66">
        <v>341</v>
      </c>
      <c r="J10" s="66"/>
      <c r="K10" s="65" t="s">
        <v>1576</v>
      </c>
      <c r="L10" s="65" t="s">
        <v>1285</v>
      </c>
      <c r="M10" s="65" t="s">
        <v>1556</v>
      </c>
      <c r="N10" s="65" t="s">
        <v>576</v>
      </c>
      <c r="O10" s="65"/>
      <c r="P10" s="65" t="s">
        <v>49</v>
      </c>
      <c r="Q10" s="167">
        <v>0</v>
      </c>
      <c r="R10" s="167">
        <v>0</v>
      </c>
      <c r="S10" s="167">
        <v>0</v>
      </c>
      <c r="T10" s="167">
        <v>0</v>
      </c>
      <c r="U10" s="167">
        <v>0</v>
      </c>
      <c r="V10" s="65" t="s">
        <v>1577</v>
      </c>
      <c r="W10" s="65">
        <v>1</v>
      </c>
      <c r="X10" s="65">
        <v>2</v>
      </c>
      <c r="Y10" s="65">
        <v>4</v>
      </c>
      <c r="Z10" s="74" t="s">
        <v>51</v>
      </c>
      <c r="AA10" s="65" t="s">
        <v>62</v>
      </c>
      <c r="AB10" s="65" t="s">
        <v>49</v>
      </c>
      <c r="AC10" s="65" t="s">
        <v>51</v>
      </c>
      <c r="AD10" s="65" t="s">
        <v>51</v>
      </c>
      <c r="AE10" s="65" t="s">
        <v>1564</v>
      </c>
      <c r="AF10" s="65" t="s">
        <v>51</v>
      </c>
      <c r="AG10" s="65"/>
      <c r="AH10" s="65" t="s">
        <v>1561</v>
      </c>
      <c r="AI10" s="65"/>
      <c r="AJ10" s="65"/>
      <c r="AK10" s="65"/>
      <c r="AL10" s="65"/>
      <c r="AM10" s="65" t="s">
        <v>1579</v>
      </c>
      <c r="AN10" s="65"/>
    </row>
    <row r="11" spans="1:40" ht="35.25" customHeight="1">
      <c r="A11" s="65" t="s">
        <v>1583</v>
      </c>
      <c r="B11" s="65" t="s">
        <v>1553</v>
      </c>
      <c r="C11" s="65" t="s">
        <v>194</v>
      </c>
      <c r="D11" s="65"/>
      <c r="E11" s="65" t="s">
        <v>74</v>
      </c>
      <c r="F11" s="65" t="s">
        <v>1575</v>
      </c>
      <c r="G11" s="65">
        <v>5.5</v>
      </c>
      <c r="H11" s="65">
        <v>10.3</v>
      </c>
      <c r="I11" s="66" t="s">
        <v>1584</v>
      </c>
      <c r="J11" s="66"/>
      <c r="K11" s="65" t="s">
        <v>1576</v>
      </c>
      <c r="L11" s="65" t="s">
        <v>1250</v>
      </c>
      <c r="M11" s="65" t="s">
        <v>1250</v>
      </c>
      <c r="N11" s="65" t="s">
        <v>576</v>
      </c>
      <c r="O11" s="65"/>
      <c r="P11" s="65" t="s">
        <v>49</v>
      </c>
      <c r="Q11" s="167">
        <v>0</v>
      </c>
      <c r="R11" s="167">
        <v>0</v>
      </c>
      <c r="S11" s="167">
        <v>0</v>
      </c>
      <c r="T11" s="167">
        <v>0</v>
      </c>
      <c r="U11" s="167">
        <v>0</v>
      </c>
      <c r="V11" s="65" t="s">
        <v>1577</v>
      </c>
      <c r="W11" s="65">
        <v>1</v>
      </c>
      <c r="X11" s="65">
        <v>2</v>
      </c>
      <c r="Y11" s="65">
        <v>4</v>
      </c>
      <c r="Z11" s="74" t="s">
        <v>51</v>
      </c>
      <c r="AA11" s="65" t="s">
        <v>62</v>
      </c>
      <c r="AB11" s="65" t="s">
        <v>49</v>
      </c>
      <c r="AC11" s="65" t="s">
        <v>51</v>
      </c>
      <c r="AD11" s="65" t="s">
        <v>51</v>
      </c>
      <c r="AE11" s="65" t="s">
        <v>1564</v>
      </c>
      <c r="AF11" s="65" t="s">
        <v>51</v>
      </c>
      <c r="AG11" s="65"/>
      <c r="AH11" s="65" t="s">
        <v>1585</v>
      </c>
      <c r="AI11" s="65"/>
      <c r="AJ11" s="65"/>
      <c r="AK11" s="65"/>
      <c r="AL11" s="65"/>
      <c r="AM11" s="65" t="s">
        <v>1579</v>
      </c>
      <c r="AN11" s="65"/>
    </row>
    <row r="12" spans="1:40" ht="35.25" customHeight="1">
      <c r="A12" s="65" t="s">
        <v>1586</v>
      </c>
      <c r="B12" s="65" t="s">
        <v>1553</v>
      </c>
      <c r="C12" s="65" t="s">
        <v>194</v>
      </c>
      <c r="D12" s="65"/>
      <c r="E12" s="65" t="s">
        <v>74</v>
      </c>
      <c r="F12" s="65"/>
      <c r="G12" s="65">
        <v>5.5</v>
      </c>
      <c r="H12" s="65"/>
      <c r="I12" s="66" t="s">
        <v>1587</v>
      </c>
      <c r="J12" s="66"/>
      <c r="K12" s="65" t="s">
        <v>1576</v>
      </c>
      <c r="L12" s="65" t="s">
        <v>729</v>
      </c>
      <c r="M12" s="65" t="s">
        <v>729</v>
      </c>
      <c r="N12" s="65" t="s">
        <v>576</v>
      </c>
      <c r="O12" s="65"/>
      <c r="P12" s="65" t="s">
        <v>49</v>
      </c>
      <c r="Q12" s="167">
        <v>0</v>
      </c>
      <c r="R12" s="167" t="s">
        <v>62</v>
      </c>
      <c r="S12" s="167">
        <v>0</v>
      </c>
      <c r="T12" s="167">
        <v>0</v>
      </c>
      <c r="U12" s="167">
        <v>0</v>
      </c>
      <c r="V12" s="65">
        <v>1</v>
      </c>
      <c r="W12" s="65">
        <v>1</v>
      </c>
      <c r="X12" s="65">
        <v>1</v>
      </c>
      <c r="Y12" s="65">
        <v>4</v>
      </c>
      <c r="Z12" s="74" t="s">
        <v>51</v>
      </c>
      <c r="AA12" s="65" t="s">
        <v>62</v>
      </c>
      <c r="AB12" s="65" t="s">
        <v>49</v>
      </c>
      <c r="AC12" s="65" t="s">
        <v>51</v>
      </c>
      <c r="AD12" s="65" t="s">
        <v>51</v>
      </c>
      <c r="AE12" s="65" t="s">
        <v>1564</v>
      </c>
      <c r="AF12" s="65" t="s">
        <v>51</v>
      </c>
      <c r="AG12" s="65"/>
      <c r="AH12" s="65" t="s">
        <v>1570</v>
      </c>
      <c r="AI12" s="65"/>
      <c r="AJ12" s="65"/>
      <c r="AK12" s="65"/>
      <c r="AL12" s="65"/>
      <c r="AM12" s="65" t="s">
        <v>1579</v>
      </c>
      <c r="AN12" s="65"/>
    </row>
    <row r="13" spans="1:40" ht="35.25" customHeight="1">
      <c r="A13" s="65" t="s">
        <v>1588</v>
      </c>
      <c r="B13" s="65" t="s">
        <v>1553</v>
      </c>
      <c r="C13" s="65" t="s">
        <v>194</v>
      </c>
      <c r="D13" s="65"/>
      <c r="E13" s="65" t="s">
        <v>74</v>
      </c>
      <c r="F13" s="65"/>
      <c r="G13" s="65">
        <v>5.5</v>
      </c>
      <c r="H13" s="65"/>
      <c r="I13" s="66" t="s">
        <v>1589</v>
      </c>
      <c r="J13" s="66"/>
      <c r="K13" s="65" t="s">
        <v>1576</v>
      </c>
      <c r="L13" s="65" t="s">
        <v>729</v>
      </c>
      <c r="M13" s="65" t="s">
        <v>729</v>
      </c>
      <c r="N13" s="65" t="s">
        <v>576</v>
      </c>
      <c r="O13" s="65"/>
      <c r="P13" s="65" t="s">
        <v>49</v>
      </c>
      <c r="Q13" s="167">
        <v>0</v>
      </c>
      <c r="R13" s="167" t="s">
        <v>62</v>
      </c>
      <c r="S13" s="167">
        <v>0</v>
      </c>
      <c r="T13" s="167">
        <v>0</v>
      </c>
      <c r="U13" s="167">
        <v>0</v>
      </c>
      <c r="V13" s="65">
        <v>1</v>
      </c>
      <c r="W13" s="65">
        <v>1</v>
      </c>
      <c r="X13" s="65">
        <v>1</v>
      </c>
      <c r="Y13" s="65">
        <v>4</v>
      </c>
      <c r="Z13" s="74" t="s">
        <v>51</v>
      </c>
      <c r="AA13" s="65" t="s">
        <v>62</v>
      </c>
      <c r="AB13" s="65" t="s">
        <v>49</v>
      </c>
      <c r="AC13" s="65" t="s">
        <v>51</v>
      </c>
      <c r="AD13" s="65" t="s">
        <v>51</v>
      </c>
      <c r="AE13" s="65" t="s">
        <v>1564</v>
      </c>
      <c r="AF13" s="65" t="s">
        <v>51</v>
      </c>
      <c r="AG13" s="65"/>
      <c r="AH13" s="65" t="s">
        <v>1590</v>
      </c>
      <c r="AI13" s="65"/>
      <c r="AJ13" s="65"/>
      <c r="AK13" s="65"/>
      <c r="AL13" s="65"/>
      <c r="AM13" s="65" t="s">
        <v>1579</v>
      </c>
      <c r="AN13" s="65"/>
    </row>
    <row r="14" spans="1:40" ht="35.25" customHeight="1">
      <c r="A14" s="65" t="s">
        <v>1591</v>
      </c>
      <c r="B14" s="65" t="s">
        <v>1553</v>
      </c>
      <c r="C14" s="65" t="s">
        <v>194</v>
      </c>
      <c r="D14" s="65"/>
      <c r="E14" s="65" t="s">
        <v>74</v>
      </c>
      <c r="F14" s="65"/>
      <c r="G14" s="65">
        <v>5.5</v>
      </c>
      <c r="H14" s="65"/>
      <c r="I14" s="66" t="s">
        <v>1592</v>
      </c>
      <c r="J14" s="66"/>
      <c r="K14" s="65" t="s">
        <v>1576</v>
      </c>
      <c r="L14" s="65" t="s">
        <v>729</v>
      </c>
      <c r="M14" s="65" t="s">
        <v>729</v>
      </c>
      <c r="N14" s="65" t="s">
        <v>576</v>
      </c>
      <c r="O14" s="65"/>
      <c r="P14" s="65" t="s">
        <v>49</v>
      </c>
      <c r="Q14" s="167">
        <v>0</v>
      </c>
      <c r="R14" s="167" t="s">
        <v>62</v>
      </c>
      <c r="S14" s="167">
        <v>0</v>
      </c>
      <c r="T14" s="167">
        <v>0</v>
      </c>
      <c r="U14" s="167">
        <v>0</v>
      </c>
      <c r="V14" s="65">
        <v>1</v>
      </c>
      <c r="W14" s="65">
        <v>1</v>
      </c>
      <c r="X14" s="65">
        <v>1</v>
      </c>
      <c r="Y14" s="65">
        <v>4</v>
      </c>
      <c r="Z14" s="74" t="s">
        <v>51</v>
      </c>
      <c r="AA14" s="65" t="s">
        <v>62</v>
      </c>
      <c r="AB14" s="65" t="s">
        <v>49</v>
      </c>
      <c r="AC14" s="65" t="s">
        <v>51</v>
      </c>
      <c r="AD14" s="65" t="s">
        <v>51</v>
      </c>
      <c r="AE14" s="65" t="s">
        <v>1564</v>
      </c>
      <c r="AF14" s="65" t="s">
        <v>51</v>
      </c>
      <c r="AG14" s="65"/>
      <c r="AH14" s="65" t="s">
        <v>1573</v>
      </c>
      <c r="AI14" s="65"/>
      <c r="AJ14" s="65"/>
      <c r="AK14" s="65"/>
      <c r="AL14" s="65"/>
      <c r="AM14" s="65" t="s">
        <v>1579</v>
      </c>
      <c r="AN14" s="65"/>
    </row>
    <row r="15" spans="1:40" ht="35.25" customHeight="1">
      <c r="A15" s="65" t="s">
        <v>1593</v>
      </c>
      <c r="B15" s="65" t="s">
        <v>1553</v>
      </c>
      <c r="C15" s="65" t="s">
        <v>194</v>
      </c>
      <c r="D15" s="65"/>
      <c r="E15" s="65" t="s">
        <v>74</v>
      </c>
      <c r="F15" s="65"/>
      <c r="G15" s="65">
        <v>5.5</v>
      </c>
      <c r="H15" s="65"/>
      <c r="I15" s="66" t="s">
        <v>1594</v>
      </c>
      <c r="J15" s="66"/>
      <c r="K15" s="65" t="s">
        <v>1576</v>
      </c>
      <c r="L15" s="65" t="s">
        <v>729</v>
      </c>
      <c r="M15" s="65" t="s">
        <v>729</v>
      </c>
      <c r="N15" s="65" t="s">
        <v>576</v>
      </c>
      <c r="O15" s="65"/>
      <c r="P15" s="65" t="s">
        <v>49</v>
      </c>
      <c r="Q15" s="167">
        <v>0</v>
      </c>
      <c r="R15" s="167" t="s">
        <v>62</v>
      </c>
      <c r="S15" s="167">
        <v>0</v>
      </c>
      <c r="T15" s="167">
        <v>0</v>
      </c>
      <c r="U15" s="167">
        <v>0</v>
      </c>
      <c r="V15" s="65">
        <v>1</v>
      </c>
      <c r="W15" s="65">
        <v>1</v>
      </c>
      <c r="X15" s="65">
        <v>1</v>
      </c>
      <c r="Y15" s="65">
        <v>4</v>
      </c>
      <c r="Z15" s="74" t="s">
        <v>51</v>
      </c>
      <c r="AA15" s="65" t="s">
        <v>62</v>
      </c>
      <c r="AB15" s="65" t="s">
        <v>49</v>
      </c>
      <c r="AC15" s="65" t="s">
        <v>51</v>
      </c>
      <c r="AD15" s="65" t="s">
        <v>51</v>
      </c>
      <c r="AE15" s="65" t="s">
        <v>1564</v>
      </c>
      <c r="AF15" s="65" t="s">
        <v>51</v>
      </c>
      <c r="AG15" s="65"/>
      <c r="AH15" s="65" t="s">
        <v>1595</v>
      </c>
      <c r="AI15" s="65"/>
      <c r="AJ15" s="65"/>
      <c r="AK15" s="65"/>
      <c r="AL15" s="65"/>
      <c r="AM15" s="65" t="s">
        <v>1579</v>
      </c>
      <c r="AN15" s="65"/>
    </row>
    <row r="16" spans="1:40" ht="35.25" customHeight="1">
      <c r="A16" s="65" t="s">
        <v>1596</v>
      </c>
      <c r="B16" s="65" t="s">
        <v>1553</v>
      </c>
      <c r="C16" s="65" t="s">
        <v>194</v>
      </c>
      <c r="D16" s="65"/>
      <c r="E16" s="65" t="s">
        <v>74</v>
      </c>
      <c r="F16" s="65" t="s">
        <v>1597</v>
      </c>
      <c r="G16" s="65">
        <v>6.6</v>
      </c>
      <c r="H16" s="65">
        <v>25</v>
      </c>
      <c r="I16" s="66" t="s">
        <v>1598</v>
      </c>
      <c r="J16" s="66"/>
      <c r="K16" s="65" t="s">
        <v>1599</v>
      </c>
      <c r="L16" s="65" t="s">
        <v>1250</v>
      </c>
      <c r="M16" s="65" t="s">
        <v>1250</v>
      </c>
      <c r="N16" s="65" t="s">
        <v>576</v>
      </c>
      <c r="O16" s="65"/>
      <c r="P16" s="65" t="s">
        <v>49</v>
      </c>
      <c r="Q16" s="65">
        <v>0</v>
      </c>
      <c r="R16" s="65">
        <v>0</v>
      </c>
      <c r="S16" s="65">
        <v>0</v>
      </c>
      <c r="T16" s="65">
        <v>0</v>
      </c>
      <c r="U16" s="65">
        <v>0</v>
      </c>
      <c r="V16" s="65">
        <v>1</v>
      </c>
      <c r="W16" s="65">
        <v>1</v>
      </c>
      <c r="X16" s="65">
        <v>2</v>
      </c>
      <c r="Y16" s="65">
        <v>6</v>
      </c>
      <c r="Z16" s="74" t="s">
        <v>51</v>
      </c>
      <c r="AA16" s="65" t="s">
        <v>62</v>
      </c>
      <c r="AB16" s="65" t="s">
        <v>49</v>
      </c>
      <c r="AC16" s="65" t="s">
        <v>51</v>
      </c>
      <c r="AD16" s="65" t="s">
        <v>49</v>
      </c>
      <c r="AE16" s="65" t="s">
        <v>1564</v>
      </c>
      <c r="AF16" s="65" t="s">
        <v>51</v>
      </c>
      <c r="AG16" s="65"/>
      <c r="AH16" s="65" t="s">
        <v>1570</v>
      </c>
      <c r="AI16" s="65"/>
      <c r="AJ16" s="65"/>
      <c r="AK16" s="65"/>
      <c r="AL16" s="65"/>
      <c r="AM16" s="65" t="s">
        <v>1579</v>
      </c>
      <c r="AN16" s="65"/>
    </row>
    <row r="17" spans="1:40" ht="35.25" customHeight="1">
      <c r="A17" s="65" t="s">
        <v>1600</v>
      </c>
      <c r="B17" s="65" t="s">
        <v>1553</v>
      </c>
      <c r="C17" s="65" t="s">
        <v>194</v>
      </c>
      <c r="D17" s="65"/>
      <c r="E17" s="65" t="s">
        <v>74</v>
      </c>
      <c r="F17" s="65" t="s">
        <v>1597</v>
      </c>
      <c r="G17" s="65">
        <v>6.6</v>
      </c>
      <c r="H17" s="65">
        <v>25</v>
      </c>
      <c r="I17" s="66" t="s">
        <v>1598</v>
      </c>
      <c r="J17" s="66"/>
      <c r="K17" s="65" t="s">
        <v>1599</v>
      </c>
      <c r="L17" s="65" t="s">
        <v>1250</v>
      </c>
      <c r="M17" s="65" t="s">
        <v>1250</v>
      </c>
      <c r="N17" s="65" t="s">
        <v>576</v>
      </c>
      <c r="O17" s="65"/>
      <c r="P17" s="65" t="s">
        <v>49</v>
      </c>
      <c r="Q17" s="65">
        <v>0</v>
      </c>
      <c r="R17" s="65">
        <v>0</v>
      </c>
      <c r="S17" s="65">
        <v>0</v>
      </c>
      <c r="T17" s="65">
        <v>0</v>
      </c>
      <c r="U17" s="65">
        <v>0</v>
      </c>
      <c r="V17" s="65">
        <v>1</v>
      </c>
      <c r="W17" s="65">
        <v>1</v>
      </c>
      <c r="X17" s="65">
        <v>2</v>
      </c>
      <c r="Y17" s="65">
        <v>6</v>
      </c>
      <c r="Z17" s="74" t="s">
        <v>51</v>
      </c>
      <c r="AA17" s="65" t="s">
        <v>62</v>
      </c>
      <c r="AB17" s="65" t="s">
        <v>49</v>
      </c>
      <c r="AC17" s="65" t="s">
        <v>51</v>
      </c>
      <c r="AD17" s="65" t="s">
        <v>49</v>
      </c>
      <c r="AE17" s="65" t="s">
        <v>1564</v>
      </c>
      <c r="AF17" s="65" t="s">
        <v>51</v>
      </c>
      <c r="AG17" s="65"/>
      <c r="AH17" s="65" t="s">
        <v>1585</v>
      </c>
      <c r="AI17" s="65"/>
      <c r="AJ17" s="65"/>
      <c r="AK17" s="65"/>
      <c r="AL17" s="65"/>
      <c r="AM17" s="65" t="s">
        <v>1579</v>
      </c>
      <c r="AN17" s="65"/>
    </row>
    <row r="18" spans="1:40" ht="35.25" customHeight="1">
      <c r="A18" s="65" t="s">
        <v>1601</v>
      </c>
      <c r="B18" s="65" t="s">
        <v>1553</v>
      </c>
      <c r="C18" s="65" t="s">
        <v>194</v>
      </c>
      <c r="D18" s="65"/>
      <c r="E18" s="65" t="s">
        <v>74</v>
      </c>
      <c r="F18" s="65" t="s">
        <v>1602</v>
      </c>
      <c r="G18" s="65">
        <v>1.5</v>
      </c>
      <c r="H18" s="65" t="s">
        <v>951</v>
      </c>
      <c r="I18" s="66"/>
      <c r="J18" s="66"/>
      <c r="K18" s="65" t="s">
        <v>1603</v>
      </c>
      <c r="L18" s="65" t="s">
        <v>1250</v>
      </c>
      <c r="M18" s="65" t="s">
        <v>1604</v>
      </c>
      <c r="N18" s="65" t="s">
        <v>576</v>
      </c>
      <c r="O18" s="65"/>
      <c r="P18" s="65" t="s">
        <v>49</v>
      </c>
      <c r="Q18" s="65">
        <v>0</v>
      </c>
      <c r="R18" s="65">
        <v>0</v>
      </c>
      <c r="S18" s="65">
        <v>0</v>
      </c>
      <c r="T18" s="65">
        <v>0</v>
      </c>
      <c r="U18" s="65">
        <v>0</v>
      </c>
      <c r="V18" s="65">
        <v>0</v>
      </c>
      <c r="W18" s="65">
        <v>0</v>
      </c>
      <c r="X18" s="65">
        <v>0</v>
      </c>
      <c r="Y18" s="65">
        <v>5</v>
      </c>
      <c r="Z18" s="74" t="s">
        <v>51</v>
      </c>
      <c r="AA18" s="65" t="s">
        <v>62</v>
      </c>
      <c r="AB18" s="65" t="s">
        <v>49</v>
      </c>
      <c r="AC18" s="65" t="s">
        <v>49</v>
      </c>
      <c r="AD18" s="65" t="s">
        <v>51</v>
      </c>
      <c r="AE18" s="65" t="s">
        <v>1564</v>
      </c>
      <c r="AF18" s="65" t="s">
        <v>51</v>
      </c>
      <c r="AG18" s="65"/>
      <c r="AH18" s="65" t="s">
        <v>1605</v>
      </c>
      <c r="AI18" s="65"/>
      <c r="AJ18" s="65"/>
      <c r="AK18" s="65"/>
      <c r="AL18" s="65"/>
      <c r="AM18" s="65" t="s">
        <v>1606</v>
      </c>
      <c r="AN18" s="65"/>
    </row>
    <row r="19" spans="1:40" ht="35.25" customHeight="1">
      <c r="A19" s="65" t="s">
        <v>1607</v>
      </c>
      <c r="B19" s="65" t="s">
        <v>1553</v>
      </c>
      <c r="C19" s="65" t="s">
        <v>194</v>
      </c>
      <c r="D19" s="65"/>
      <c r="E19" s="65" t="s">
        <v>74</v>
      </c>
      <c r="F19" s="65" t="s">
        <v>1575</v>
      </c>
      <c r="G19" s="65">
        <v>5.5</v>
      </c>
      <c r="H19" s="65" t="s">
        <v>951</v>
      </c>
      <c r="I19" s="66"/>
      <c r="J19" s="66"/>
      <c r="K19" s="65" t="s">
        <v>1608</v>
      </c>
      <c r="L19" s="65" t="s">
        <v>1250</v>
      </c>
      <c r="M19" s="65" t="s">
        <v>1604</v>
      </c>
      <c r="N19" s="65" t="s">
        <v>576</v>
      </c>
      <c r="O19" s="65"/>
      <c r="P19" s="65" t="s">
        <v>49</v>
      </c>
      <c r="Q19" s="65">
        <v>0</v>
      </c>
      <c r="R19" s="65">
        <v>0</v>
      </c>
      <c r="S19" s="65">
        <v>0</v>
      </c>
      <c r="T19" s="65">
        <v>0</v>
      </c>
      <c r="U19" s="65">
        <v>0</v>
      </c>
      <c r="V19" s="65" t="s">
        <v>1577</v>
      </c>
      <c r="W19" s="65">
        <v>0</v>
      </c>
      <c r="X19" s="65">
        <v>2</v>
      </c>
      <c r="Y19" s="65">
        <v>6</v>
      </c>
      <c r="Z19" s="74" t="s">
        <v>51</v>
      </c>
      <c r="AA19" s="65" t="s">
        <v>62</v>
      </c>
      <c r="AB19" s="65" t="s">
        <v>49</v>
      </c>
      <c r="AC19" s="65" t="s">
        <v>51</v>
      </c>
      <c r="AD19" s="65" t="s">
        <v>51</v>
      </c>
      <c r="AE19" s="65" t="s">
        <v>1564</v>
      </c>
      <c r="AF19" s="65" t="s">
        <v>51</v>
      </c>
      <c r="AG19" s="65"/>
      <c r="AH19" s="65" t="s">
        <v>1605</v>
      </c>
      <c r="AI19" s="65"/>
      <c r="AJ19" s="65"/>
      <c r="AK19" s="65"/>
      <c r="AL19" s="65"/>
      <c r="AM19" s="65" t="s">
        <v>1606</v>
      </c>
      <c r="AN19" s="65"/>
    </row>
    <row r="20" spans="1:40" ht="35.25" customHeight="1">
      <c r="A20" s="65" t="s">
        <v>1609</v>
      </c>
      <c r="B20" s="65" t="s">
        <v>52</v>
      </c>
      <c r="C20" s="65" t="s">
        <v>1610</v>
      </c>
      <c r="D20" s="65"/>
      <c r="E20" s="65" t="s">
        <v>74</v>
      </c>
      <c r="F20" s="65"/>
      <c r="G20" s="65"/>
      <c r="H20" s="65"/>
      <c r="I20" s="66">
        <v>181</v>
      </c>
      <c r="J20" s="66">
        <f>181-299</f>
        <v>-118</v>
      </c>
      <c r="K20" s="65" t="s">
        <v>1611</v>
      </c>
      <c r="L20" s="65" t="s">
        <v>1285</v>
      </c>
      <c r="M20" s="65" t="s">
        <v>1285</v>
      </c>
      <c r="N20" s="65" t="s">
        <v>1612</v>
      </c>
      <c r="O20" s="65"/>
      <c r="P20" s="65" t="s">
        <v>49</v>
      </c>
      <c r="Q20" s="167">
        <v>0</v>
      </c>
      <c r="R20" s="167">
        <v>0</v>
      </c>
      <c r="S20" s="167">
        <v>0</v>
      </c>
      <c r="T20" s="167">
        <v>0</v>
      </c>
      <c r="U20" s="167">
        <v>0</v>
      </c>
      <c r="V20" s="65">
        <v>0</v>
      </c>
      <c r="W20" s="65">
        <v>0</v>
      </c>
      <c r="X20" s="65">
        <v>0</v>
      </c>
      <c r="Y20" s="65">
        <v>4</v>
      </c>
      <c r="Z20" s="65"/>
      <c r="AA20" s="65" t="s">
        <v>49</v>
      </c>
      <c r="AB20" s="65" t="s">
        <v>49</v>
      </c>
      <c r="AC20" s="65" t="s">
        <v>51</v>
      </c>
      <c r="AD20" s="65" t="s">
        <v>51</v>
      </c>
      <c r="AE20" s="65" t="s">
        <v>1558</v>
      </c>
      <c r="AF20" s="65"/>
      <c r="AG20" s="71"/>
      <c r="AH20" s="72" t="s">
        <v>1561</v>
      </c>
      <c r="AI20" s="71"/>
      <c r="AJ20" s="71"/>
      <c r="AK20" s="71"/>
      <c r="AL20" s="71"/>
      <c r="AM20" s="72" t="s">
        <v>1613</v>
      </c>
      <c r="AN20" s="171" t="s">
        <v>1614</v>
      </c>
    </row>
    <row r="21" spans="1:40" ht="35.25" customHeight="1">
      <c r="A21" s="65" t="s">
        <v>1615</v>
      </c>
      <c r="B21" s="65" t="s">
        <v>52</v>
      </c>
      <c r="C21" s="65" t="s">
        <v>1616</v>
      </c>
      <c r="D21" s="65"/>
      <c r="E21" s="65" t="s">
        <v>74</v>
      </c>
      <c r="F21" s="65"/>
      <c r="G21" s="65"/>
      <c r="H21" s="65"/>
      <c r="I21" s="66">
        <v>254</v>
      </c>
      <c r="J21" s="66">
        <f>259-219</f>
        <v>40</v>
      </c>
      <c r="K21" s="65" t="s">
        <v>1617</v>
      </c>
      <c r="L21" s="65" t="s">
        <v>1285</v>
      </c>
      <c r="M21" s="65" t="s">
        <v>1250</v>
      </c>
      <c r="N21" s="65" t="s">
        <v>576</v>
      </c>
      <c r="O21" s="65"/>
      <c r="P21" s="65" t="s">
        <v>49</v>
      </c>
      <c r="Q21" s="167">
        <v>0</v>
      </c>
      <c r="R21" s="167">
        <v>0</v>
      </c>
      <c r="S21" s="167">
        <v>0</v>
      </c>
      <c r="T21" s="167">
        <v>0</v>
      </c>
      <c r="U21" s="167">
        <v>0</v>
      </c>
      <c r="V21" s="65">
        <v>1</v>
      </c>
      <c r="W21" s="65">
        <v>1</v>
      </c>
      <c r="X21" s="65">
        <v>2</v>
      </c>
      <c r="Y21" s="65">
        <v>6</v>
      </c>
      <c r="Z21" s="65"/>
      <c r="AA21" s="65" t="s">
        <v>49</v>
      </c>
      <c r="AB21" s="65" t="s">
        <v>49</v>
      </c>
      <c r="AC21" s="65" t="s">
        <v>51</v>
      </c>
      <c r="AD21" s="65" t="s">
        <v>51</v>
      </c>
      <c r="AE21" s="65" t="s">
        <v>1564</v>
      </c>
      <c r="AF21" s="65"/>
      <c r="AG21" s="71"/>
      <c r="AH21" s="72" t="s">
        <v>1561</v>
      </c>
      <c r="AI21" s="71"/>
      <c r="AJ21" s="71"/>
      <c r="AK21" s="71"/>
      <c r="AL21" s="71"/>
      <c r="AM21" s="72" t="s">
        <v>1618</v>
      </c>
      <c r="AN21" s="171" t="s">
        <v>1614</v>
      </c>
    </row>
    <row r="22" spans="1:40" ht="35.25" customHeight="1">
      <c r="A22" s="65" t="s">
        <v>1619</v>
      </c>
      <c r="B22" s="65" t="s">
        <v>52</v>
      </c>
      <c r="C22" s="65" t="s">
        <v>1574</v>
      </c>
      <c r="D22" s="65"/>
      <c r="E22" s="65" t="s">
        <v>74</v>
      </c>
      <c r="F22" s="65"/>
      <c r="G22" s="65"/>
      <c r="H22" s="65"/>
      <c r="I22" s="66">
        <v>338</v>
      </c>
      <c r="J22" s="66">
        <f>338-341</f>
        <v>-3</v>
      </c>
      <c r="K22" s="65" t="s">
        <v>1617</v>
      </c>
      <c r="L22" s="65" t="s">
        <v>1250</v>
      </c>
      <c r="M22" s="65" t="s">
        <v>1250</v>
      </c>
      <c r="N22" s="65" t="s">
        <v>576</v>
      </c>
      <c r="O22" s="65"/>
      <c r="P22" s="65" t="s">
        <v>49</v>
      </c>
      <c r="Q22" s="167">
        <v>0</v>
      </c>
      <c r="R22" s="167">
        <v>0</v>
      </c>
      <c r="S22" s="167">
        <v>0</v>
      </c>
      <c r="T22" s="167">
        <v>0</v>
      </c>
      <c r="U22" s="167">
        <v>0</v>
      </c>
      <c r="V22" s="65">
        <v>1</v>
      </c>
      <c r="W22" s="65">
        <v>1</v>
      </c>
      <c r="X22" s="65">
        <v>2</v>
      </c>
      <c r="Y22" s="65">
        <v>6</v>
      </c>
      <c r="Z22" s="65"/>
      <c r="AA22" s="65" t="s">
        <v>51</v>
      </c>
      <c r="AB22" s="65" t="s">
        <v>49</v>
      </c>
      <c r="AC22" s="65" t="s">
        <v>51</v>
      </c>
      <c r="AD22" s="65" t="s">
        <v>51</v>
      </c>
      <c r="AE22" s="65" t="s">
        <v>1620</v>
      </c>
      <c r="AF22" s="65"/>
      <c r="AG22" s="71"/>
      <c r="AH22" s="72" t="s">
        <v>1621</v>
      </c>
      <c r="AI22" s="71"/>
      <c r="AJ22" s="71"/>
      <c r="AK22" s="71"/>
      <c r="AL22" s="71"/>
      <c r="AM22" s="72" t="s">
        <v>1622</v>
      </c>
      <c r="AN22" s="171" t="s">
        <v>1614</v>
      </c>
    </row>
    <row r="23" spans="1:40" ht="35.25" customHeight="1">
      <c r="A23" s="65" t="s">
        <v>1623</v>
      </c>
      <c r="B23" s="65" t="s">
        <v>52</v>
      </c>
      <c r="C23" s="65" t="s">
        <v>1583</v>
      </c>
      <c r="D23" s="65"/>
      <c r="E23" s="65" t="s">
        <v>74</v>
      </c>
      <c r="F23" s="65"/>
      <c r="G23" s="65"/>
      <c r="H23" s="65"/>
      <c r="I23" s="66" t="s">
        <v>1624</v>
      </c>
      <c r="J23" s="66">
        <f>339-315</f>
        <v>24</v>
      </c>
      <c r="K23" s="65" t="s">
        <v>1617</v>
      </c>
      <c r="L23" s="65" t="s">
        <v>1250</v>
      </c>
      <c r="M23" s="65" t="s">
        <v>729</v>
      </c>
      <c r="N23" s="65" t="s">
        <v>576</v>
      </c>
      <c r="O23" s="65"/>
      <c r="P23" s="65" t="s">
        <v>49</v>
      </c>
      <c r="Q23" s="167">
        <v>0</v>
      </c>
      <c r="R23" s="167">
        <v>0</v>
      </c>
      <c r="S23" s="167">
        <v>0</v>
      </c>
      <c r="T23" s="167">
        <v>0</v>
      </c>
      <c r="U23" s="167">
        <v>0</v>
      </c>
      <c r="V23" s="65">
        <v>1</v>
      </c>
      <c r="W23" s="65">
        <v>1</v>
      </c>
      <c r="X23" s="65">
        <v>2</v>
      </c>
      <c r="Y23" s="65">
        <v>6</v>
      </c>
      <c r="Z23" s="65"/>
      <c r="AA23" s="65" t="s">
        <v>51</v>
      </c>
      <c r="AB23" s="65" t="s">
        <v>49</v>
      </c>
      <c r="AC23" s="65" t="s">
        <v>51</v>
      </c>
      <c r="AD23" s="65" t="s">
        <v>51</v>
      </c>
      <c r="AE23" s="65" t="s">
        <v>1625</v>
      </c>
      <c r="AF23" s="65"/>
      <c r="AG23" s="71"/>
      <c r="AH23" s="72" t="s">
        <v>1626</v>
      </c>
      <c r="AI23" s="71"/>
      <c r="AJ23" s="71"/>
      <c r="AK23" s="71"/>
      <c r="AL23" s="71"/>
      <c r="AM23" s="172" t="s">
        <v>1627</v>
      </c>
      <c r="AN23" s="171" t="s">
        <v>1614</v>
      </c>
    </row>
    <row r="24" spans="1:40" ht="35.25" customHeight="1">
      <c r="A24" s="65" t="s">
        <v>1628</v>
      </c>
      <c r="B24" s="65" t="s">
        <v>52</v>
      </c>
      <c r="C24" s="65" t="s">
        <v>1583</v>
      </c>
      <c r="D24" s="65"/>
      <c r="E24" s="65" t="s">
        <v>74</v>
      </c>
      <c r="F24" s="65"/>
      <c r="G24" s="65"/>
      <c r="H24" s="65"/>
      <c r="I24" s="66" t="s">
        <v>1629</v>
      </c>
      <c r="J24" s="66">
        <f>356-271</f>
        <v>85</v>
      </c>
      <c r="K24" s="65" t="s">
        <v>1630</v>
      </c>
      <c r="L24" s="65" t="s">
        <v>729</v>
      </c>
      <c r="M24" s="65" t="s">
        <v>1631</v>
      </c>
      <c r="N24" s="65" t="s">
        <v>576</v>
      </c>
      <c r="O24" s="65"/>
      <c r="P24" s="65" t="s">
        <v>49</v>
      </c>
      <c r="Q24" s="65" t="s">
        <v>62</v>
      </c>
      <c r="R24" s="65" t="s">
        <v>62</v>
      </c>
      <c r="S24" s="167">
        <v>0</v>
      </c>
      <c r="T24" s="167">
        <v>0</v>
      </c>
      <c r="U24" s="167">
        <v>0</v>
      </c>
      <c r="V24" s="65" t="s">
        <v>1632</v>
      </c>
      <c r="W24" s="65" t="s">
        <v>1633</v>
      </c>
      <c r="X24" s="65">
        <v>2</v>
      </c>
      <c r="Y24" s="65">
        <v>8</v>
      </c>
      <c r="Z24" s="65"/>
      <c r="AA24" s="65" t="s">
        <v>51</v>
      </c>
      <c r="AB24" s="65" t="s">
        <v>49</v>
      </c>
      <c r="AC24" s="65" t="s">
        <v>51</v>
      </c>
      <c r="AD24" s="65" t="s">
        <v>51</v>
      </c>
      <c r="AE24" s="65" t="s">
        <v>1620</v>
      </c>
      <c r="AF24" s="65"/>
      <c r="AG24" s="71"/>
      <c r="AH24" s="72" t="s">
        <v>1626</v>
      </c>
      <c r="AI24" s="71"/>
      <c r="AJ24" s="71"/>
      <c r="AK24" s="71"/>
      <c r="AL24" s="71"/>
      <c r="AM24" s="171" t="s">
        <v>1634</v>
      </c>
      <c r="AN24" s="171" t="s">
        <v>1614</v>
      </c>
    </row>
    <row r="25" spans="1:40" ht="35.25" customHeight="1">
      <c r="A25" s="65" t="s">
        <v>1635</v>
      </c>
      <c r="B25" s="65" t="s">
        <v>52</v>
      </c>
      <c r="C25" s="65" t="s">
        <v>1583</v>
      </c>
      <c r="D25" s="65"/>
      <c r="E25" s="65" t="s">
        <v>74</v>
      </c>
      <c r="F25" s="65"/>
      <c r="G25" s="65"/>
      <c r="H25" s="65"/>
      <c r="I25" s="66" t="s">
        <v>1636</v>
      </c>
      <c r="J25" s="66">
        <f>405-271</f>
        <v>134</v>
      </c>
      <c r="K25" s="65" t="s">
        <v>1630</v>
      </c>
      <c r="L25" s="65" t="s">
        <v>729</v>
      </c>
      <c r="M25" s="65" t="s">
        <v>44</v>
      </c>
      <c r="N25" s="65" t="s">
        <v>576</v>
      </c>
      <c r="O25" s="65"/>
      <c r="P25" s="65" t="s">
        <v>49</v>
      </c>
      <c r="Q25" s="65" t="s">
        <v>62</v>
      </c>
      <c r="R25" s="65" t="s">
        <v>62</v>
      </c>
      <c r="S25" s="167">
        <v>0</v>
      </c>
      <c r="T25" s="167">
        <v>0</v>
      </c>
      <c r="U25" s="167">
        <v>0</v>
      </c>
      <c r="V25" s="65" t="s">
        <v>1632</v>
      </c>
      <c r="W25" s="65" t="s">
        <v>1633</v>
      </c>
      <c r="X25" s="65">
        <v>2</v>
      </c>
      <c r="Y25" s="65">
        <v>8</v>
      </c>
      <c r="Z25" s="65"/>
      <c r="AA25" s="65" t="s">
        <v>51</v>
      </c>
      <c r="AB25" s="65" t="s">
        <v>49</v>
      </c>
      <c r="AC25" s="65" t="s">
        <v>51</v>
      </c>
      <c r="AD25" s="65" t="s">
        <v>51</v>
      </c>
      <c r="AE25" s="65" t="s">
        <v>1620</v>
      </c>
      <c r="AF25" s="65"/>
      <c r="AG25" s="71"/>
      <c r="AH25" s="72" t="s">
        <v>1573</v>
      </c>
      <c r="AI25" s="71"/>
      <c r="AJ25" s="71"/>
      <c r="AK25" s="71"/>
      <c r="AL25" s="71"/>
      <c r="AM25" s="171" t="s">
        <v>1637</v>
      </c>
      <c r="AN25" s="171" t="s">
        <v>1614</v>
      </c>
    </row>
    <row r="26" spans="1:40" ht="35.25" customHeight="1">
      <c r="A26" s="65" t="s">
        <v>1638</v>
      </c>
      <c r="B26" s="65" t="s">
        <v>52</v>
      </c>
      <c r="C26" s="65" t="s">
        <v>1574</v>
      </c>
      <c r="D26" s="65"/>
      <c r="E26" s="65" t="s">
        <v>74</v>
      </c>
      <c r="F26" s="65"/>
      <c r="G26" s="65"/>
      <c r="H26" s="65"/>
      <c r="I26" s="66" t="s">
        <v>1639</v>
      </c>
      <c r="J26" s="66">
        <v>-4</v>
      </c>
      <c r="K26" s="65" t="s">
        <v>1630</v>
      </c>
      <c r="L26" s="65" t="s">
        <v>1250</v>
      </c>
      <c r="M26" s="65" t="s">
        <v>1250</v>
      </c>
      <c r="N26" s="65" t="s">
        <v>576</v>
      </c>
      <c r="O26" s="65"/>
      <c r="P26" s="65" t="s">
        <v>49</v>
      </c>
      <c r="Q26" s="65" t="s">
        <v>62</v>
      </c>
      <c r="R26" s="65" t="s">
        <v>62</v>
      </c>
      <c r="S26" s="167">
        <v>0</v>
      </c>
      <c r="T26" s="167">
        <v>0</v>
      </c>
      <c r="U26" s="167">
        <v>0</v>
      </c>
      <c r="V26" s="65" t="s">
        <v>1632</v>
      </c>
      <c r="W26" s="65" t="s">
        <v>1633</v>
      </c>
      <c r="X26" s="65">
        <v>2</v>
      </c>
      <c r="Y26" s="65">
        <v>8</v>
      </c>
      <c r="Z26" s="65"/>
      <c r="AA26" s="65" t="s">
        <v>51</v>
      </c>
      <c r="AB26" s="65" t="s">
        <v>49</v>
      </c>
      <c r="AC26" s="65" t="s">
        <v>51</v>
      </c>
      <c r="AD26" s="65" t="s">
        <v>51</v>
      </c>
      <c r="AE26" s="65" t="s">
        <v>1620</v>
      </c>
      <c r="AF26" s="65"/>
      <c r="AG26" s="71"/>
      <c r="AH26" s="72" t="s">
        <v>1640</v>
      </c>
      <c r="AI26" s="71"/>
      <c r="AJ26" s="71"/>
      <c r="AK26" s="71"/>
      <c r="AL26" s="71"/>
      <c r="AM26" s="171" t="s">
        <v>1637</v>
      </c>
      <c r="AN26" s="171" t="s">
        <v>1614</v>
      </c>
    </row>
    <row r="27" spans="1:40" ht="24" customHeight="1">
      <c r="A27" s="65" t="s">
        <v>1641</v>
      </c>
      <c r="B27" s="65" t="s">
        <v>52</v>
      </c>
      <c r="C27" s="65"/>
      <c r="D27" s="65"/>
      <c r="E27" s="65" t="s">
        <v>74</v>
      </c>
      <c r="F27" s="65"/>
      <c r="G27" s="65"/>
      <c r="H27" s="65"/>
      <c r="I27" s="66" t="s">
        <v>1642</v>
      </c>
      <c r="J27" s="66"/>
      <c r="K27" s="65" t="s">
        <v>1643</v>
      </c>
      <c r="L27" s="65" t="s">
        <v>729</v>
      </c>
      <c r="M27" s="65" t="s">
        <v>1250</v>
      </c>
      <c r="N27" s="65" t="s">
        <v>576</v>
      </c>
      <c r="O27" s="65"/>
      <c r="P27" s="65" t="s">
        <v>49</v>
      </c>
      <c r="Q27" s="65" t="s">
        <v>62</v>
      </c>
      <c r="R27" s="65" t="s">
        <v>62</v>
      </c>
      <c r="S27" s="167">
        <v>0</v>
      </c>
      <c r="T27" s="167">
        <v>0</v>
      </c>
      <c r="U27" s="167">
        <v>0</v>
      </c>
      <c r="V27" s="65">
        <v>1</v>
      </c>
      <c r="W27" s="65">
        <v>0</v>
      </c>
      <c r="X27" s="65">
        <v>2</v>
      </c>
      <c r="Y27" s="65">
        <v>8</v>
      </c>
      <c r="Z27" s="65"/>
      <c r="AA27" s="65" t="s">
        <v>49</v>
      </c>
      <c r="AB27" s="65" t="s">
        <v>49</v>
      </c>
      <c r="AC27" s="65" t="s">
        <v>51</v>
      </c>
      <c r="AD27" s="65" t="s">
        <v>51</v>
      </c>
      <c r="AE27" s="65" t="s">
        <v>1644</v>
      </c>
      <c r="AF27" s="65"/>
      <c r="AG27" s="71"/>
      <c r="AH27" s="72" t="s">
        <v>1640</v>
      </c>
      <c r="AI27" s="71"/>
      <c r="AJ27" s="71"/>
      <c r="AK27" s="71"/>
      <c r="AL27" s="71"/>
      <c r="AM27" s="72"/>
      <c r="AN27" s="171" t="s">
        <v>1614</v>
      </c>
    </row>
    <row r="28" spans="1:40" ht="24" customHeight="1">
      <c r="A28" s="65" t="s">
        <v>1645</v>
      </c>
      <c r="B28" s="65" t="s">
        <v>52</v>
      </c>
      <c r="C28" s="65" t="s">
        <v>1646</v>
      </c>
      <c r="D28" s="65"/>
      <c r="E28" s="65" t="s">
        <v>74</v>
      </c>
      <c r="F28" s="65"/>
      <c r="G28" s="65"/>
      <c r="H28" s="65"/>
      <c r="I28" s="66">
        <v>736</v>
      </c>
      <c r="J28" s="66">
        <f>494-736</f>
        <v>-242</v>
      </c>
      <c r="K28" s="65" t="s">
        <v>1643</v>
      </c>
      <c r="L28" s="65" t="s">
        <v>729</v>
      </c>
      <c r="M28" s="65" t="s">
        <v>729</v>
      </c>
      <c r="N28" s="65" t="s">
        <v>576</v>
      </c>
      <c r="O28" s="65"/>
      <c r="P28" s="65" t="s">
        <v>49</v>
      </c>
      <c r="Q28" s="65" t="s">
        <v>62</v>
      </c>
      <c r="R28" s="65" t="s">
        <v>62</v>
      </c>
      <c r="S28" s="167">
        <v>0</v>
      </c>
      <c r="T28" s="167">
        <v>0</v>
      </c>
      <c r="U28" s="167">
        <v>0</v>
      </c>
      <c r="V28" s="65">
        <v>1</v>
      </c>
      <c r="W28" s="65">
        <v>0</v>
      </c>
      <c r="X28" s="65">
        <v>2</v>
      </c>
      <c r="Y28" s="65">
        <v>8</v>
      </c>
      <c r="Z28" s="65"/>
      <c r="AA28" s="65" t="s">
        <v>49</v>
      </c>
      <c r="AB28" s="65" t="s">
        <v>49</v>
      </c>
      <c r="AC28" s="65" t="s">
        <v>51</v>
      </c>
      <c r="AD28" s="65" t="s">
        <v>51</v>
      </c>
      <c r="AE28" s="65" t="s">
        <v>1644</v>
      </c>
      <c r="AF28" s="65"/>
      <c r="AG28" s="71"/>
      <c r="AH28" s="72" t="s">
        <v>1626</v>
      </c>
      <c r="AI28" s="71"/>
      <c r="AJ28" s="71"/>
      <c r="AK28" s="71"/>
      <c r="AL28" s="71"/>
      <c r="AM28" s="171" t="s">
        <v>1647</v>
      </c>
      <c r="AN28" s="171" t="s">
        <v>1614</v>
      </c>
    </row>
    <row r="29" spans="1:40" ht="24" customHeight="1">
      <c r="A29" s="65" t="s">
        <v>1648</v>
      </c>
      <c r="B29" s="65" t="s">
        <v>1649</v>
      </c>
      <c r="C29" s="65"/>
      <c r="D29" s="65"/>
      <c r="E29" s="65" t="s">
        <v>74</v>
      </c>
      <c r="F29" s="65" t="s">
        <v>1650</v>
      </c>
      <c r="G29" s="65">
        <v>6</v>
      </c>
      <c r="H29" s="65">
        <v>6.6</v>
      </c>
      <c r="I29" s="66" t="s">
        <v>1651</v>
      </c>
      <c r="J29" s="66"/>
      <c r="K29" s="65" t="s">
        <v>1652</v>
      </c>
      <c r="L29" s="65" t="s">
        <v>1653</v>
      </c>
      <c r="M29" s="65" t="s">
        <v>1556</v>
      </c>
      <c r="N29" s="65" t="s">
        <v>1612</v>
      </c>
      <c r="O29" s="65"/>
      <c r="P29" s="65" t="s">
        <v>49</v>
      </c>
      <c r="Q29" s="167">
        <v>0</v>
      </c>
      <c r="R29" s="167">
        <v>0</v>
      </c>
      <c r="S29" s="167">
        <v>0</v>
      </c>
      <c r="T29" s="167">
        <v>0</v>
      </c>
      <c r="U29" s="167">
        <v>0</v>
      </c>
      <c r="V29" s="65">
        <v>1</v>
      </c>
      <c r="W29" s="65">
        <v>0</v>
      </c>
      <c r="X29" s="65">
        <v>1</v>
      </c>
      <c r="Y29" s="65">
        <v>4</v>
      </c>
      <c r="Z29" s="65" t="s">
        <v>51</v>
      </c>
      <c r="AA29" s="65"/>
      <c r="AB29" s="65" t="s">
        <v>49</v>
      </c>
      <c r="AC29" s="65" t="s">
        <v>51</v>
      </c>
      <c r="AD29" s="65" t="s">
        <v>49</v>
      </c>
      <c r="AE29" s="65" t="s">
        <v>1558</v>
      </c>
      <c r="AF29" s="65" t="s">
        <v>51</v>
      </c>
      <c r="AG29" s="71"/>
      <c r="AH29" s="72" t="s">
        <v>1654</v>
      </c>
      <c r="AI29" s="71"/>
      <c r="AJ29" s="71"/>
      <c r="AK29" s="71"/>
      <c r="AL29" s="71"/>
      <c r="AM29" s="71"/>
      <c r="AN29" s="172" t="s">
        <v>1655</v>
      </c>
    </row>
    <row r="30" spans="1:40" ht="24" customHeight="1">
      <c r="A30" s="65" t="s">
        <v>1656</v>
      </c>
      <c r="B30" s="65" t="s">
        <v>1649</v>
      </c>
      <c r="C30" s="65" t="s">
        <v>1560</v>
      </c>
      <c r="D30" s="65"/>
      <c r="E30" s="65" t="s">
        <v>74</v>
      </c>
      <c r="F30" s="65" t="s">
        <v>1650</v>
      </c>
      <c r="G30" s="65">
        <v>6</v>
      </c>
      <c r="H30" s="65">
        <v>6.6</v>
      </c>
      <c r="I30" s="66" t="s">
        <v>1657</v>
      </c>
      <c r="J30" s="66">
        <f>232-237</f>
        <v>-5</v>
      </c>
      <c r="K30" s="65" t="s">
        <v>1652</v>
      </c>
      <c r="L30" s="65" t="s">
        <v>1658</v>
      </c>
      <c r="M30" s="65" t="s">
        <v>1556</v>
      </c>
      <c r="N30" s="65" t="s">
        <v>1612</v>
      </c>
      <c r="O30" s="65"/>
      <c r="P30" s="65" t="s">
        <v>49</v>
      </c>
      <c r="Q30" s="167">
        <v>0</v>
      </c>
      <c r="R30" s="167">
        <v>0</v>
      </c>
      <c r="S30" s="167">
        <v>0</v>
      </c>
      <c r="T30" s="167">
        <v>0</v>
      </c>
      <c r="U30" s="167">
        <v>0</v>
      </c>
      <c r="V30" s="65">
        <v>1</v>
      </c>
      <c r="W30" s="65">
        <v>0</v>
      </c>
      <c r="X30" s="65">
        <v>1</v>
      </c>
      <c r="Y30" s="65">
        <v>4</v>
      </c>
      <c r="Z30" s="65" t="s">
        <v>51</v>
      </c>
      <c r="AA30" s="65"/>
      <c r="AB30" s="65" t="s">
        <v>49</v>
      </c>
      <c r="AC30" s="65" t="s">
        <v>51</v>
      </c>
      <c r="AD30" s="65" t="s">
        <v>49</v>
      </c>
      <c r="AE30" s="65" t="s">
        <v>1558</v>
      </c>
      <c r="AF30" s="65" t="s">
        <v>51</v>
      </c>
      <c r="AG30" s="71"/>
      <c r="AH30" s="72" t="s">
        <v>1561</v>
      </c>
      <c r="AI30" s="71"/>
      <c r="AJ30" s="71"/>
      <c r="AK30" s="71"/>
      <c r="AL30" s="71"/>
      <c r="AM30" s="172" t="s">
        <v>1659</v>
      </c>
      <c r="AN30" s="172" t="s">
        <v>1655</v>
      </c>
    </row>
    <row r="31" spans="1:40" ht="24" customHeight="1">
      <c r="A31" s="65" t="s">
        <v>1660</v>
      </c>
      <c r="B31" s="65" t="s">
        <v>1649</v>
      </c>
      <c r="C31" s="65" t="s">
        <v>1552</v>
      </c>
      <c r="D31" s="65"/>
      <c r="E31" s="65" t="s">
        <v>74</v>
      </c>
      <c r="F31" s="65" t="s">
        <v>1650</v>
      </c>
      <c r="G31" s="65">
        <v>6</v>
      </c>
      <c r="H31" s="65">
        <v>6.6</v>
      </c>
      <c r="I31" s="66" t="s">
        <v>1661</v>
      </c>
      <c r="J31" s="66">
        <f>181-156</f>
        <v>25</v>
      </c>
      <c r="K31" s="65" t="s">
        <v>1652</v>
      </c>
      <c r="L31" s="65" t="s">
        <v>1662</v>
      </c>
      <c r="M31" s="65" t="s">
        <v>1663</v>
      </c>
      <c r="N31" s="65" t="s">
        <v>1612</v>
      </c>
      <c r="O31" s="65"/>
      <c r="P31" s="65" t="s">
        <v>49</v>
      </c>
      <c r="Q31" s="167">
        <v>0</v>
      </c>
      <c r="R31" s="167">
        <v>0</v>
      </c>
      <c r="S31" s="167">
        <v>0</v>
      </c>
      <c r="T31" s="167">
        <v>0</v>
      </c>
      <c r="U31" s="167">
        <v>0</v>
      </c>
      <c r="V31" s="65">
        <v>1</v>
      </c>
      <c r="W31" s="65">
        <v>0</v>
      </c>
      <c r="X31" s="65">
        <v>1</v>
      </c>
      <c r="Y31" s="65">
        <v>4</v>
      </c>
      <c r="Z31" s="65" t="s">
        <v>51</v>
      </c>
      <c r="AA31" s="65"/>
      <c r="AB31" s="65" t="s">
        <v>49</v>
      </c>
      <c r="AC31" s="65" t="s">
        <v>51</v>
      </c>
      <c r="AD31" s="65" t="s">
        <v>49</v>
      </c>
      <c r="AE31" s="65" t="s">
        <v>1558</v>
      </c>
      <c r="AF31" s="65" t="s">
        <v>51</v>
      </c>
      <c r="AG31" s="71"/>
      <c r="AH31" s="72" t="s">
        <v>1664</v>
      </c>
      <c r="AI31" s="71"/>
      <c r="AJ31" s="71"/>
      <c r="AK31" s="71"/>
      <c r="AL31" s="71"/>
      <c r="AM31" s="172" t="s">
        <v>1665</v>
      </c>
      <c r="AN31" s="172" t="s">
        <v>1655</v>
      </c>
    </row>
    <row r="32" spans="1:40" ht="24" customHeight="1">
      <c r="A32" s="65" t="s">
        <v>1666</v>
      </c>
      <c r="B32" s="65" t="s">
        <v>1649</v>
      </c>
      <c r="C32" s="65" t="s">
        <v>1667</v>
      </c>
      <c r="D32" s="65"/>
      <c r="E32" s="65" t="s">
        <v>74</v>
      </c>
      <c r="F32" s="65" t="s">
        <v>1650</v>
      </c>
      <c r="G32" s="65">
        <v>6</v>
      </c>
      <c r="H32" s="65">
        <v>7</v>
      </c>
      <c r="I32" s="66" t="s">
        <v>1668</v>
      </c>
      <c r="J32" s="66">
        <f>268-299</f>
        <v>-31</v>
      </c>
      <c r="K32" s="65" t="s">
        <v>1669</v>
      </c>
      <c r="L32" s="65" t="s">
        <v>1285</v>
      </c>
      <c r="M32" s="65" t="s">
        <v>1556</v>
      </c>
      <c r="N32" s="65" t="s">
        <v>576</v>
      </c>
      <c r="O32" s="65"/>
      <c r="P32" s="65" t="s">
        <v>49</v>
      </c>
      <c r="Q32" s="167">
        <v>0</v>
      </c>
      <c r="R32" s="167">
        <v>0</v>
      </c>
      <c r="S32" s="167">
        <v>0</v>
      </c>
      <c r="T32" s="167">
        <v>0</v>
      </c>
      <c r="U32" s="167">
        <v>0</v>
      </c>
      <c r="V32" s="65">
        <v>0</v>
      </c>
      <c r="W32" s="65">
        <v>0</v>
      </c>
      <c r="X32" s="65">
        <v>2</v>
      </c>
      <c r="Y32" s="65">
        <v>4</v>
      </c>
      <c r="Z32" s="65" t="s">
        <v>51</v>
      </c>
      <c r="AA32" s="65" t="s">
        <v>1670</v>
      </c>
      <c r="AB32" s="65" t="s">
        <v>49</v>
      </c>
      <c r="AC32" s="65" t="s">
        <v>49</v>
      </c>
      <c r="AD32" s="65" t="s">
        <v>51</v>
      </c>
      <c r="AE32" s="65" t="s">
        <v>1625</v>
      </c>
      <c r="AF32" s="65" t="s">
        <v>51</v>
      </c>
      <c r="AG32" s="71"/>
      <c r="AH32" s="72" t="s">
        <v>1654</v>
      </c>
      <c r="AI32" s="71"/>
      <c r="AJ32" s="71"/>
      <c r="AK32" s="71"/>
      <c r="AL32" s="71"/>
      <c r="AM32" s="72" t="s">
        <v>1671</v>
      </c>
      <c r="AN32" s="172" t="s">
        <v>1655</v>
      </c>
    </row>
    <row r="33" spans="1:40" ht="24" customHeight="1">
      <c r="A33" s="65" t="s">
        <v>1672</v>
      </c>
      <c r="B33" s="65" t="s">
        <v>1649</v>
      </c>
      <c r="C33" s="65" t="s">
        <v>1673</v>
      </c>
      <c r="D33" s="65"/>
      <c r="E33" s="65" t="s">
        <v>74</v>
      </c>
      <c r="F33" s="65" t="s">
        <v>1650</v>
      </c>
      <c r="G33" s="65">
        <v>6</v>
      </c>
      <c r="H33" s="65">
        <v>7</v>
      </c>
      <c r="I33" s="66" t="s">
        <v>1674</v>
      </c>
      <c r="J33" s="66">
        <v>-12</v>
      </c>
      <c r="K33" s="65" t="s">
        <v>1669</v>
      </c>
      <c r="L33" s="65" t="s">
        <v>1285</v>
      </c>
      <c r="M33" s="65" t="s">
        <v>1556</v>
      </c>
      <c r="N33" s="65" t="s">
        <v>576</v>
      </c>
      <c r="O33" s="65"/>
      <c r="P33" s="65" t="s">
        <v>49</v>
      </c>
      <c r="Q33" s="167">
        <v>0</v>
      </c>
      <c r="R33" s="167">
        <v>0</v>
      </c>
      <c r="S33" s="167">
        <v>0</v>
      </c>
      <c r="T33" s="167">
        <v>0</v>
      </c>
      <c r="U33" s="167">
        <v>0</v>
      </c>
      <c r="V33" s="65">
        <v>0</v>
      </c>
      <c r="W33" s="65">
        <v>0</v>
      </c>
      <c r="X33" s="65">
        <v>2</v>
      </c>
      <c r="Y33" s="65">
        <v>4</v>
      </c>
      <c r="Z33" s="65" t="s">
        <v>51</v>
      </c>
      <c r="AA33" s="65" t="s">
        <v>1675</v>
      </c>
      <c r="AB33" s="65" t="s">
        <v>49</v>
      </c>
      <c r="AC33" s="65" t="s">
        <v>49</v>
      </c>
      <c r="AD33" s="65" t="s">
        <v>51</v>
      </c>
      <c r="AE33" s="65" t="s">
        <v>1625</v>
      </c>
      <c r="AF33" s="65" t="s">
        <v>51</v>
      </c>
      <c r="AG33" s="71"/>
      <c r="AH33" s="72" t="s">
        <v>1561</v>
      </c>
      <c r="AI33" s="71"/>
      <c r="AJ33" s="71"/>
      <c r="AK33" s="71"/>
      <c r="AL33" s="71"/>
      <c r="AM33" s="72" t="s">
        <v>1671</v>
      </c>
      <c r="AN33" s="172" t="s">
        <v>1655</v>
      </c>
    </row>
    <row r="34" spans="1:40" ht="24" customHeight="1">
      <c r="A34" s="65" t="s">
        <v>1676</v>
      </c>
      <c r="B34" s="65" t="s">
        <v>1649</v>
      </c>
      <c r="C34" s="65" t="s">
        <v>1677</v>
      </c>
      <c r="D34" s="65"/>
      <c r="E34" s="65" t="s">
        <v>74</v>
      </c>
      <c r="F34" s="65" t="s">
        <v>1650</v>
      </c>
      <c r="G34" s="65">
        <v>6</v>
      </c>
      <c r="H34" s="65">
        <v>7</v>
      </c>
      <c r="I34" s="66" t="s">
        <v>1678</v>
      </c>
      <c r="J34" s="66">
        <v>13</v>
      </c>
      <c r="K34" s="65" t="s">
        <v>1669</v>
      </c>
      <c r="L34" s="65" t="s">
        <v>1250</v>
      </c>
      <c r="M34" s="65" t="s">
        <v>1250</v>
      </c>
      <c r="N34" s="65" t="s">
        <v>576</v>
      </c>
      <c r="O34" s="65"/>
      <c r="P34" s="65" t="s">
        <v>49</v>
      </c>
      <c r="Q34" s="167">
        <v>0</v>
      </c>
      <c r="R34" s="167">
        <v>0</v>
      </c>
      <c r="S34" s="167">
        <v>0</v>
      </c>
      <c r="T34" s="167">
        <v>0</v>
      </c>
      <c r="U34" s="167">
        <v>0</v>
      </c>
      <c r="V34" s="65">
        <v>0</v>
      </c>
      <c r="W34" s="65">
        <v>0</v>
      </c>
      <c r="X34" s="65">
        <v>2</v>
      </c>
      <c r="Y34" s="65">
        <v>4</v>
      </c>
      <c r="Z34" s="65" t="s">
        <v>51</v>
      </c>
      <c r="AA34" s="65" t="s">
        <v>1675</v>
      </c>
      <c r="AB34" s="65" t="s">
        <v>49</v>
      </c>
      <c r="AC34" s="65" t="s">
        <v>49</v>
      </c>
      <c r="AD34" s="65" t="s">
        <v>51</v>
      </c>
      <c r="AE34" s="65" t="s">
        <v>1625</v>
      </c>
      <c r="AF34" s="65" t="s">
        <v>51</v>
      </c>
      <c r="AG34" s="71"/>
      <c r="AH34" s="72" t="s">
        <v>1664</v>
      </c>
      <c r="AI34" s="71"/>
      <c r="AJ34" s="71"/>
      <c r="AK34" s="71"/>
      <c r="AL34" s="71"/>
      <c r="AM34" s="172" t="s">
        <v>1679</v>
      </c>
      <c r="AN34" s="172" t="s">
        <v>1655</v>
      </c>
    </row>
    <row r="35" spans="1:40" ht="24" customHeight="1">
      <c r="A35" s="65" t="s">
        <v>1680</v>
      </c>
      <c r="B35" s="65" t="s">
        <v>1649</v>
      </c>
      <c r="C35" s="65" t="s">
        <v>1681</v>
      </c>
      <c r="D35" s="65"/>
      <c r="E35" s="65" t="s">
        <v>74</v>
      </c>
      <c r="F35" s="65" t="s">
        <v>1650</v>
      </c>
      <c r="G35" s="65">
        <v>6</v>
      </c>
      <c r="H35" s="65">
        <v>7</v>
      </c>
      <c r="I35" s="66" t="s">
        <v>1682</v>
      </c>
      <c r="J35" s="66">
        <v>-9</v>
      </c>
      <c r="K35" s="65" t="s">
        <v>1669</v>
      </c>
      <c r="L35" s="65" t="s">
        <v>1250</v>
      </c>
      <c r="M35" s="65" t="s">
        <v>1250</v>
      </c>
      <c r="N35" s="65" t="s">
        <v>576</v>
      </c>
      <c r="O35" s="65"/>
      <c r="P35" s="65" t="s">
        <v>49</v>
      </c>
      <c r="Q35" s="167">
        <v>0</v>
      </c>
      <c r="R35" s="167">
        <v>0</v>
      </c>
      <c r="S35" s="167">
        <v>0</v>
      </c>
      <c r="T35" s="167">
        <v>0</v>
      </c>
      <c r="U35" s="167">
        <v>0</v>
      </c>
      <c r="V35" s="65">
        <v>0</v>
      </c>
      <c r="W35" s="65">
        <v>0</v>
      </c>
      <c r="X35" s="65">
        <v>2</v>
      </c>
      <c r="Y35" s="65">
        <v>4</v>
      </c>
      <c r="Z35" s="65" t="s">
        <v>51</v>
      </c>
      <c r="AA35" s="65" t="s">
        <v>1675</v>
      </c>
      <c r="AB35" s="65" t="s">
        <v>49</v>
      </c>
      <c r="AC35" s="65" t="s">
        <v>49</v>
      </c>
      <c r="AD35" s="65" t="s">
        <v>51</v>
      </c>
      <c r="AE35" s="65" t="s">
        <v>1625</v>
      </c>
      <c r="AF35" s="65" t="s">
        <v>51</v>
      </c>
      <c r="AG35" s="71"/>
      <c r="AH35" s="65" t="s">
        <v>1570</v>
      </c>
      <c r="AI35" s="71"/>
      <c r="AJ35" s="71"/>
      <c r="AK35" s="71"/>
      <c r="AL35" s="71"/>
      <c r="AM35" s="72" t="s">
        <v>1683</v>
      </c>
      <c r="AN35" s="172" t="s">
        <v>1655</v>
      </c>
    </row>
    <row r="36" spans="1:40" ht="24" customHeight="1">
      <c r="A36" s="65" t="s">
        <v>1684</v>
      </c>
      <c r="B36" s="65" t="s">
        <v>1649</v>
      </c>
      <c r="C36" s="65" t="s">
        <v>1685</v>
      </c>
      <c r="D36" s="65"/>
      <c r="E36" s="65" t="s">
        <v>74</v>
      </c>
      <c r="F36" s="65" t="s">
        <v>1650</v>
      </c>
      <c r="G36" s="65">
        <v>6</v>
      </c>
      <c r="H36" s="65">
        <v>7</v>
      </c>
      <c r="I36" s="66" t="s">
        <v>1686</v>
      </c>
      <c r="J36" s="66">
        <f>358-427</f>
        <v>-69</v>
      </c>
      <c r="K36" s="65" t="s">
        <v>1669</v>
      </c>
      <c r="L36" s="65" t="s">
        <v>1250</v>
      </c>
      <c r="M36" s="65" t="s">
        <v>729</v>
      </c>
      <c r="N36" s="65" t="s">
        <v>576</v>
      </c>
      <c r="O36" s="65"/>
      <c r="P36" s="65" t="s">
        <v>49</v>
      </c>
      <c r="Q36" s="167">
        <v>0</v>
      </c>
      <c r="R36" s="167">
        <v>0</v>
      </c>
      <c r="S36" s="167">
        <v>0</v>
      </c>
      <c r="T36" s="167">
        <v>0</v>
      </c>
      <c r="U36" s="167">
        <v>0</v>
      </c>
      <c r="V36" s="65">
        <v>0</v>
      </c>
      <c r="W36" s="65">
        <v>0</v>
      </c>
      <c r="X36" s="65">
        <v>2</v>
      </c>
      <c r="Y36" s="65">
        <v>4</v>
      </c>
      <c r="Z36" s="65" t="s">
        <v>51</v>
      </c>
      <c r="AA36" s="65" t="s">
        <v>1675</v>
      </c>
      <c r="AB36" s="65" t="s">
        <v>49</v>
      </c>
      <c r="AC36" s="65" t="s">
        <v>49</v>
      </c>
      <c r="AD36" s="65" t="s">
        <v>51</v>
      </c>
      <c r="AE36" s="65" t="s">
        <v>1625</v>
      </c>
      <c r="AF36" s="65" t="s">
        <v>51</v>
      </c>
      <c r="AG36" s="71"/>
      <c r="AH36" s="65" t="s">
        <v>1626</v>
      </c>
      <c r="AI36" s="71"/>
      <c r="AJ36" s="71"/>
      <c r="AK36" s="71"/>
      <c r="AL36" s="71"/>
      <c r="AM36" s="72" t="s">
        <v>1687</v>
      </c>
      <c r="AN36" s="172" t="s">
        <v>1655</v>
      </c>
    </row>
    <row r="37" spans="1:40" ht="24" customHeight="1">
      <c r="A37" s="65" t="s">
        <v>1688</v>
      </c>
      <c r="B37" s="65" t="s">
        <v>1649</v>
      </c>
      <c r="C37" s="65" t="s">
        <v>1685</v>
      </c>
      <c r="D37" s="65"/>
      <c r="E37" s="65" t="s">
        <v>74</v>
      </c>
      <c r="F37" s="65" t="s">
        <v>1650</v>
      </c>
      <c r="G37" s="65">
        <v>6</v>
      </c>
      <c r="H37" s="65">
        <v>7</v>
      </c>
      <c r="I37" s="66">
        <v>440</v>
      </c>
      <c r="J37" s="66">
        <v>13</v>
      </c>
      <c r="K37" s="65" t="s">
        <v>1669</v>
      </c>
      <c r="L37" s="65" t="s">
        <v>729</v>
      </c>
      <c r="M37" s="65" t="s">
        <v>44</v>
      </c>
      <c r="N37" s="65" t="s">
        <v>576</v>
      </c>
      <c r="O37" s="65"/>
      <c r="P37" s="65" t="s">
        <v>49</v>
      </c>
      <c r="Q37" s="167">
        <v>0</v>
      </c>
      <c r="R37" s="167">
        <v>0</v>
      </c>
      <c r="S37" s="167">
        <v>0</v>
      </c>
      <c r="T37" s="167">
        <v>0</v>
      </c>
      <c r="U37" s="167">
        <v>0</v>
      </c>
      <c r="V37" s="65">
        <v>0</v>
      </c>
      <c r="W37" s="65">
        <v>0</v>
      </c>
      <c r="X37" s="65">
        <v>2</v>
      </c>
      <c r="Y37" s="65">
        <v>4</v>
      </c>
      <c r="Z37" s="65" t="s">
        <v>51</v>
      </c>
      <c r="AA37" s="65" t="s">
        <v>1675</v>
      </c>
      <c r="AB37" s="65" t="s">
        <v>49</v>
      </c>
      <c r="AC37" s="65" t="s">
        <v>49</v>
      </c>
      <c r="AD37" s="65" t="s">
        <v>51</v>
      </c>
      <c r="AE37" s="65" t="s">
        <v>1625</v>
      </c>
      <c r="AF37" s="65" t="s">
        <v>51</v>
      </c>
      <c r="AG37" s="71"/>
      <c r="AH37" s="65" t="s">
        <v>1573</v>
      </c>
      <c r="AI37" s="71"/>
      <c r="AJ37" s="71"/>
      <c r="AK37" s="71"/>
      <c r="AL37" s="71"/>
      <c r="AM37" s="72" t="s">
        <v>1689</v>
      </c>
      <c r="AN37" s="172" t="s">
        <v>1655</v>
      </c>
    </row>
    <row r="38" spans="1:40" ht="24" customHeight="1">
      <c r="A38" s="65" t="s">
        <v>1690</v>
      </c>
      <c r="B38" s="65" t="s">
        <v>1649</v>
      </c>
      <c r="C38" s="65" t="s">
        <v>1691</v>
      </c>
      <c r="D38" s="65"/>
      <c r="E38" s="65" t="s">
        <v>74</v>
      </c>
      <c r="F38" s="65" t="s">
        <v>1650</v>
      </c>
      <c r="G38" s="65">
        <v>6</v>
      </c>
      <c r="H38" s="65">
        <v>7</v>
      </c>
      <c r="I38" s="66" t="s">
        <v>1692</v>
      </c>
      <c r="J38" s="66"/>
      <c r="K38" s="65" t="s">
        <v>1669</v>
      </c>
      <c r="L38" s="65" t="s">
        <v>1250</v>
      </c>
      <c r="M38" s="65" t="s">
        <v>1604</v>
      </c>
      <c r="N38" s="65" t="s">
        <v>576</v>
      </c>
      <c r="O38" s="65"/>
      <c r="P38" s="65" t="s">
        <v>49</v>
      </c>
      <c r="Q38" s="167">
        <v>0</v>
      </c>
      <c r="R38" s="167">
        <v>0</v>
      </c>
      <c r="S38" s="167">
        <v>0</v>
      </c>
      <c r="T38" s="167">
        <v>0</v>
      </c>
      <c r="U38" s="167">
        <v>0</v>
      </c>
      <c r="V38" s="65">
        <v>0</v>
      </c>
      <c r="W38" s="65">
        <v>0</v>
      </c>
      <c r="X38" s="65">
        <v>2</v>
      </c>
      <c r="Y38" s="65">
        <v>4</v>
      </c>
      <c r="Z38" s="65" t="s">
        <v>51</v>
      </c>
      <c r="AA38" s="65" t="s">
        <v>1675</v>
      </c>
      <c r="AB38" s="65" t="s">
        <v>49</v>
      </c>
      <c r="AC38" s="65" t="s">
        <v>49</v>
      </c>
      <c r="AD38" s="65" t="s">
        <v>51</v>
      </c>
      <c r="AE38" s="65" t="s">
        <v>1625</v>
      </c>
      <c r="AF38" s="65" t="s">
        <v>51</v>
      </c>
      <c r="AG38" s="71"/>
      <c r="AH38" s="65" t="s">
        <v>644</v>
      </c>
      <c r="AI38" s="71"/>
      <c r="AJ38" s="71"/>
      <c r="AK38" s="71"/>
      <c r="AL38" s="71"/>
      <c r="AM38" s="72" t="s">
        <v>1693</v>
      </c>
      <c r="AN38" s="172" t="s">
        <v>1655</v>
      </c>
    </row>
    <row r="39" spans="1:40" s="70" customFormat="1" ht="24" customHeight="1">
      <c r="A39" s="65" t="s">
        <v>1694</v>
      </c>
      <c r="B39" s="65" t="s">
        <v>1649</v>
      </c>
      <c r="C39" s="65" t="s">
        <v>1574</v>
      </c>
      <c r="D39" s="65"/>
      <c r="E39" s="65" t="s">
        <v>74</v>
      </c>
      <c r="F39" s="65" t="s">
        <v>1695</v>
      </c>
      <c r="G39" s="65" t="s">
        <v>951</v>
      </c>
      <c r="H39" s="65">
        <v>13.2</v>
      </c>
      <c r="I39" s="66" t="s">
        <v>1696</v>
      </c>
      <c r="J39" s="66">
        <f>313-341</f>
        <v>-28</v>
      </c>
      <c r="K39" s="65" t="s">
        <v>1697</v>
      </c>
      <c r="L39" s="65" t="s">
        <v>1285</v>
      </c>
      <c r="M39" s="65" t="s">
        <v>1556</v>
      </c>
      <c r="N39" s="65" t="s">
        <v>1612</v>
      </c>
      <c r="O39" s="65"/>
      <c r="P39" s="65" t="s">
        <v>49</v>
      </c>
      <c r="Q39" s="167">
        <v>0</v>
      </c>
      <c r="R39" s="167">
        <v>0</v>
      </c>
      <c r="S39" s="167">
        <v>0</v>
      </c>
      <c r="T39" s="167">
        <v>0</v>
      </c>
      <c r="U39" s="167">
        <v>0</v>
      </c>
      <c r="V39" s="65">
        <v>1</v>
      </c>
      <c r="W39" s="65">
        <v>1</v>
      </c>
      <c r="X39" s="65">
        <v>1</v>
      </c>
      <c r="Y39" s="65">
        <v>3</v>
      </c>
      <c r="Z39" s="65" t="s">
        <v>51</v>
      </c>
      <c r="AA39" s="65" t="s">
        <v>1670</v>
      </c>
      <c r="AB39" s="65" t="s">
        <v>49</v>
      </c>
      <c r="AC39" s="65" t="s">
        <v>51</v>
      </c>
      <c r="AD39" s="65" t="s">
        <v>51</v>
      </c>
      <c r="AE39" s="65" t="s">
        <v>1625</v>
      </c>
      <c r="AF39" s="65" t="s">
        <v>51</v>
      </c>
      <c r="AG39" s="71"/>
      <c r="AH39" s="72" t="s">
        <v>1654</v>
      </c>
      <c r="AI39" s="71"/>
      <c r="AJ39" s="71"/>
      <c r="AK39" s="71"/>
      <c r="AL39" s="71"/>
      <c r="AM39" s="171" t="s">
        <v>1698</v>
      </c>
      <c r="AN39" s="172" t="s">
        <v>1655</v>
      </c>
    </row>
    <row r="40" spans="1:40" ht="24" customHeight="1">
      <c r="A40" s="65" t="s">
        <v>1699</v>
      </c>
      <c r="B40" s="65" t="s">
        <v>1649</v>
      </c>
      <c r="C40" s="65" t="s">
        <v>1700</v>
      </c>
      <c r="D40" s="65"/>
      <c r="E40" s="65" t="s">
        <v>74</v>
      </c>
      <c r="F40" s="65" t="s">
        <v>1695</v>
      </c>
      <c r="G40" s="65" t="s">
        <v>951</v>
      </c>
      <c r="H40" s="65">
        <v>13.2</v>
      </c>
      <c r="I40" s="66" t="s">
        <v>1701</v>
      </c>
      <c r="J40" s="66">
        <f>358-341</f>
        <v>17</v>
      </c>
      <c r="K40" s="65" t="s">
        <v>1697</v>
      </c>
      <c r="L40" s="65" t="s">
        <v>1285</v>
      </c>
      <c r="M40" s="65" t="s">
        <v>1556</v>
      </c>
      <c r="N40" s="65" t="s">
        <v>1612</v>
      </c>
      <c r="O40" s="65"/>
      <c r="P40" s="65" t="s">
        <v>49</v>
      </c>
      <c r="Q40" s="167">
        <v>0</v>
      </c>
      <c r="R40" s="167">
        <v>0</v>
      </c>
      <c r="S40" s="167">
        <v>0</v>
      </c>
      <c r="T40" s="167">
        <v>0</v>
      </c>
      <c r="U40" s="167">
        <v>0</v>
      </c>
      <c r="V40" s="65">
        <v>1</v>
      </c>
      <c r="W40" s="65">
        <v>1</v>
      </c>
      <c r="X40" s="65">
        <v>1</v>
      </c>
      <c r="Y40" s="65">
        <v>3</v>
      </c>
      <c r="Z40" s="65" t="s">
        <v>51</v>
      </c>
      <c r="AA40" s="65" t="s">
        <v>1670</v>
      </c>
      <c r="AB40" s="65" t="s">
        <v>49</v>
      </c>
      <c r="AC40" s="65" t="s">
        <v>51</v>
      </c>
      <c r="AD40" s="65" t="s">
        <v>51</v>
      </c>
      <c r="AE40" s="65" t="s">
        <v>1564</v>
      </c>
      <c r="AF40" s="65" t="s">
        <v>51</v>
      </c>
      <c r="AG40" s="71"/>
      <c r="AH40" s="72" t="s">
        <v>1702</v>
      </c>
      <c r="AI40" s="71"/>
      <c r="AJ40" s="71"/>
      <c r="AK40" s="71"/>
      <c r="AL40" s="71"/>
      <c r="AM40" s="171" t="s">
        <v>1703</v>
      </c>
      <c r="AN40" s="172" t="s">
        <v>1655</v>
      </c>
    </row>
    <row r="41" spans="1:40" ht="24" customHeight="1">
      <c r="A41" s="65" t="s">
        <v>1704</v>
      </c>
      <c r="B41" s="65" t="s">
        <v>1649</v>
      </c>
      <c r="C41" s="65" t="s">
        <v>1574</v>
      </c>
      <c r="D41" s="65"/>
      <c r="E41" s="65" t="s">
        <v>74</v>
      </c>
      <c r="F41" s="65" t="s">
        <v>1695</v>
      </c>
      <c r="G41" s="65" t="s">
        <v>951</v>
      </c>
      <c r="H41" s="65">
        <v>13.2</v>
      </c>
      <c r="I41" s="66" t="s">
        <v>1705</v>
      </c>
      <c r="J41" s="66">
        <f>358-341</f>
        <v>17</v>
      </c>
      <c r="K41" s="65" t="s">
        <v>1697</v>
      </c>
      <c r="L41" s="65" t="s">
        <v>1285</v>
      </c>
      <c r="M41" s="65" t="s">
        <v>1556</v>
      </c>
      <c r="N41" s="65" t="s">
        <v>1612</v>
      </c>
      <c r="O41" s="65"/>
      <c r="P41" s="65" t="s">
        <v>49</v>
      </c>
      <c r="Q41" s="167">
        <v>0</v>
      </c>
      <c r="R41" s="167">
        <v>0</v>
      </c>
      <c r="S41" s="167">
        <v>0</v>
      </c>
      <c r="T41" s="167">
        <v>0</v>
      </c>
      <c r="U41" s="167">
        <v>0</v>
      </c>
      <c r="V41" s="65">
        <v>1</v>
      </c>
      <c r="W41" s="65">
        <v>1</v>
      </c>
      <c r="X41" s="65">
        <v>1</v>
      </c>
      <c r="Y41" s="65">
        <v>3</v>
      </c>
      <c r="Z41" s="65" t="s">
        <v>51</v>
      </c>
      <c r="AA41" s="65" t="s">
        <v>1670</v>
      </c>
      <c r="AB41" s="65" t="s">
        <v>49</v>
      </c>
      <c r="AC41" s="65" t="s">
        <v>51</v>
      </c>
      <c r="AD41" s="65" t="s">
        <v>51</v>
      </c>
      <c r="AE41" s="65" t="s">
        <v>707</v>
      </c>
      <c r="AF41" s="65" t="s">
        <v>51</v>
      </c>
      <c r="AG41" s="71"/>
      <c r="AH41" s="72" t="s">
        <v>1706</v>
      </c>
      <c r="AI41" s="71"/>
      <c r="AJ41" s="71"/>
      <c r="AK41" s="71"/>
      <c r="AL41" s="71"/>
      <c r="AM41" s="171" t="s">
        <v>1707</v>
      </c>
      <c r="AN41" s="172" t="s">
        <v>1655</v>
      </c>
    </row>
    <row r="42" spans="1:40" ht="24" customHeight="1">
      <c r="A42" s="65" t="s">
        <v>1708</v>
      </c>
      <c r="B42" s="65" t="s">
        <v>1649</v>
      </c>
      <c r="C42" s="65" t="s">
        <v>1580</v>
      </c>
      <c r="D42" s="65"/>
      <c r="E42" s="65" t="s">
        <v>74</v>
      </c>
      <c r="F42" s="65" t="s">
        <v>1695</v>
      </c>
      <c r="G42" s="65" t="s">
        <v>951</v>
      </c>
      <c r="H42" s="65">
        <v>13.2</v>
      </c>
      <c r="I42" s="66" t="s">
        <v>1709</v>
      </c>
      <c r="J42" s="66">
        <f>434-441</f>
        <v>-7</v>
      </c>
      <c r="K42" s="65" t="s">
        <v>1697</v>
      </c>
      <c r="L42" s="65" t="s">
        <v>1250</v>
      </c>
      <c r="M42" s="65" t="s">
        <v>1710</v>
      </c>
      <c r="N42" s="65" t="s">
        <v>1612</v>
      </c>
      <c r="O42" s="65"/>
      <c r="P42" s="65" t="s">
        <v>49</v>
      </c>
      <c r="Q42" s="167">
        <v>0</v>
      </c>
      <c r="R42" s="167">
        <v>0</v>
      </c>
      <c r="S42" s="167">
        <v>0</v>
      </c>
      <c r="T42" s="167">
        <v>0</v>
      </c>
      <c r="U42" s="167">
        <v>0</v>
      </c>
      <c r="V42" s="65">
        <v>1</v>
      </c>
      <c r="W42" s="65">
        <v>1</v>
      </c>
      <c r="X42" s="65">
        <v>1</v>
      </c>
      <c r="Y42" s="65">
        <v>3</v>
      </c>
      <c r="Z42" s="65" t="s">
        <v>51</v>
      </c>
      <c r="AA42" s="65" t="s">
        <v>1670</v>
      </c>
      <c r="AB42" s="65" t="s">
        <v>49</v>
      </c>
      <c r="AC42" s="65" t="s">
        <v>51</v>
      </c>
      <c r="AD42" s="65" t="s">
        <v>51</v>
      </c>
      <c r="AE42" s="65" t="s">
        <v>707</v>
      </c>
      <c r="AF42" s="65" t="s">
        <v>51</v>
      </c>
      <c r="AG42" s="71"/>
      <c r="AH42" s="72" t="s">
        <v>1570</v>
      </c>
      <c r="AI42" s="71"/>
      <c r="AJ42" s="71"/>
      <c r="AK42" s="71"/>
      <c r="AL42" s="71"/>
      <c r="AM42" s="171" t="s">
        <v>1711</v>
      </c>
      <c r="AN42" s="172" t="s">
        <v>1655</v>
      </c>
    </row>
    <row r="43" spans="1:40" ht="24" customHeight="1">
      <c r="A43" s="65" t="s">
        <v>1712</v>
      </c>
      <c r="B43" s="65" t="s">
        <v>1649</v>
      </c>
      <c r="C43" s="65" t="s">
        <v>1583</v>
      </c>
      <c r="D43" s="65"/>
      <c r="E43" s="65" t="s">
        <v>74</v>
      </c>
      <c r="F43" s="65" t="s">
        <v>1695</v>
      </c>
      <c r="G43" s="65" t="s">
        <v>951</v>
      </c>
      <c r="H43" s="65">
        <v>13.2</v>
      </c>
      <c r="I43" s="66" t="s">
        <v>1713</v>
      </c>
      <c r="J43" s="66">
        <f>315-485</f>
        <v>-170</v>
      </c>
      <c r="K43" s="65" t="s">
        <v>1697</v>
      </c>
      <c r="L43" s="65" t="s">
        <v>1250</v>
      </c>
      <c r="M43" s="65" t="s">
        <v>729</v>
      </c>
      <c r="N43" s="65" t="s">
        <v>1612</v>
      </c>
      <c r="O43" s="65"/>
      <c r="P43" s="65" t="s">
        <v>49</v>
      </c>
      <c r="Q43" s="167">
        <v>0</v>
      </c>
      <c r="R43" s="167">
        <v>0</v>
      </c>
      <c r="S43" s="167">
        <v>0</v>
      </c>
      <c r="T43" s="167">
        <v>0</v>
      </c>
      <c r="U43" s="167">
        <v>0</v>
      </c>
      <c r="V43" s="65">
        <v>1</v>
      </c>
      <c r="W43" s="65">
        <v>1</v>
      </c>
      <c r="X43" s="65">
        <v>1</v>
      </c>
      <c r="Y43" s="65">
        <v>3</v>
      </c>
      <c r="Z43" s="65" t="s">
        <v>51</v>
      </c>
      <c r="AA43" s="65" t="s">
        <v>1670</v>
      </c>
      <c r="AB43" s="65" t="s">
        <v>49</v>
      </c>
      <c r="AC43" s="65" t="s">
        <v>51</v>
      </c>
      <c r="AD43" s="65" t="s">
        <v>51</v>
      </c>
      <c r="AE43" s="65" t="s">
        <v>1625</v>
      </c>
      <c r="AF43" s="65" t="s">
        <v>51</v>
      </c>
      <c r="AG43" s="71"/>
      <c r="AH43" s="72" t="s">
        <v>1585</v>
      </c>
      <c r="AI43" s="71"/>
      <c r="AJ43" s="71"/>
      <c r="AK43" s="71"/>
      <c r="AL43" s="71"/>
      <c r="AM43" s="171" t="s">
        <v>1714</v>
      </c>
      <c r="AN43" s="172" t="s">
        <v>1655</v>
      </c>
    </row>
    <row r="44" spans="1:40" ht="24" customHeight="1">
      <c r="A44" s="65" t="s">
        <v>1715</v>
      </c>
      <c r="B44" s="65" t="s">
        <v>1649</v>
      </c>
      <c r="C44" s="65" t="s">
        <v>1716</v>
      </c>
      <c r="D44" s="65"/>
      <c r="E44" s="65" t="s">
        <v>74</v>
      </c>
      <c r="F44" s="65" t="s">
        <v>1695</v>
      </c>
      <c r="G44" s="65" t="s">
        <v>951</v>
      </c>
      <c r="H44" s="65">
        <v>13.2</v>
      </c>
      <c r="I44" s="66" t="s">
        <v>1717</v>
      </c>
      <c r="J44" s="66"/>
      <c r="K44" s="65" t="s">
        <v>1697</v>
      </c>
      <c r="L44" s="65" t="s">
        <v>1250</v>
      </c>
      <c r="M44" s="65" t="s">
        <v>1604</v>
      </c>
      <c r="N44" s="65" t="s">
        <v>1612</v>
      </c>
      <c r="O44" s="65"/>
      <c r="P44" s="65" t="s">
        <v>49</v>
      </c>
      <c r="Q44" s="167">
        <v>0</v>
      </c>
      <c r="R44" s="167">
        <v>0</v>
      </c>
      <c r="S44" s="167">
        <v>0</v>
      </c>
      <c r="T44" s="167">
        <v>0</v>
      </c>
      <c r="U44" s="167">
        <v>0</v>
      </c>
      <c r="V44" s="65">
        <v>1</v>
      </c>
      <c r="W44" s="65">
        <v>1</v>
      </c>
      <c r="X44" s="65">
        <v>1</v>
      </c>
      <c r="Y44" s="65">
        <v>3</v>
      </c>
      <c r="Z44" s="65" t="s">
        <v>51</v>
      </c>
      <c r="AA44" s="65" t="s">
        <v>1670</v>
      </c>
      <c r="AB44" s="65" t="s">
        <v>49</v>
      </c>
      <c r="AC44" s="65" t="s">
        <v>51</v>
      </c>
      <c r="AD44" s="65" t="s">
        <v>51</v>
      </c>
      <c r="AE44" s="65" t="s">
        <v>1625</v>
      </c>
      <c r="AF44" s="65" t="s">
        <v>51</v>
      </c>
      <c r="AG44" s="71"/>
      <c r="AH44" s="72" t="s">
        <v>644</v>
      </c>
      <c r="AI44" s="71"/>
      <c r="AJ44" s="71"/>
      <c r="AK44" s="71"/>
      <c r="AL44" s="71"/>
      <c r="AM44" s="72" t="s">
        <v>1718</v>
      </c>
      <c r="AN44" s="172" t="s">
        <v>1655</v>
      </c>
    </row>
    <row r="45" spans="1:40" ht="24" customHeight="1">
      <c r="A45" s="65" t="s">
        <v>1719</v>
      </c>
      <c r="B45" s="65" t="s">
        <v>1649</v>
      </c>
      <c r="C45" s="65" t="s">
        <v>1716</v>
      </c>
      <c r="D45" s="65"/>
      <c r="E45" s="65" t="s">
        <v>74</v>
      </c>
      <c r="F45" s="65" t="s">
        <v>1720</v>
      </c>
      <c r="G45" s="65">
        <v>6.5</v>
      </c>
      <c r="H45" s="65">
        <v>14.6</v>
      </c>
      <c r="I45" s="66" t="s">
        <v>1721</v>
      </c>
      <c r="J45" s="66"/>
      <c r="K45" s="65" t="s">
        <v>1722</v>
      </c>
      <c r="L45" s="65" t="s">
        <v>1723</v>
      </c>
      <c r="M45" s="65" t="s">
        <v>1604</v>
      </c>
      <c r="N45" s="65" t="s">
        <v>576</v>
      </c>
      <c r="O45" s="65" t="s">
        <v>1724</v>
      </c>
      <c r="P45" s="65" t="s">
        <v>49</v>
      </c>
      <c r="Q45" s="167">
        <v>0</v>
      </c>
      <c r="R45" s="167">
        <v>0</v>
      </c>
      <c r="S45" s="167">
        <v>0</v>
      </c>
      <c r="T45" s="167">
        <v>0</v>
      </c>
      <c r="U45" s="167">
        <v>0</v>
      </c>
      <c r="V45" s="65">
        <v>2</v>
      </c>
      <c r="W45" s="65">
        <v>0</v>
      </c>
      <c r="X45" s="65">
        <v>2</v>
      </c>
      <c r="Y45" s="65">
        <v>6</v>
      </c>
      <c r="Z45" s="65" t="s">
        <v>51</v>
      </c>
      <c r="AA45" s="65" t="s">
        <v>1675</v>
      </c>
      <c r="AB45" s="65" t="s">
        <v>49</v>
      </c>
      <c r="AC45" s="65" t="s">
        <v>51</v>
      </c>
      <c r="AD45" s="65" t="s">
        <v>51</v>
      </c>
      <c r="AE45" s="65" t="s">
        <v>1644</v>
      </c>
      <c r="AF45" s="65" t="s">
        <v>51</v>
      </c>
      <c r="AG45" s="71"/>
      <c r="AH45" s="72" t="s">
        <v>644</v>
      </c>
      <c r="AI45" s="71"/>
      <c r="AJ45" s="71"/>
      <c r="AK45" s="71"/>
      <c r="AL45" s="71"/>
      <c r="AM45" s="72" t="s">
        <v>1725</v>
      </c>
      <c r="AN45" s="172" t="s">
        <v>1655</v>
      </c>
    </row>
    <row r="46" spans="1:40" ht="24" customHeight="1">
      <c r="A46" s="65" t="s">
        <v>1726</v>
      </c>
      <c r="B46" s="65" t="s">
        <v>1649</v>
      </c>
      <c r="C46" s="65" t="s">
        <v>1574</v>
      </c>
      <c r="D46" s="65"/>
      <c r="E46" s="65" t="s">
        <v>74</v>
      </c>
      <c r="F46" s="65" t="s">
        <v>1720</v>
      </c>
      <c r="G46" s="65">
        <v>6.5</v>
      </c>
      <c r="H46" s="65">
        <v>14.6</v>
      </c>
      <c r="I46" s="66">
        <v>385</v>
      </c>
      <c r="J46" s="66">
        <f>385-341</f>
        <v>44</v>
      </c>
      <c r="K46" s="65" t="s">
        <v>1722</v>
      </c>
      <c r="L46" s="65" t="s">
        <v>1285</v>
      </c>
      <c r="M46" s="65" t="s">
        <v>1556</v>
      </c>
      <c r="N46" s="65" t="s">
        <v>576</v>
      </c>
      <c r="O46" s="65" t="s">
        <v>1724</v>
      </c>
      <c r="P46" s="65" t="s">
        <v>49</v>
      </c>
      <c r="Q46" s="167">
        <v>0</v>
      </c>
      <c r="R46" s="167">
        <v>0</v>
      </c>
      <c r="S46" s="167">
        <v>0</v>
      </c>
      <c r="T46" s="167">
        <v>0</v>
      </c>
      <c r="U46" s="167">
        <v>0</v>
      </c>
      <c r="V46" s="65">
        <v>2</v>
      </c>
      <c r="W46" s="65">
        <v>0</v>
      </c>
      <c r="X46" s="65">
        <v>2</v>
      </c>
      <c r="Y46" s="65">
        <v>6</v>
      </c>
      <c r="Z46" s="65" t="s">
        <v>51</v>
      </c>
      <c r="AA46" s="65" t="s">
        <v>1675</v>
      </c>
      <c r="AB46" s="65" t="s">
        <v>49</v>
      </c>
      <c r="AC46" s="65" t="s">
        <v>51</v>
      </c>
      <c r="AD46" s="65" t="s">
        <v>51</v>
      </c>
      <c r="AE46" s="65" t="s">
        <v>1644</v>
      </c>
      <c r="AF46" s="65" t="s">
        <v>51</v>
      </c>
      <c r="AG46" s="71"/>
      <c r="AH46" s="72" t="s">
        <v>1654</v>
      </c>
      <c r="AI46" s="71"/>
      <c r="AJ46" s="71"/>
      <c r="AK46" s="71"/>
      <c r="AL46" s="71"/>
      <c r="AM46" s="172" t="s">
        <v>1727</v>
      </c>
      <c r="AN46" s="172" t="s">
        <v>1655</v>
      </c>
    </row>
    <row r="47" spans="1:40" ht="24" customHeight="1">
      <c r="A47" s="65" t="s">
        <v>1728</v>
      </c>
      <c r="B47" s="65" t="s">
        <v>1649</v>
      </c>
      <c r="C47" s="65" t="s">
        <v>1574</v>
      </c>
      <c r="D47" s="65"/>
      <c r="E47" s="65" t="s">
        <v>74</v>
      </c>
      <c r="F47" s="65" t="s">
        <v>1720</v>
      </c>
      <c r="G47" s="65">
        <v>6.5</v>
      </c>
      <c r="H47" s="65">
        <v>14.6</v>
      </c>
      <c r="I47" s="66" t="s">
        <v>1729</v>
      </c>
      <c r="J47" s="66">
        <f>361-341</f>
        <v>20</v>
      </c>
      <c r="K47" s="65" t="s">
        <v>1722</v>
      </c>
      <c r="L47" s="65" t="s">
        <v>1250</v>
      </c>
      <c r="M47" s="65" t="s">
        <v>1250</v>
      </c>
      <c r="N47" s="65" t="s">
        <v>576</v>
      </c>
      <c r="O47" s="65" t="s">
        <v>1724</v>
      </c>
      <c r="P47" s="65" t="s">
        <v>49</v>
      </c>
      <c r="Q47" s="167">
        <v>0</v>
      </c>
      <c r="R47" s="167">
        <v>0</v>
      </c>
      <c r="S47" s="167">
        <v>0</v>
      </c>
      <c r="T47" s="167">
        <v>0</v>
      </c>
      <c r="U47" s="167">
        <v>0</v>
      </c>
      <c r="V47" s="65">
        <v>2</v>
      </c>
      <c r="W47" s="65">
        <v>0</v>
      </c>
      <c r="X47" s="65">
        <v>2</v>
      </c>
      <c r="Y47" s="65">
        <v>6</v>
      </c>
      <c r="Z47" s="65" t="s">
        <v>51</v>
      </c>
      <c r="AA47" s="65" t="s">
        <v>1675</v>
      </c>
      <c r="AB47" s="65" t="s">
        <v>49</v>
      </c>
      <c r="AC47" s="65" t="s">
        <v>51</v>
      </c>
      <c r="AD47" s="65" t="s">
        <v>51</v>
      </c>
      <c r="AE47" s="65" t="s">
        <v>1644</v>
      </c>
      <c r="AF47" s="65" t="s">
        <v>51</v>
      </c>
      <c r="AG47" s="71"/>
      <c r="AH47" s="72" t="s">
        <v>1664</v>
      </c>
      <c r="AI47" s="71"/>
      <c r="AJ47" s="71"/>
      <c r="AK47" s="71"/>
      <c r="AL47" s="71"/>
      <c r="AM47" s="172" t="s">
        <v>1730</v>
      </c>
      <c r="AN47" s="172" t="s">
        <v>1655</v>
      </c>
    </row>
    <row r="48" spans="1:40" ht="24" customHeight="1">
      <c r="A48" s="65" t="s">
        <v>1731</v>
      </c>
      <c r="B48" s="65" t="s">
        <v>1649</v>
      </c>
      <c r="C48" s="65" t="s">
        <v>1580</v>
      </c>
      <c r="D48" s="65"/>
      <c r="E48" s="65" t="s">
        <v>74</v>
      </c>
      <c r="F48" s="65" t="s">
        <v>1720</v>
      </c>
      <c r="G48" s="65">
        <v>6.5</v>
      </c>
      <c r="H48" s="65">
        <v>14.6</v>
      </c>
      <c r="I48" s="66" t="s">
        <v>1732</v>
      </c>
      <c r="J48" s="66">
        <f>483-434</f>
        <v>49</v>
      </c>
      <c r="K48" s="65" t="s">
        <v>1722</v>
      </c>
      <c r="L48" s="65" t="s">
        <v>1250</v>
      </c>
      <c r="M48" s="65" t="s">
        <v>1250</v>
      </c>
      <c r="N48" s="65" t="s">
        <v>576</v>
      </c>
      <c r="O48" s="65" t="s">
        <v>1724</v>
      </c>
      <c r="P48" s="65" t="s">
        <v>49</v>
      </c>
      <c r="Q48" s="167">
        <v>0</v>
      </c>
      <c r="R48" s="167">
        <v>0</v>
      </c>
      <c r="S48" s="167">
        <v>0</v>
      </c>
      <c r="T48" s="167">
        <v>0</v>
      </c>
      <c r="U48" s="167">
        <v>0</v>
      </c>
      <c r="V48" s="65">
        <v>2</v>
      </c>
      <c r="W48" s="65">
        <v>0</v>
      </c>
      <c r="X48" s="65">
        <v>2</v>
      </c>
      <c r="Y48" s="65">
        <v>6</v>
      </c>
      <c r="Z48" s="65" t="s">
        <v>51</v>
      </c>
      <c r="AA48" s="65" t="s">
        <v>1675</v>
      </c>
      <c r="AB48" s="65" t="s">
        <v>49</v>
      </c>
      <c r="AC48" s="65" t="s">
        <v>51</v>
      </c>
      <c r="AD48" s="65" t="s">
        <v>51</v>
      </c>
      <c r="AE48" s="65" t="s">
        <v>1644</v>
      </c>
      <c r="AF48" s="65" t="s">
        <v>51</v>
      </c>
      <c r="AG48" s="71"/>
      <c r="AH48" s="72" t="s">
        <v>1570</v>
      </c>
      <c r="AI48" s="71"/>
      <c r="AJ48" s="71"/>
      <c r="AK48" s="71"/>
      <c r="AL48" s="71"/>
      <c r="AM48" s="172" t="s">
        <v>1733</v>
      </c>
      <c r="AN48" s="172" t="s">
        <v>1655</v>
      </c>
    </row>
    <row r="49" spans="1:40" ht="24" customHeight="1">
      <c r="A49" s="65" t="s">
        <v>1734</v>
      </c>
      <c r="B49" s="65" t="s">
        <v>1649</v>
      </c>
      <c r="C49" s="65" t="s">
        <v>1583</v>
      </c>
      <c r="D49" s="65"/>
      <c r="E49" s="65" t="s">
        <v>74</v>
      </c>
      <c r="F49" s="65" t="s">
        <v>1720</v>
      </c>
      <c r="G49" s="65">
        <v>6.5</v>
      </c>
      <c r="H49" s="65">
        <v>14.6</v>
      </c>
      <c r="I49" s="66" t="s">
        <v>1735</v>
      </c>
      <c r="J49" s="66">
        <f>529-271</f>
        <v>258</v>
      </c>
      <c r="K49" s="65" t="s">
        <v>1722</v>
      </c>
      <c r="L49" s="65" t="s">
        <v>1250</v>
      </c>
      <c r="M49" s="65" t="s">
        <v>729</v>
      </c>
      <c r="N49" s="65" t="s">
        <v>576</v>
      </c>
      <c r="O49" s="65" t="s">
        <v>1724</v>
      </c>
      <c r="P49" s="65" t="s">
        <v>49</v>
      </c>
      <c r="Q49" s="167">
        <v>0</v>
      </c>
      <c r="R49" s="167">
        <v>0</v>
      </c>
      <c r="S49" s="167">
        <v>0</v>
      </c>
      <c r="T49" s="167">
        <v>0</v>
      </c>
      <c r="U49" s="167">
        <v>0</v>
      </c>
      <c r="V49" s="65">
        <v>2</v>
      </c>
      <c r="W49" s="65">
        <v>0</v>
      </c>
      <c r="X49" s="65">
        <v>2</v>
      </c>
      <c r="Y49" s="65">
        <v>6</v>
      </c>
      <c r="Z49" s="65" t="s">
        <v>51</v>
      </c>
      <c r="AA49" s="65" t="s">
        <v>1675</v>
      </c>
      <c r="AB49" s="65" t="s">
        <v>49</v>
      </c>
      <c r="AC49" s="65" t="s">
        <v>51</v>
      </c>
      <c r="AD49" s="65" t="s">
        <v>51</v>
      </c>
      <c r="AE49" s="65" t="s">
        <v>1644</v>
      </c>
      <c r="AF49" s="65" t="s">
        <v>51</v>
      </c>
      <c r="AG49" s="71"/>
      <c r="AH49" s="72" t="s">
        <v>1585</v>
      </c>
      <c r="AI49" s="71"/>
      <c r="AJ49" s="71"/>
      <c r="AK49" s="71"/>
      <c r="AL49" s="71"/>
      <c r="AM49" s="172" t="s">
        <v>1736</v>
      </c>
      <c r="AN49" s="172" t="s">
        <v>1655</v>
      </c>
    </row>
    <row r="50" spans="1:40" ht="24" customHeight="1">
      <c r="A50" s="65" t="s">
        <v>1737</v>
      </c>
      <c r="B50" s="65" t="s">
        <v>1649</v>
      </c>
      <c r="C50" s="65" t="s">
        <v>1583</v>
      </c>
      <c r="D50" s="65"/>
      <c r="E50" s="65" t="s">
        <v>74</v>
      </c>
      <c r="F50" s="65" t="s">
        <v>1720</v>
      </c>
      <c r="G50" s="65">
        <v>6.5</v>
      </c>
      <c r="H50" s="65">
        <v>14.6</v>
      </c>
      <c r="I50" s="66" t="s">
        <v>1738</v>
      </c>
      <c r="J50" s="66">
        <f>671-271</f>
        <v>400</v>
      </c>
      <c r="K50" s="65" t="s">
        <v>1722</v>
      </c>
      <c r="L50" s="65" t="s">
        <v>1250</v>
      </c>
      <c r="M50" s="65" t="s">
        <v>729</v>
      </c>
      <c r="N50" s="65" t="s">
        <v>576</v>
      </c>
      <c r="O50" s="65" t="s">
        <v>1724</v>
      </c>
      <c r="P50" s="65" t="s">
        <v>49</v>
      </c>
      <c r="Q50" s="167">
        <v>0</v>
      </c>
      <c r="R50" s="167">
        <v>0</v>
      </c>
      <c r="S50" s="167">
        <v>0</v>
      </c>
      <c r="T50" s="167">
        <v>0</v>
      </c>
      <c r="U50" s="167">
        <v>0</v>
      </c>
      <c r="V50" s="65">
        <v>2</v>
      </c>
      <c r="W50" s="65">
        <v>0</v>
      </c>
      <c r="X50" s="65">
        <v>2</v>
      </c>
      <c r="Y50" s="65">
        <v>6</v>
      </c>
      <c r="Z50" s="65" t="s">
        <v>51</v>
      </c>
      <c r="AA50" s="65" t="s">
        <v>1675</v>
      </c>
      <c r="AB50" s="65" t="s">
        <v>49</v>
      </c>
      <c r="AC50" s="65" t="s">
        <v>51</v>
      </c>
      <c r="AD50" s="65" t="s">
        <v>51</v>
      </c>
      <c r="AE50" s="65" t="s">
        <v>1644</v>
      </c>
      <c r="AF50" s="65" t="s">
        <v>51</v>
      </c>
      <c r="AG50" s="71"/>
      <c r="AH50" s="72" t="s">
        <v>1573</v>
      </c>
      <c r="AI50" s="71"/>
      <c r="AJ50" s="71"/>
      <c r="AK50" s="71"/>
      <c r="AL50" s="71"/>
      <c r="AM50" s="172" t="s">
        <v>1739</v>
      </c>
      <c r="AN50" s="172" t="s">
        <v>1655</v>
      </c>
    </row>
    <row r="51" spans="1:40" ht="24" customHeight="1">
      <c r="A51" s="65" t="s">
        <v>1740</v>
      </c>
      <c r="B51" s="65" t="s">
        <v>1649</v>
      </c>
      <c r="C51" s="65" t="s">
        <v>1716</v>
      </c>
      <c r="D51" s="65"/>
      <c r="E51" s="65" t="s">
        <v>74</v>
      </c>
      <c r="F51" s="65" t="s">
        <v>1741</v>
      </c>
      <c r="G51" s="65">
        <v>8.3699999999999992</v>
      </c>
      <c r="H51" s="65">
        <v>14.1</v>
      </c>
      <c r="I51" s="66" t="s">
        <v>1742</v>
      </c>
      <c r="J51" s="66"/>
      <c r="K51" s="65" t="s">
        <v>1722</v>
      </c>
      <c r="L51" s="65" t="s">
        <v>1723</v>
      </c>
      <c r="M51" s="65" t="s">
        <v>1604</v>
      </c>
      <c r="N51" s="65" t="s">
        <v>576</v>
      </c>
      <c r="O51" s="65" t="s">
        <v>1724</v>
      </c>
      <c r="P51" s="65" t="s">
        <v>49</v>
      </c>
      <c r="Q51" s="167">
        <v>0</v>
      </c>
      <c r="R51" s="167">
        <v>0</v>
      </c>
      <c r="S51" s="167">
        <v>0</v>
      </c>
      <c r="T51" s="167">
        <v>0</v>
      </c>
      <c r="U51" s="167">
        <v>0</v>
      </c>
      <c r="V51" s="65">
        <v>2</v>
      </c>
      <c r="W51" s="65">
        <v>1</v>
      </c>
      <c r="X51" s="65">
        <v>2</v>
      </c>
      <c r="Y51" s="65">
        <v>6</v>
      </c>
      <c r="Z51" s="65" t="s">
        <v>51</v>
      </c>
      <c r="AA51" s="65" t="s">
        <v>1675</v>
      </c>
      <c r="AB51" s="65" t="s">
        <v>49</v>
      </c>
      <c r="AC51" s="65" t="s">
        <v>51</v>
      </c>
      <c r="AD51" s="65" t="s">
        <v>51</v>
      </c>
      <c r="AE51" s="65" t="s">
        <v>1644</v>
      </c>
      <c r="AF51" s="65" t="s">
        <v>51</v>
      </c>
      <c r="AG51" s="71"/>
      <c r="AH51" s="72" t="s">
        <v>644</v>
      </c>
      <c r="AI51" s="71"/>
      <c r="AJ51" s="71"/>
      <c r="AK51" s="71"/>
      <c r="AL51" s="71"/>
      <c r="AM51" s="72" t="s">
        <v>1743</v>
      </c>
      <c r="AN51" s="172" t="s">
        <v>1655</v>
      </c>
    </row>
    <row r="52" spans="1:40" ht="24" customHeight="1">
      <c r="A52" s="65" t="s">
        <v>1744</v>
      </c>
      <c r="B52" s="65" t="s">
        <v>1649</v>
      </c>
      <c r="C52" s="65" t="s">
        <v>1574</v>
      </c>
      <c r="D52" s="65"/>
      <c r="E52" s="65" t="s">
        <v>74</v>
      </c>
      <c r="F52" s="65" t="s">
        <v>1741</v>
      </c>
      <c r="G52" s="65">
        <v>8.3699999999999992</v>
      </c>
      <c r="H52" s="65">
        <v>14.1</v>
      </c>
      <c r="I52" s="66" t="s">
        <v>1745</v>
      </c>
      <c r="J52" s="66">
        <f>442-341</f>
        <v>101</v>
      </c>
      <c r="K52" s="65" t="s">
        <v>1722</v>
      </c>
      <c r="L52" s="65" t="s">
        <v>1250</v>
      </c>
      <c r="M52" s="65" t="s">
        <v>1250</v>
      </c>
      <c r="N52" s="65" t="s">
        <v>576</v>
      </c>
      <c r="O52" s="65" t="s">
        <v>1724</v>
      </c>
      <c r="P52" s="65" t="s">
        <v>49</v>
      </c>
      <c r="Q52" s="167">
        <v>0</v>
      </c>
      <c r="R52" s="167">
        <v>0</v>
      </c>
      <c r="S52" s="167">
        <v>0</v>
      </c>
      <c r="T52" s="167">
        <v>0</v>
      </c>
      <c r="U52" s="167">
        <v>0</v>
      </c>
      <c r="V52" s="65">
        <v>2</v>
      </c>
      <c r="W52" s="65">
        <v>1</v>
      </c>
      <c r="X52" s="65">
        <v>2</v>
      </c>
      <c r="Y52" s="65">
        <v>6</v>
      </c>
      <c r="Z52" s="65" t="s">
        <v>51</v>
      </c>
      <c r="AA52" s="65" t="s">
        <v>1675</v>
      </c>
      <c r="AB52" s="65" t="s">
        <v>49</v>
      </c>
      <c r="AC52" s="65" t="s">
        <v>51</v>
      </c>
      <c r="AD52" s="65" t="s">
        <v>51</v>
      </c>
      <c r="AE52" s="65" t="s">
        <v>1644</v>
      </c>
      <c r="AF52" s="65" t="s">
        <v>51</v>
      </c>
      <c r="AG52" s="71"/>
      <c r="AH52" s="72" t="s">
        <v>1664</v>
      </c>
      <c r="AI52" s="71"/>
      <c r="AJ52" s="71"/>
      <c r="AK52" s="71"/>
      <c r="AL52" s="71"/>
      <c r="AM52" s="72" t="s">
        <v>1746</v>
      </c>
      <c r="AN52" s="172" t="s">
        <v>1655</v>
      </c>
    </row>
    <row r="53" spans="1:40" ht="24" customHeight="1">
      <c r="A53" s="65" t="s">
        <v>1747</v>
      </c>
      <c r="B53" s="65" t="s">
        <v>1649</v>
      </c>
      <c r="C53" s="65" t="s">
        <v>1580</v>
      </c>
      <c r="D53" s="65"/>
      <c r="E53" s="65" t="s">
        <v>74</v>
      </c>
      <c r="F53" s="65" t="s">
        <v>1741</v>
      </c>
      <c r="G53" s="65">
        <v>8.3699999999999992</v>
      </c>
      <c r="H53" s="65">
        <v>14.1</v>
      </c>
      <c r="I53" s="66" t="s">
        <v>1748</v>
      </c>
      <c r="J53" s="66">
        <f>529-434</f>
        <v>95</v>
      </c>
      <c r="K53" s="65" t="s">
        <v>1722</v>
      </c>
      <c r="L53" s="65" t="s">
        <v>1250</v>
      </c>
      <c r="M53" s="65" t="s">
        <v>1250</v>
      </c>
      <c r="N53" s="65" t="s">
        <v>576</v>
      </c>
      <c r="O53" s="65" t="s">
        <v>1724</v>
      </c>
      <c r="P53" s="65" t="s">
        <v>49</v>
      </c>
      <c r="Q53" s="167">
        <v>0</v>
      </c>
      <c r="R53" s="167">
        <v>0</v>
      </c>
      <c r="S53" s="167">
        <v>0</v>
      </c>
      <c r="T53" s="167">
        <v>0</v>
      </c>
      <c r="U53" s="167">
        <v>0</v>
      </c>
      <c r="V53" s="65">
        <v>2</v>
      </c>
      <c r="W53" s="65">
        <v>1</v>
      </c>
      <c r="X53" s="65">
        <v>2</v>
      </c>
      <c r="Y53" s="65">
        <v>6</v>
      </c>
      <c r="Z53" s="65" t="s">
        <v>51</v>
      </c>
      <c r="AA53" s="65" t="s">
        <v>1675</v>
      </c>
      <c r="AB53" s="65" t="s">
        <v>49</v>
      </c>
      <c r="AC53" s="65" t="s">
        <v>51</v>
      </c>
      <c r="AD53" s="65" t="s">
        <v>51</v>
      </c>
      <c r="AE53" s="65" t="s">
        <v>1644</v>
      </c>
      <c r="AF53" s="65" t="s">
        <v>51</v>
      </c>
      <c r="AG53" s="71"/>
      <c r="AH53" s="72" t="s">
        <v>1570</v>
      </c>
      <c r="AI53" s="71"/>
      <c r="AJ53" s="71"/>
      <c r="AK53" s="71"/>
      <c r="AL53" s="71"/>
      <c r="AM53" s="172" t="s">
        <v>1749</v>
      </c>
      <c r="AN53" s="172" t="s">
        <v>1655</v>
      </c>
    </row>
    <row r="54" spans="1:40" ht="24" customHeight="1">
      <c r="A54" s="65" t="s">
        <v>1750</v>
      </c>
      <c r="B54" s="65" t="s">
        <v>1649</v>
      </c>
      <c r="C54" s="65" t="s">
        <v>1583</v>
      </c>
      <c r="D54" s="65"/>
      <c r="E54" s="65" t="s">
        <v>74</v>
      </c>
      <c r="F54" s="65" t="s">
        <v>1741</v>
      </c>
      <c r="G54" s="65">
        <v>8.3699999999999992</v>
      </c>
      <c r="H54" s="65">
        <v>14.1</v>
      </c>
      <c r="I54" s="66" t="s">
        <v>1751</v>
      </c>
      <c r="J54" s="66">
        <f>573-273</f>
        <v>300</v>
      </c>
      <c r="K54" s="65" t="s">
        <v>1722</v>
      </c>
      <c r="L54" s="65" t="s">
        <v>1250</v>
      </c>
      <c r="M54" s="65" t="s">
        <v>729</v>
      </c>
      <c r="N54" s="65" t="s">
        <v>576</v>
      </c>
      <c r="O54" s="65" t="s">
        <v>1724</v>
      </c>
      <c r="P54" s="65" t="s">
        <v>49</v>
      </c>
      <c r="Q54" s="167">
        <v>0</v>
      </c>
      <c r="R54" s="167">
        <v>0</v>
      </c>
      <c r="S54" s="167">
        <v>0</v>
      </c>
      <c r="T54" s="167">
        <v>0</v>
      </c>
      <c r="U54" s="167">
        <v>0</v>
      </c>
      <c r="V54" s="65">
        <v>2</v>
      </c>
      <c r="W54" s="65">
        <v>1</v>
      </c>
      <c r="X54" s="65">
        <v>2</v>
      </c>
      <c r="Y54" s="65">
        <v>6</v>
      </c>
      <c r="Z54" s="65" t="s">
        <v>51</v>
      </c>
      <c r="AA54" s="65" t="s">
        <v>1675</v>
      </c>
      <c r="AB54" s="65" t="s">
        <v>49</v>
      </c>
      <c r="AC54" s="65" t="s">
        <v>51</v>
      </c>
      <c r="AD54" s="65" t="s">
        <v>51</v>
      </c>
      <c r="AE54" s="65" t="s">
        <v>1644</v>
      </c>
      <c r="AF54" s="65" t="s">
        <v>51</v>
      </c>
      <c r="AG54" s="71"/>
      <c r="AH54" s="72" t="s">
        <v>1585</v>
      </c>
      <c r="AI54" s="71"/>
      <c r="AJ54" s="71"/>
      <c r="AK54" s="71"/>
      <c r="AL54" s="71"/>
      <c r="AM54" s="172" t="s">
        <v>1752</v>
      </c>
      <c r="AN54" s="172" t="s">
        <v>1655</v>
      </c>
    </row>
    <row r="55" spans="1:40" ht="24" customHeight="1">
      <c r="A55" s="65" t="s">
        <v>1753</v>
      </c>
      <c r="B55" s="65" t="s">
        <v>1649</v>
      </c>
      <c r="C55" s="65" t="s">
        <v>1646</v>
      </c>
      <c r="D55" s="65"/>
      <c r="E55" s="65" t="s">
        <v>74</v>
      </c>
      <c r="F55" s="65" t="s">
        <v>1754</v>
      </c>
      <c r="G55" s="65">
        <v>6</v>
      </c>
      <c r="H55" s="65">
        <v>14.1</v>
      </c>
      <c r="I55" s="66" t="s">
        <v>1755</v>
      </c>
      <c r="J55" s="66">
        <f>574-494</f>
        <v>80</v>
      </c>
      <c r="K55" s="65" t="s">
        <v>1756</v>
      </c>
      <c r="L55" s="65" t="s">
        <v>1250</v>
      </c>
      <c r="M55" s="65" t="s">
        <v>729</v>
      </c>
      <c r="N55" s="65" t="s">
        <v>576</v>
      </c>
      <c r="O55" s="65" t="s">
        <v>1757</v>
      </c>
      <c r="P55" s="65" t="s">
        <v>49</v>
      </c>
      <c r="Q55" s="167">
        <v>0</v>
      </c>
      <c r="R55" s="167">
        <v>0</v>
      </c>
      <c r="S55" s="167">
        <v>0</v>
      </c>
      <c r="T55" s="167">
        <v>0</v>
      </c>
      <c r="U55" s="167">
        <v>0</v>
      </c>
      <c r="V55" s="65">
        <v>2</v>
      </c>
      <c r="W55" s="65">
        <v>1</v>
      </c>
      <c r="X55" s="65">
        <v>1</v>
      </c>
      <c r="Y55" s="65">
        <v>6</v>
      </c>
      <c r="Z55" s="65" t="s">
        <v>51</v>
      </c>
      <c r="AA55" s="65" t="s">
        <v>51</v>
      </c>
      <c r="AB55" s="65" t="s">
        <v>49</v>
      </c>
      <c r="AC55" s="65" t="s">
        <v>51</v>
      </c>
      <c r="AD55" s="65" t="s">
        <v>51</v>
      </c>
      <c r="AE55" s="65" t="s">
        <v>1644</v>
      </c>
      <c r="AF55" s="65" t="s">
        <v>51</v>
      </c>
      <c r="AG55" s="71"/>
      <c r="AH55" s="72" t="s">
        <v>1626</v>
      </c>
      <c r="AI55" s="71"/>
      <c r="AJ55" s="71"/>
      <c r="AK55" s="71"/>
      <c r="AL55" s="71"/>
      <c r="AM55" s="72" t="s">
        <v>1758</v>
      </c>
      <c r="AN55" s="172" t="s">
        <v>1655</v>
      </c>
    </row>
    <row r="56" spans="1:40" ht="24" customHeight="1">
      <c r="A56" s="65" t="s">
        <v>1759</v>
      </c>
      <c r="B56" s="65" t="s">
        <v>1649</v>
      </c>
      <c r="C56" s="65" t="s">
        <v>1646</v>
      </c>
      <c r="D56" s="65"/>
      <c r="E56" s="65" t="s">
        <v>74</v>
      </c>
      <c r="F56" s="65" t="s">
        <v>1754</v>
      </c>
      <c r="G56" s="65">
        <v>6</v>
      </c>
      <c r="H56" s="65">
        <v>14.1</v>
      </c>
      <c r="I56" s="66" t="s">
        <v>1760</v>
      </c>
      <c r="J56" s="66">
        <f>483-494</f>
        <v>-11</v>
      </c>
      <c r="K56" s="65" t="s">
        <v>1761</v>
      </c>
      <c r="L56" s="65" t="s">
        <v>1250</v>
      </c>
      <c r="M56" s="65" t="s">
        <v>729</v>
      </c>
      <c r="N56" s="65" t="s">
        <v>576</v>
      </c>
      <c r="O56" s="65" t="s">
        <v>1757</v>
      </c>
      <c r="P56" s="65" t="s">
        <v>49</v>
      </c>
      <c r="Q56" s="167">
        <v>0</v>
      </c>
      <c r="R56" s="167">
        <v>0</v>
      </c>
      <c r="S56" s="167">
        <v>0</v>
      </c>
      <c r="T56" s="167">
        <v>0</v>
      </c>
      <c r="U56" s="167">
        <v>0</v>
      </c>
      <c r="V56" s="65">
        <v>2</v>
      </c>
      <c r="W56" s="65">
        <v>1</v>
      </c>
      <c r="X56" s="65">
        <v>1</v>
      </c>
      <c r="Y56" s="65">
        <v>6</v>
      </c>
      <c r="Z56" s="65" t="s">
        <v>51</v>
      </c>
      <c r="AA56" s="65" t="s">
        <v>51</v>
      </c>
      <c r="AB56" s="65" t="s">
        <v>49</v>
      </c>
      <c r="AC56" s="65" t="s">
        <v>51</v>
      </c>
      <c r="AD56" s="65" t="s">
        <v>51</v>
      </c>
      <c r="AE56" s="65" t="s">
        <v>1644</v>
      </c>
      <c r="AF56" s="65" t="s">
        <v>51</v>
      </c>
      <c r="AG56" s="71"/>
      <c r="AH56" s="72" t="s">
        <v>1626</v>
      </c>
      <c r="AI56" s="71"/>
      <c r="AJ56" s="71"/>
      <c r="AK56" s="71"/>
      <c r="AL56" s="71"/>
      <c r="AM56" s="72" t="s">
        <v>1758</v>
      </c>
      <c r="AN56" s="172" t="s">
        <v>1655</v>
      </c>
    </row>
    <row r="57" spans="1:40" ht="24" customHeight="1">
      <c r="A57" s="65" t="s">
        <v>1762</v>
      </c>
      <c r="B57" s="65" t="s">
        <v>1649</v>
      </c>
      <c r="C57" s="65" t="s">
        <v>1646</v>
      </c>
      <c r="D57" s="65"/>
      <c r="E57" s="65" t="s">
        <v>74</v>
      </c>
      <c r="F57" s="65" t="s">
        <v>1754</v>
      </c>
      <c r="G57" s="65">
        <v>6</v>
      </c>
      <c r="H57" s="65">
        <v>14.1</v>
      </c>
      <c r="I57" s="66" t="s">
        <v>1763</v>
      </c>
      <c r="J57" s="66">
        <f>526-494</f>
        <v>32</v>
      </c>
      <c r="K57" s="65" t="s">
        <v>1756</v>
      </c>
      <c r="L57" s="65" t="s">
        <v>729</v>
      </c>
      <c r="M57" s="65" t="s">
        <v>44</v>
      </c>
      <c r="N57" s="65" t="s">
        <v>576</v>
      </c>
      <c r="O57" s="65" t="s">
        <v>1757</v>
      </c>
      <c r="P57" s="65" t="s">
        <v>49</v>
      </c>
      <c r="Q57" s="167">
        <v>0</v>
      </c>
      <c r="R57" s="167">
        <v>0</v>
      </c>
      <c r="S57" s="167">
        <v>0</v>
      </c>
      <c r="T57" s="167">
        <v>0</v>
      </c>
      <c r="U57" s="167">
        <v>0</v>
      </c>
      <c r="V57" s="65">
        <v>2</v>
      </c>
      <c r="W57" s="65">
        <v>1</v>
      </c>
      <c r="X57" s="65">
        <v>1</v>
      </c>
      <c r="Y57" s="65">
        <v>6</v>
      </c>
      <c r="Z57" s="65" t="s">
        <v>51</v>
      </c>
      <c r="AA57" s="65" t="s">
        <v>51</v>
      </c>
      <c r="AB57" s="65" t="s">
        <v>49</v>
      </c>
      <c r="AC57" s="65" t="s">
        <v>51</v>
      </c>
      <c r="AD57" s="65" t="s">
        <v>51</v>
      </c>
      <c r="AE57" s="65" t="s">
        <v>1644</v>
      </c>
      <c r="AF57" s="65" t="s">
        <v>51</v>
      </c>
      <c r="AG57" s="71"/>
      <c r="AH57" s="72" t="s">
        <v>1573</v>
      </c>
      <c r="AI57" s="71"/>
      <c r="AJ57" s="71"/>
      <c r="AK57" s="71"/>
      <c r="AL57" s="71"/>
      <c r="AM57" s="72" t="s">
        <v>1764</v>
      </c>
      <c r="AN57" s="172" t="s">
        <v>1655</v>
      </c>
    </row>
    <row r="58" spans="1:40" ht="24" customHeight="1">
      <c r="A58" s="65" t="s">
        <v>1765</v>
      </c>
      <c r="B58" s="65" t="s">
        <v>1649</v>
      </c>
      <c r="C58" s="65" t="s">
        <v>1646</v>
      </c>
      <c r="D58" s="65"/>
      <c r="E58" s="65" t="s">
        <v>74</v>
      </c>
      <c r="F58" s="65" t="s">
        <v>1754</v>
      </c>
      <c r="G58" s="65">
        <v>6</v>
      </c>
      <c r="H58" s="65">
        <v>14.1</v>
      </c>
      <c r="I58" s="66" t="s">
        <v>1766</v>
      </c>
      <c r="J58" s="66">
        <f>558-494</f>
        <v>64</v>
      </c>
      <c r="K58" s="65" t="s">
        <v>1761</v>
      </c>
      <c r="L58" s="65" t="s">
        <v>729</v>
      </c>
      <c r="M58" s="65" t="s">
        <v>44</v>
      </c>
      <c r="N58" s="65" t="s">
        <v>576</v>
      </c>
      <c r="O58" s="65" t="s">
        <v>1757</v>
      </c>
      <c r="P58" s="65" t="s">
        <v>49</v>
      </c>
      <c r="Q58" s="167">
        <v>0</v>
      </c>
      <c r="R58" s="167">
        <v>0</v>
      </c>
      <c r="S58" s="167">
        <v>0</v>
      </c>
      <c r="T58" s="167">
        <v>0</v>
      </c>
      <c r="U58" s="167">
        <v>0</v>
      </c>
      <c r="V58" s="65">
        <v>2</v>
      </c>
      <c r="W58" s="65">
        <v>1</v>
      </c>
      <c r="X58" s="65">
        <v>1</v>
      </c>
      <c r="Y58" s="65">
        <v>6</v>
      </c>
      <c r="Z58" s="65" t="s">
        <v>51</v>
      </c>
      <c r="AA58" s="65" t="s">
        <v>51</v>
      </c>
      <c r="AB58" s="65" t="s">
        <v>49</v>
      </c>
      <c r="AC58" s="65" t="s">
        <v>51</v>
      </c>
      <c r="AD58" s="65" t="s">
        <v>51</v>
      </c>
      <c r="AE58" s="65" t="s">
        <v>1644</v>
      </c>
      <c r="AF58" s="65" t="s">
        <v>51</v>
      </c>
      <c r="AG58" s="71"/>
      <c r="AH58" s="72" t="s">
        <v>1573</v>
      </c>
      <c r="AI58" s="71"/>
      <c r="AJ58" s="71"/>
      <c r="AK58" s="71"/>
      <c r="AL58" s="71"/>
      <c r="AM58" s="72" t="s">
        <v>1767</v>
      </c>
      <c r="AN58" s="172" t="s">
        <v>1655</v>
      </c>
    </row>
    <row r="59" spans="1:40" ht="24" customHeight="1">
      <c r="A59" s="65" t="s">
        <v>1768</v>
      </c>
      <c r="B59" s="65" t="s">
        <v>1649</v>
      </c>
      <c r="C59" s="65" t="s">
        <v>1646</v>
      </c>
      <c r="D59" s="65"/>
      <c r="E59" s="65" t="s">
        <v>1769</v>
      </c>
      <c r="F59" s="65" t="s">
        <v>1754</v>
      </c>
      <c r="G59" s="65">
        <v>6</v>
      </c>
      <c r="H59" s="65">
        <v>14.1</v>
      </c>
      <c r="I59" s="66" t="s">
        <v>1770</v>
      </c>
      <c r="J59" s="66">
        <f>439-494</f>
        <v>-55</v>
      </c>
      <c r="K59" s="65" t="s">
        <v>1761</v>
      </c>
      <c r="L59" s="65" t="s">
        <v>729</v>
      </c>
      <c r="M59" s="65" t="s">
        <v>1771</v>
      </c>
      <c r="N59" s="65" t="s">
        <v>576</v>
      </c>
      <c r="O59" s="65" t="s">
        <v>1757</v>
      </c>
      <c r="P59" s="65" t="s">
        <v>49</v>
      </c>
      <c r="Q59" s="167">
        <v>0</v>
      </c>
      <c r="R59" s="167">
        <v>0</v>
      </c>
      <c r="S59" s="167">
        <v>0</v>
      </c>
      <c r="T59" s="167">
        <v>0</v>
      </c>
      <c r="U59" s="167">
        <v>0</v>
      </c>
      <c r="V59" s="65">
        <v>2</v>
      </c>
      <c r="W59" s="65">
        <v>1</v>
      </c>
      <c r="X59" s="65">
        <v>1</v>
      </c>
      <c r="Y59" s="65">
        <v>6</v>
      </c>
      <c r="Z59" s="65" t="s">
        <v>51</v>
      </c>
      <c r="AA59" s="65" t="s">
        <v>51</v>
      </c>
      <c r="AB59" s="65" t="s">
        <v>49</v>
      </c>
      <c r="AC59" s="65" t="s">
        <v>51</v>
      </c>
      <c r="AD59" s="65" t="s">
        <v>51</v>
      </c>
      <c r="AE59" s="65" t="s">
        <v>1644</v>
      </c>
      <c r="AF59" s="65" t="s">
        <v>51</v>
      </c>
      <c r="AG59" s="71"/>
      <c r="AH59" s="72" t="s">
        <v>644</v>
      </c>
      <c r="AI59" s="71"/>
      <c r="AJ59" s="71"/>
      <c r="AK59" s="71"/>
      <c r="AL59" s="71"/>
      <c r="AM59" s="72" t="s">
        <v>1772</v>
      </c>
      <c r="AN59" s="172" t="s">
        <v>1655</v>
      </c>
    </row>
    <row r="60" spans="1:40" ht="24" customHeight="1">
      <c r="A60" s="65" t="s">
        <v>1773</v>
      </c>
      <c r="B60" s="65" t="s">
        <v>52</v>
      </c>
      <c r="C60" s="65" t="s">
        <v>1774</v>
      </c>
      <c r="D60" s="65" t="s">
        <v>49</v>
      </c>
      <c r="E60" s="65" t="s">
        <v>1775</v>
      </c>
      <c r="F60" s="65" t="s">
        <v>1776</v>
      </c>
      <c r="G60" s="65">
        <v>4.2</v>
      </c>
      <c r="H60" s="65"/>
      <c r="I60" s="66" t="s">
        <v>1777</v>
      </c>
      <c r="J60" s="66">
        <v>-7</v>
      </c>
      <c r="K60" s="65" t="s">
        <v>1778</v>
      </c>
      <c r="L60" s="65" t="s">
        <v>729</v>
      </c>
      <c r="M60" s="65" t="s">
        <v>44</v>
      </c>
      <c r="N60" s="65" t="s">
        <v>576</v>
      </c>
      <c r="O60" s="65"/>
      <c r="P60" s="65" t="s">
        <v>49</v>
      </c>
      <c r="Q60" s="167">
        <v>0</v>
      </c>
      <c r="R60" s="167">
        <v>0</v>
      </c>
      <c r="S60" s="167">
        <v>0</v>
      </c>
      <c r="T60" s="167">
        <v>0</v>
      </c>
      <c r="U60" s="167">
        <v>0</v>
      </c>
      <c r="V60" s="65">
        <v>0</v>
      </c>
      <c r="W60" s="65">
        <v>0</v>
      </c>
      <c r="X60" s="65">
        <v>0</v>
      </c>
      <c r="Y60" s="65">
        <v>3</v>
      </c>
      <c r="Z60" s="65" t="s">
        <v>51</v>
      </c>
      <c r="AA60" s="65" t="s">
        <v>51</v>
      </c>
      <c r="AB60" s="65" t="s">
        <v>49</v>
      </c>
      <c r="AC60" s="65" t="s">
        <v>51</v>
      </c>
      <c r="AD60" s="65" t="s">
        <v>49</v>
      </c>
      <c r="AE60" s="65" t="s">
        <v>1779</v>
      </c>
      <c r="AF60" s="65" t="s">
        <v>51</v>
      </c>
      <c r="AG60" s="72" t="s">
        <v>1780</v>
      </c>
      <c r="AH60" s="171" t="s">
        <v>1781</v>
      </c>
      <c r="AI60" s="71"/>
      <c r="AJ60" s="71"/>
      <c r="AK60" s="71"/>
      <c r="AL60" s="71"/>
      <c r="AM60" s="72" t="s">
        <v>1782</v>
      </c>
      <c r="AN60" s="172"/>
    </row>
    <row r="61" spans="1:40" ht="24" customHeight="1">
      <c r="A61" s="65" t="s">
        <v>1783</v>
      </c>
      <c r="B61" s="65" t="s">
        <v>1649</v>
      </c>
      <c r="C61" s="65" t="s">
        <v>1784</v>
      </c>
      <c r="D61" s="65" t="s">
        <v>51</v>
      </c>
      <c r="E61" s="65" t="s">
        <v>1775</v>
      </c>
      <c r="F61" s="65" t="s">
        <v>1785</v>
      </c>
      <c r="G61" s="65">
        <v>3.2</v>
      </c>
      <c r="H61" s="65"/>
      <c r="I61" s="66">
        <v>592</v>
      </c>
      <c r="J61" s="66">
        <f>592-536</f>
        <v>56</v>
      </c>
      <c r="K61" s="65" t="s">
        <v>1786</v>
      </c>
      <c r="L61" s="65" t="s">
        <v>1250</v>
      </c>
      <c r="M61" s="65" t="s">
        <v>1250</v>
      </c>
      <c r="N61" s="65" t="s">
        <v>1612</v>
      </c>
      <c r="O61" s="65"/>
      <c r="P61" s="65" t="s">
        <v>49</v>
      </c>
      <c r="Q61" s="167">
        <v>0</v>
      </c>
      <c r="R61" s="167">
        <v>0</v>
      </c>
      <c r="S61" s="167">
        <v>0</v>
      </c>
      <c r="T61" s="167">
        <v>0</v>
      </c>
      <c r="U61" s="167">
        <v>0</v>
      </c>
      <c r="V61" s="65">
        <v>0</v>
      </c>
      <c r="W61" s="65">
        <v>0</v>
      </c>
      <c r="X61" s="65">
        <v>0</v>
      </c>
      <c r="Y61" s="65">
        <v>3</v>
      </c>
      <c r="Z61" s="65" t="s">
        <v>51</v>
      </c>
      <c r="AA61" s="65" t="s">
        <v>1787</v>
      </c>
      <c r="AB61" s="65" t="s">
        <v>51</v>
      </c>
      <c r="AC61" s="65" t="s">
        <v>51</v>
      </c>
      <c r="AD61" s="65" t="s">
        <v>49</v>
      </c>
      <c r="AE61" s="65" t="s">
        <v>1779</v>
      </c>
      <c r="AF61" s="65" t="s">
        <v>51</v>
      </c>
      <c r="AG61" s="72" t="s">
        <v>1788</v>
      </c>
      <c r="AH61" s="72" t="s">
        <v>1664</v>
      </c>
      <c r="AI61" s="71"/>
      <c r="AJ61" s="71"/>
      <c r="AK61" s="71"/>
      <c r="AL61" s="71"/>
      <c r="AM61" s="72" t="s">
        <v>1782</v>
      </c>
      <c r="AN61" s="172"/>
    </row>
    <row r="62" spans="1:40" ht="24" customHeight="1">
      <c r="A62" s="65" t="s">
        <v>1789</v>
      </c>
      <c r="B62" s="65" t="s">
        <v>1649</v>
      </c>
      <c r="C62" s="65" t="s">
        <v>1784</v>
      </c>
      <c r="D62" s="65" t="s">
        <v>51</v>
      </c>
      <c r="E62" s="65" t="s">
        <v>1775</v>
      </c>
      <c r="F62" s="65" t="s">
        <v>1785</v>
      </c>
      <c r="G62" s="65">
        <v>3.2</v>
      </c>
      <c r="H62" s="65"/>
      <c r="I62" s="66" t="s">
        <v>1790</v>
      </c>
      <c r="J62" s="66">
        <f>622-536</f>
        <v>86</v>
      </c>
      <c r="K62" s="65" t="s">
        <v>1786</v>
      </c>
      <c r="L62" s="65" t="s">
        <v>1710</v>
      </c>
      <c r="M62" s="65" t="s">
        <v>1791</v>
      </c>
      <c r="N62" s="65" t="s">
        <v>1612</v>
      </c>
      <c r="O62" s="65"/>
      <c r="P62" s="65" t="s">
        <v>49</v>
      </c>
      <c r="Q62" s="167">
        <v>0</v>
      </c>
      <c r="R62" s="167">
        <v>0</v>
      </c>
      <c r="S62" s="167">
        <v>0</v>
      </c>
      <c r="T62" s="167">
        <v>0</v>
      </c>
      <c r="U62" s="167">
        <v>0</v>
      </c>
      <c r="V62" s="65">
        <v>0</v>
      </c>
      <c r="W62" s="65">
        <v>0</v>
      </c>
      <c r="X62" s="65">
        <v>0</v>
      </c>
      <c r="Y62" s="65">
        <v>3</v>
      </c>
      <c r="Z62" s="65" t="s">
        <v>51</v>
      </c>
      <c r="AA62" s="65" t="s">
        <v>1787</v>
      </c>
      <c r="AB62" s="65" t="s">
        <v>51</v>
      </c>
      <c r="AC62" s="65" t="s">
        <v>51</v>
      </c>
      <c r="AD62" s="65" t="s">
        <v>49</v>
      </c>
      <c r="AE62" s="65" t="s">
        <v>1779</v>
      </c>
      <c r="AF62" s="65" t="s">
        <v>51</v>
      </c>
      <c r="AG62" s="72" t="s">
        <v>1788</v>
      </c>
      <c r="AH62" s="72" t="s">
        <v>1626</v>
      </c>
      <c r="AI62" s="71"/>
      <c r="AJ62" s="71"/>
      <c r="AK62" s="71"/>
      <c r="AL62" s="71"/>
      <c r="AM62" s="72" t="s">
        <v>1782</v>
      </c>
      <c r="AN62" s="172"/>
    </row>
    <row r="63" spans="1:40" ht="24" customHeight="1">
      <c r="A63" s="65" t="s">
        <v>1792</v>
      </c>
      <c r="B63" s="65" t="s">
        <v>1649</v>
      </c>
      <c r="C63" s="65" t="s">
        <v>1784</v>
      </c>
      <c r="D63" s="65" t="s">
        <v>51</v>
      </c>
      <c r="E63" s="65" t="s">
        <v>1775</v>
      </c>
      <c r="F63" s="65" t="s">
        <v>1785</v>
      </c>
      <c r="G63" s="65">
        <v>3.2</v>
      </c>
      <c r="H63" s="65"/>
      <c r="I63" s="66" t="s">
        <v>1793</v>
      </c>
      <c r="J63" s="66">
        <f>763-536</f>
        <v>227</v>
      </c>
      <c r="K63" s="65" t="s">
        <v>1786</v>
      </c>
      <c r="L63" s="65" t="s">
        <v>729</v>
      </c>
      <c r="M63" s="65" t="s">
        <v>44</v>
      </c>
      <c r="N63" s="65" t="s">
        <v>1612</v>
      </c>
      <c r="O63" s="65"/>
      <c r="P63" s="65" t="s">
        <v>49</v>
      </c>
      <c r="Q63" s="167">
        <v>0</v>
      </c>
      <c r="R63" s="167">
        <v>0</v>
      </c>
      <c r="S63" s="167">
        <v>0</v>
      </c>
      <c r="T63" s="167">
        <v>0</v>
      </c>
      <c r="U63" s="167">
        <v>0</v>
      </c>
      <c r="V63" s="65">
        <v>0</v>
      </c>
      <c r="W63" s="65">
        <v>0</v>
      </c>
      <c r="X63" s="65">
        <v>0</v>
      </c>
      <c r="Y63" s="65">
        <v>3</v>
      </c>
      <c r="Z63" s="65" t="s">
        <v>51</v>
      </c>
      <c r="AA63" s="65" t="s">
        <v>1787</v>
      </c>
      <c r="AB63" s="65" t="s">
        <v>51</v>
      </c>
      <c r="AC63" s="65" t="s">
        <v>51</v>
      </c>
      <c r="AD63" s="65" t="s">
        <v>49</v>
      </c>
      <c r="AE63" s="65" t="s">
        <v>1779</v>
      </c>
      <c r="AF63" s="65" t="s">
        <v>51</v>
      </c>
      <c r="AG63" s="72" t="s">
        <v>1788</v>
      </c>
      <c r="AH63" s="72" t="s">
        <v>1573</v>
      </c>
      <c r="AI63" s="71"/>
      <c r="AJ63" s="71"/>
      <c r="AK63" s="71"/>
      <c r="AL63" s="71"/>
      <c r="AM63" s="72" t="s">
        <v>1782</v>
      </c>
      <c r="AN63" s="172"/>
    </row>
    <row r="64" spans="1:40" ht="24" customHeight="1">
      <c r="A64" s="65" t="s">
        <v>1794</v>
      </c>
      <c r="B64" s="65" t="s">
        <v>1649</v>
      </c>
      <c r="C64" s="65"/>
      <c r="D64" s="65" t="s">
        <v>51</v>
      </c>
      <c r="E64" s="65" t="s">
        <v>1795</v>
      </c>
      <c r="F64" s="65" t="s">
        <v>1785</v>
      </c>
      <c r="G64" s="65">
        <v>3.2</v>
      </c>
      <c r="H64" s="65"/>
      <c r="I64" s="66">
        <v>696</v>
      </c>
      <c r="J64" s="66"/>
      <c r="K64" s="65" t="s">
        <v>1786</v>
      </c>
      <c r="L64" s="65" t="s">
        <v>729</v>
      </c>
      <c r="M64" s="65" t="s">
        <v>1604</v>
      </c>
      <c r="N64" s="65" t="s">
        <v>1612</v>
      </c>
      <c r="O64" s="65"/>
      <c r="P64" s="65" t="s">
        <v>49</v>
      </c>
      <c r="Q64" s="167">
        <v>0</v>
      </c>
      <c r="R64" s="167">
        <v>0</v>
      </c>
      <c r="S64" s="167">
        <v>0</v>
      </c>
      <c r="T64" s="167">
        <v>0</v>
      </c>
      <c r="U64" s="167">
        <v>0</v>
      </c>
      <c r="V64" s="65">
        <v>0</v>
      </c>
      <c r="W64" s="65">
        <v>0</v>
      </c>
      <c r="X64" s="65">
        <v>0</v>
      </c>
      <c r="Y64" s="65">
        <v>3</v>
      </c>
      <c r="Z64" s="65" t="s">
        <v>51</v>
      </c>
      <c r="AA64" s="65" t="s">
        <v>1787</v>
      </c>
      <c r="AB64" s="65" t="s">
        <v>51</v>
      </c>
      <c r="AC64" s="65" t="s">
        <v>51</v>
      </c>
      <c r="AD64" s="65" t="s">
        <v>49</v>
      </c>
      <c r="AE64" s="65" t="s">
        <v>1779</v>
      </c>
      <c r="AF64" s="65" t="s">
        <v>51</v>
      </c>
      <c r="AG64" s="72" t="s">
        <v>1788</v>
      </c>
      <c r="AH64" s="72" t="s">
        <v>644</v>
      </c>
      <c r="AI64" s="71"/>
      <c r="AJ64" s="71"/>
      <c r="AK64" s="71"/>
      <c r="AL64" s="71"/>
      <c r="AM64" s="72" t="s">
        <v>1796</v>
      </c>
      <c r="AN64" s="172"/>
    </row>
    <row r="65" spans="1:40" ht="24" customHeight="1">
      <c r="A65" s="65" t="s">
        <v>1797</v>
      </c>
      <c r="B65" s="65" t="s">
        <v>1649</v>
      </c>
      <c r="C65" s="65" t="s">
        <v>1798</v>
      </c>
      <c r="D65" s="65" t="s">
        <v>51</v>
      </c>
      <c r="E65" s="65" t="s">
        <v>1775</v>
      </c>
      <c r="F65" s="65" t="s">
        <v>1799</v>
      </c>
      <c r="G65" s="65">
        <v>4</v>
      </c>
      <c r="H65" s="65"/>
      <c r="I65" s="66" t="s">
        <v>1800</v>
      </c>
      <c r="J65" s="66">
        <f>723-697</f>
        <v>26</v>
      </c>
      <c r="K65" s="65" t="s">
        <v>1801</v>
      </c>
      <c r="L65" s="65" t="s">
        <v>729</v>
      </c>
      <c r="M65" s="65" t="s">
        <v>729</v>
      </c>
      <c r="N65" s="65" t="s">
        <v>576</v>
      </c>
      <c r="O65" s="65" t="s">
        <v>1757</v>
      </c>
      <c r="P65" s="65" t="s">
        <v>49</v>
      </c>
      <c r="Q65" s="167">
        <v>0</v>
      </c>
      <c r="R65" s="167">
        <v>1</v>
      </c>
      <c r="S65" s="167">
        <v>0</v>
      </c>
      <c r="T65" s="167">
        <v>0</v>
      </c>
      <c r="U65" s="167">
        <v>0</v>
      </c>
      <c r="V65" s="65">
        <v>0</v>
      </c>
      <c r="W65" s="65">
        <v>0</v>
      </c>
      <c r="X65" s="65">
        <v>0</v>
      </c>
      <c r="Y65" s="65">
        <v>3</v>
      </c>
      <c r="Z65" s="65" t="s">
        <v>51</v>
      </c>
      <c r="AA65" s="65" t="s">
        <v>51</v>
      </c>
      <c r="AB65" s="65" t="s">
        <v>51</v>
      </c>
      <c r="AC65" s="65" t="s">
        <v>51</v>
      </c>
      <c r="AD65" s="65" t="s">
        <v>49</v>
      </c>
      <c r="AE65" s="65" t="s">
        <v>1779</v>
      </c>
      <c r="AF65" s="65" t="s">
        <v>51</v>
      </c>
      <c r="AG65" s="72" t="s">
        <v>1802</v>
      </c>
      <c r="AH65" s="72" t="s">
        <v>1626</v>
      </c>
      <c r="AI65" s="71"/>
      <c r="AJ65" s="71"/>
      <c r="AK65" s="71"/>
      <c r="AL65" s="71"/>
      <c r="AM65" s="72"/>
      <c r="AN65" s="172"/>
    </row>
    <row r="66" spans="1:40" ht="24" customHeight="1">
      <c r="A66" s="65" t="s">
        <v>1803</v>
      </c>
      <c r="B66" s="65" t="s">
        <v>1649</v>
      </c>
      <c r="C66" s="65" t="s">
        <v>1798</v>
      </c>
      <c r="D66" s="65" t="s">
        <v>51</v>
      </c>
      <c r="E66" s="65" t="s">
        <v>1775</v>
      </c>
      <c r="F66" s="65" t="s">
        <v>1799</v>
      </c>
      <c r="G66" s="65">
        <v>4</v>
      </c>
      <c r="H66" s="65"/>
      <c r="I66" s="66" t="s">
        <v>1804</v>
      </c>
      <c r="J66" s="66">
        <f>789-697</f>
        <v>92</v>
      </c>
      <c r="K66" s="65" t="s">
        <v>1801</v>
      </c>
      <c r="L66" s="65" t="s">
        <v>729</v>
      </c>
      <c r="M66" s="65" t="s">
        <v>44</v>
      </c>
      <c r="N66" s="65" t="s">
        <v>576</v>
      </c>
      <c r="O66" s="65" t="s">
        <v>1757</v>
      </c>
      <c r="P66" s="65" t="s">
        <v>49</v>
      </c>
      <c r="Q66" s="167">
        <v>0</v>
      </c>
      <c r="R66" s="167">
        <v>1</v>
      </c>
      <c r="S66" s="167">
        <v>0</v>
      </c>
      <c r="T66" s="167">
        <v>0</v>
      </c>
      <c r="U66" s="167">
        <v>0</v>
      </c>
      <c r="V66" s="65">
        <v>0</v>
      </c>
      <c r="W66" s="65">
        <v>0</v>
      </c>
      <c r="X66" s="65">
        <v>0</v>
      </c>
      <c r="Y66" s="65">
        <v>3</v>
      </c>
      <c r="Z66" s="65" t="s">
        <v>51</v>
      </c>
      <c r="AA66" s="65" t="s">
        <v>51</v>
      </c>
      <c r="AB66" s="65" t="s">
        <v>51</v>
      </c>
      <c r="AC66" s="65" t="s">
        <v>51</v>
      </c>
      <c r="AD66" s="65" t="s">
        <v>49</v>
      </c>
      <c r="AE66" s="65" t="s">
        <v>1779</v>
      </c>
      <c r="AF66" s="65" t="s">
        <v>51</v>
      </c>
      <c r="AG66" s="72" t="s">
        <v>1802</v>
      </c>
      <c r="AH66" s="72" t="s">
        <v>1573</v>
      </c>
      <c r="AI66" s="71"/>
      <c r="AJ66" s="71"/>
      <c r="AK66" s="71"/>
      <c r="AL66" s="71"/>
      <c r="AM66" s="72"/>
      <c r="AN66" s="172"/>
    </row>
    <row r="67" spans="1:40" ht="24" customHeight="1">
      <c r="A67" s="65" t="s">
        <v>1784</v>
      </c>
      <c r="B67" s="65" t="s">
        <v>0</v>
      </c>
      <c r="C67" s="65" t="s">
        <v>644</v>
      </c>
      <c r="D67" s="65"/>
      <c r="E67" s="65" t="s">
        <v>1775</v>
      </c>
      <c r="F67" s="65" t="s">
        <v>1805</v>
      </c>
      <c r="G67" s="65"/>
      <c r="H67" s="65"/>
      <c r="I67" s="66" t="s">
        <v>1806</v>
      </c>
      <c r="J67" s="66"/>
      <c r="K67" s="65" t="s">
        <v>1807</v>
      </c>
      <c r="L67" s="65" t="s">
        <v>1250</v>
      </c>
      <c r="M67" s="65" t="s">
        <v>1250</v>
      </c>
      <c r="N67" s="65" t="s">
        <v>576</v>
      </c>
      <c r="O67" s="65"/>
      <c r="P67" s="65" t="s">
        <v>49</v>
      </c>
      <c r="Q67" s="167">
        <v>0</v>
      </c>
      <c r="R67" s="167">
        <v>0</v>
      </c>
      <c r="S67" s="167">
        <v>0</v>
      </c>
      <c r="T67" s="167">
        <v>0</v>
      </c>
      <c r="U67" s="167">
        <v>0</v>
      </c>
      <c r="V67" s="65">
        <v>0</v>
      </c>
      <c r="W67" s="65">
        <v>0</v>
      </c>
      <c r="X67" s="65">
        <v>0</v>
      </c>
      <c r="Y67" s="65">
        <v>3</v>
      </c>
      <c r="Z67" s="65" t="s">
        <v>51</v>
      </c>
      <c r="AA67" s="65" t="s">
        <v>51</v>
      </c>
      <c r="AB67" s="65" t="s">
        <v>51</v>
      </c>
      <c r="AC67" s="65" t="s">
        <v>51</v>
      </c>
      <c r="AD67" s="65" t="s">
        <v>49</v>
      </c>
      <c r="AE67" s="65" t="s">
        <v>1779</v>
      </c>
      <c r="AF67" s="65" t="s">
        <v>51</v>
      </c>
      <c r="AG67" s="72" t="s">
        <v>1788</v>
      </c>
      <c r="AH67" s="72" t="s">
        <v>1808</v>
      </c>
      <c r="AI67" s="71"/>
      <c r="AJ67" s="71"/>
      <c r="AK67" s="71"/>
      <c r="AL67" s="71"/>
      <c r="AM67" s="72" t="s">
        <v>1809</v>
      </c>
      <c r="AN67" s="172"/>
    </row>
    <row r="68" spans="1:40" ht="24" customHeight="1">
      <c r="A68" s="65" t="s">
        <v>1798</v>
      </c>
      <c r="B68" s="65" t="s">
        <v>0</v>
      </c>
      <c r="C68" s="65" t="s">
        <v>644</v>
      </c>
      <c r="D68" s="65"/>
      <c r="E68" s="65" t="s">
        <v>1775</v>
      </c>
      <c r="F68" s="65"/>
      <c r="G68" s="65"/>
      <c r="H68" s="65"/>
      <c r="I68" s="66" t="s">
        <v>1810</v>
      </c>
      <c r="J68" s="66"/>
      <c r="K68" s="170" t="s">
        <v>1811</v>
      </c>
      <c r="L68" s="65" t="s">
        <v>729</v>
      </c>
      <c r="M68" s="65" t="s">
        <v>729</v>
      </c>
      <c r="N68" s="65" t="s">
        <v>576</v>
      </c>
      <c r="O68" s="65"/>
      <c r="P68" s="65" t="s">
        <v>49</v>
      </c>
      <c r="Q68" s="167">
        <v>0</v>
      </c>
      <c r="R68" s="167">
        <v>1</v>
      </c>
      <c r="S68" s="167">
        <v>0</v>
      </c>
      <c r="T68" s="167">
        <v>0</v>
      </c>
      <c r="U68" s="167">
        <v>0</v>
      </c>
      <c r="V68" s="65">
        <v>0</v>
      </c>
      <c r="W68" s="65">
        <v>0</v>
      </c>
      <c r="X68" s="65">
        <v>0</v>
      </c>
      <c r="Y68" s="65">
        <v>3</v>
      </c>
      <c r="Z68" s="65" t="s">
        <v>51</v>
      </c>
      <c r="AA68" s="65" t="s">
        <v>51</v>
      </c>
      <c r="AB68" s="65" t="s">
        <v>51</v>
      </c>
      <c r="AC68" s="65" t="s">
        <v>51</v>
      </c>
      <c r="AD68" s="65" t="s">
        <v>49</v>
      </c>
      <c r="AE68" s="65" t="s">
        <v>1779</v>
      </c>
      <c r="AF68" s="65" t="s">
        <v>51</v>
      </c>
      <c r="AG68" s="72" t="s">
        <v>1802</v>
      </c>
      <c r="AH68" s="72" t="s">
        <v>1808</v>
      </c>
      <c r="AI68" s="71"/>
      <c r="AJ68" s="71"/>
      <c r="AK68" s="71"/>
      <c r="AL68" s="71"/>
      <c r="AM68" s="72" t="s">
        <v>1809</v>
      </c>
      <c r="AN68" s="172"/>
    </row>
    <row r="69" spans="1:40">
      <c r="A69" s="65"/>
      <c r="B69" s="65"/>
      <c r="C69" s="65"/>
      <c r="D69" s="65"/>
      <c r="E69" s="65"/>
      <c r="F69" s="65"/>
      <c r="G69" s="65"/>
      <c r="H69" s="65"/>
      <c r="I69" s="66"/>
      <c r="J69" s="66"/>
      <c r="K69" s="170"/>
      <c r="L69" s="66"/>
      <c r="M69" s="66"/>
      <c r="N69" s="65"/>
      <c r="O69" s="66"/>
      <c r="P69" s="66"/>
      <c r="Q69" s="66"/>
      <c r="R69" s="66"/>
      <c r="S69" s="66"/>
      <c r="T69" s="66"/>
      <c r="U69" s="66"/>
      <c r="V69" s="66"/>
      <c r="W69" s="66"/>
      <c r="X69" s="66"/>
      <c r="Y69" s="66"/>
      <c r="Z69" s="66"/>
      <c r="AA69" s="66"/>
      <c r="AB69" s="66"/>
      <c r="AC69" s="65"/>
      <c r="AD69" s="65"/>
      <c r="AE69" s="66"/>
      <c r="AF69" s="65"/>
      <c r="AG69" s="65"/>
      <c r="AH69" s="65"/>
      <c r="AI69" s="65"/>
      <c r="AJ69" s="65"/>
      <c r="AK69" s="65"/>
      <c r="AL69" s="65"/>
      <c r="AM69" s="65"/>
      <c r="AN69" s="65"/>
    </row>
    <row r="70" spans="1:40">
      <c r="A70" s="65"/>
      <c r="B70" s="65"/>
      <c r="C70" s="65"/>
      <c r="D70" s="65"/>
      <c r="E70" s="65"/>
      <c r="F70" s="65"/>
      <c r="G70" s="65"/>
      <c r="H70" s="66"/>
      <c r="I70" s="66"/>
      <c r="J70" s="66"/>
      <c r="K70" s="65"/>
      <c r="L70" s="66"/>
      <c r="M70" s="66"/>
      <c r="N70" s="65"/>
      <c r="O70" s="66"/>
      <c r="P70" s="66"/>
      <c r="Q70" s="66"/>
      <c r="R70" s="66"/>
      <c r="S70" s="66"/>
      <c r="T70" s="66"/>
      <c r="U70" s="66"/>
      <c r="V70" s="66"/>
      <c r="W70" s="66"/>
      <c r="X70" s="66"/>
      <c r="Y70" s="66"/>
      <c r="Z70" s="66"/>
      <c r="AA70" s="66"/>
      <c r="AB70" s="66"/>
      <c r="AC70" s="65"/>
      <c r="AD70" s="65"/>
      <c r="AE70" s="66"/>
      <c r="AF70" s="65"/>
      <c r="AG70" s="65"/>
      <c r="AH70" s="65"/>
      <c r="AI70" s="65"/>
      <c r="AJ70" s="65"/>
      <c r="AK70" s="65"/>
      <c r="AL70" s="65"/>
      <c r="AM70" s="65"/>
      <c r="AN70" s="65"/>
    </row>
    <row r="71" spans="1:40">
      <c r="A71" s="65"/>
      <c r="B71" s="65"/>
      <c r="C71" s="65"/>
      <c r="D71" s="65"/>
      <c r="E71" s="65"/>
      <c r="F71" s="65"/>
      <c r="G71" s="65"/>
      <c r="H71" s="65"/>
      <c r="I71" s="66"/>
      <c r="J71" s="66"/>
      <c r="K71" s="65"/>
      <c r="L71" s="66"/>
      <c r="M71" s="66"/>
      <c r="N71" s="65"/>
      <c r="O71" s="66"/>
      <c r="P71" s="66"/>
      <c r="Q71" s="66"/>
      <c r="R71" s="66"/>
      <c r="S71" s="66"/>
      <c r="T71" s="66"/>
      <c r="U71" s="66"/>
      <c r="V71" s="66"/>
      <c r="W71" s="66"/>
      <c r="X71" s="66"/>
      <c r="Y71" s="66"/>
      <c r="Z71" s="66"/>
      <c r="AA71" s="66"/>
      <c r="AB71" s="66"/>
      <c r="AC71" s="65"/>
      <c r="AD71" s="65"/>
      <c r="AE71" s="66"/>
      <c r="AF71" s="65"/>
      <c r="AG71" s="65"/>
      <c r="AH71" s="65"/>
      <c r="AI71" s="65"/>
      <c r="AJ71" s="65"/>
      <c r="AK71" s="65"/>
      <c r="AL71" s="65"/>
      <c r="AM71" s="65"/>
      <c r="AN71" s="65"/>
    </row>
    <row r="72" spans="1:40">
      <c r="A72" s="65"/>
      <c r="B72" s="65"/>
      <c r="C72" s="65"/>
      <c r="D72" s="65"/>
      <c r="E72" s="65"/>
      <c r="F72" s="65"/>
      <c r="G72" s="65"/>
      <c r="H72" s="66"/>
      <c r="I72" s="66"/>
      <c r="J72" s="66"/>
      <c r="K72" s="65"/>
      <c r="L72" s="66"/>
      <c r="M72" s="66"/>
      <c r="N72" s="65"/>
      <c r="O72" s="66"/>
      <c r="P72" s="66"/>
      <c r="Q72" s="66"/>
      <c r="R72" s="66"/>
      <c r="S72" s="66"/>
      <c r="T72" s="66"/>
      <c r="U72" s="66"/>
      <c r="V72" s="66"/>
      <c r="W72" s="66"/>
      <c r="X72" s="66"/>
      <c r="Y72" s="66"/>
      <c r="Z72" s="66"/>
      <c r="AA72" s="66"/>
      <c r="AB72" s="66"/>
      <c r="AC72" s="65"/>
      <c r="AD72" s="65"/>
      <c r="AE72" s="66"/>
      <c r="AF72" s="65"/>
      <c r="AG72" s="65"/>
      <c r="AH72" s="65"/>
      <c r="AI72" s="65"/>
      <c r="AJ72" s="65"/>
      <c r="AK72" s="65"/>
      <c r="AL72" s="65"/>
      <c r="AM72" s="65"/>
      <c r="AN72" s="65"/>
    </row>
    <row r="73" spans="1:40">
      <c r="A73" s="63" t="s">
        <v>502</v>
      </c>
      <c r="B73" s="63" t="s">
        <v>501</v>
      </c>
      <c r="C73" s="63" t="s">
        <v>500</v>
      </c>
      <c r="D73" s="63" t="s">
        <v>499</v>
      </c>
      <c r="E73" s="63" t="s">
        <v>498</v>
      </c>
      <c r="F73" s="63" t="s">
        <v>497</v>
      </c>
      <c r="G73" s="63" t="s">
        <v>496</v>
      </c>
      <c r="H73" s="63" t="s">
        <v>495</v>
      </c>
      <c r="I73" s="63" t="s">
        <v>494</v>
      </c>
      <c r="J73" s="63" t="s">
        <v>493</v>
      </c>
      <c r="K73" s="63" t="s">
        <v>492</v>
      </c>
      <c r="L73" s="63" t="s">
        <v>491</v>
      </c>
      <c r="M73" s="63" t="s">
        <v>490</v>
      </c>
      <c r="N73" s="63" t="s">
        <v>489</v>
      </c>
      <c r="O73" s="63" t="s">
        <v>488</v>
      </c>
      <c r="P73" s="63" t="s">
        <v>487</v>
      </c>
      <c r="Q73" s="63" t="s">
        <v>486</v>
      </c>
      <c r="R73" s="63" t="s">
        <v>485</v>
      </c>
      <c r="S73" s="63" t="s">
        <v>484</v>
      </c>
      <c r="T73" s="63" t="s">
        <v>483</v>
      </c>
      <c r="U73" s="63" t="s">
        <v>482</v>
      </c>
      <c r="V73" s="63" t="s">
        <v>481</v>
      </c>
      <c r="W73" s="63" t="s">
        <v>480</v>
      </c>
      <c r="X73" s="63" t="s">
        <v>479</v>
      </c>
      <c r="Y73" s="63" t="s">
        <v>478</v>
      </c>
      <c r="Z73" s="63" t="s">
        <v>477</v>
      </c>
      <c r="AA73" s="63" t="s">
        <v>476</v>
      </c>
      <c r="AB73" s="63" t="s">
        <v>475</v>
      </c>
      <c r="AC73" s="63" t="s">
        <v>474</v>
      </c>
      <c r="AD73" s="63" t="s">
        <v>473</v>
      </c>
      <c r="AE73" s="63" t="s">
        <v>472</v>
      </c>
      <c r="AF73" s="63" t="s">
        <v>471</v>
      </c>
      <c r="AG73" s="63" t="s">
        <v>470</v>
      </c>
      <c r="AH73" s="63" t="s">
        <v>469</v>
      </c>
      <c r="AI73" s="63" t="s">
        <v>468</v>
      </c>
      <c r="AJ73" s="63" t="s">
        <v>467</v>
      </c>
      <c r="AK73" s="63" t="s">
        <v>466</v>
      </c>
      <c r="AL73" s="63" t="s">
        <v>465</v>
      </c>
      <c r="AM73" s="63" t="s">
        <v>464</v>
      </c>
      <c r="AN73" s="63" t="s">
        <v>463</v>
      </c>
    </row>
  </sheetData>
  <sheetProtection password="B48E" sheet="1" objects="1" scenarios="1" selectLockedCells="1" selectUnlockedCells="1"/>
  <conditionalFormatting sqref="A68:J68 L68:AN68 A2:AN67">
    <cfRule type="containsBlanks" dxfId="0" priority="536">
      <formula>LEN(TRIM(A2))=0</formula>
    </cfRule>
  </conditionalFormatting>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theme="9" tint="0.39997558519241921"/>
  </sheetPr>
  <dimension ref="A1"/>
  <sheetViews>
    <sheetView showGridLines="0" zoomScale="90" zoomScaleNormal="90" workbookViewId="0">
      <selection activeCell="R44" sqref="R44"/>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theme="7"/>
    <pageSetUpPr fitToPage="1"/>
  </sheetPr>
  <dimension ref="A1:I438"/>
  <sheetViews>
    <sheetView tabSelected="1" zoomScale="90" zoomScaleNormal="90" workbookViewId="0">
      <selection activeCell="F11" sqref="F11"/>
    </sheetView>
  </sheetViews>
  <sheetFormatPr defaultColWidth="9.140625" defaultRowHeight="12.75"/>
  <cols>
    <col min="1" max="1" width="1.7109375" style="93" customWidth="1"/>
    <col min="2" max="2" width="8.28515625" style="94" customWidth="1"/>
    <col min="3" max="3" width="36.140625" style="123" bestFit="1" customWidth="1"/>
    <col min="4" max="7" width="36.7109375" style="93" customWidth="1"/>
    <col min="8" max="8" width="13.5703125" style="93" customWidth="1"/>
    <col min="9" max="16384" width="9.140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B6" s="101"/>
      <c r="C6" s="98"/>
      <c r="D6" s="99"/>
      <c r="E6" s="102"/>
      <c r="F6" s="102"/>
      <c r="G6" s="103"/>
    </row>
    <row r="7" spans="1:9" ht="23.25">
      <c r="B7" s="101"/>
      <c r="C7" s="104"/>
      <c r="D7" s="105"/>
      <c r="E7" s="105"/>
      <c r="F7" s="106"/>
      <c r="G7" s="107"/>
    </row>
    <row r="8" spans="1:9" ht="23.25">
      <c r="B8" s="101"/>
      <c r="C8" s="326"/>
      <c r="D8" s="327"/>
      <c r="E8" s="327"/>
      <c r="F8" s="328"/>
      <c r="G8" s="329"/>
    </row>
    <row r="9" spans="1:9" ht="23.25">
      <c r="B9" s="101"/>
      <c r="C9" s="330"/>
      <c r="D9" s="331"/>
      <c r="E9" s="328" t="s">
        <v>162</v>
      </c>
      <c r="F9" s="332"/>
      <c r="G9" s="333" t="s">
        <v>5809</v>
      </c>
    </row>
    <row r="10" spans="1:9" ht="18.75">
      <c r="A10" s="113">
        <v>1</v>
      </c>
      <c r="B10" s="114"/>
      <c r="C10" s="334" t="s">
        <v>124</v>
      </c>
      <c r="D10" s="335" t="str">
        <f>VLOOKUP(D11,'Notebook Database'!$A:$B,2,0)</f>
        <v>Lenovo</v>
      </c>
      <c r="E10" s="335" t="str">
        <f>VLOOKUP(E11,'Notebook Database'!$A:$B,2,0)</f>
        <v>HP</v>
      </c>
      <c r="F10" s="335" t="str">
        <f>VLOOKUP(F11,'Notebook Database'!$A:$B,2,0)</f>
        <v>Lenovo</v>
      </c>
      <c r="G10" s="335" t="str">
        <f>VLOOKUP(G11,'Notebook Database'!$A:$B,2,0)</f>
        <v>Toshiba</v>
      </c>
      <c r="H10" s="115"/>
    </row>
    <row r="11" spans="1:9" s="117" customFormat="1" ht="19.5" customHeight="1">
      <c r="A11" s="113">
        <v>2</v>
      </c>
      <c r="B11" s="114"/>
      <c r="C11" s="334" t="s">
        <v>425</v>
      </c>
      <c r="D11" s="116" t="s">
        <v>5313</v>
      </c>
      <c r="E11" s="116" t="s">
        <v>5514</v>
      </c>
      <c r="F11" s="116" t="s">
        <v>5321</v>
      </c>
      <c r="G11" s="116" t="s">
        <v>5802</v>
      </c>
      <c r="I11" s="117" t="s">
        <v>82</v>
      </c>
    </row>
    <row r="12" spans="1:9" ht="36.75" customHeight="1">
      <c r="A12" s="132">
        <v>3</v>
      </c>
      <c r="B12" s="133"/>
      <c r="C12" s="336" t="s">
        <v>151</v>
      </c>
      <c r="D12" s="129" t="str">
        <f>VLOOKUP($D$11,'Notebook Database'!$A:$FM,$A12,0)</f>
        <v>n/a</v>
      </c>
      <c r="E12" s="129" t="str">
        <f>VLOOKUP($E$11,'Notebook Database'!$A:$FM,$A12,0)</f>
        <v>Thinkpad X1C/T450s</v>
      </c>
      <c r="F12" s="129" t="str">
        <f>VLOOKUP($F$11,'Notebook Database'!$A:$FM,$A12,0)</f>
        <v>n/a</v>
      </c>
      <c r="G12" s="129" t="str">
        <f>VLOOKUP($G$11,'Notebook Database'!$A:$FM,$A12,0)</f>
        <v>ThinkPad X1 Carbon</v>
      </c>
    </row>
    <row r="13" spans="1:9">
      <c r="A13" s="132">
        <v>4</v>
      </c>
      <c r="B13" s="611" t="s">
        <v>155</v>
      </c>
      <c r="C13" s="334" t="s">
        <v>4476</v>
      </c>
      <c r="D13" s="128" t="str">
        <f>VLOOKUP($D$11,'Notebook Database'!$A:$FM,$A13,0)</f>
        <v>14"</v>
      </c>
      <c r="E13" s="128" t="str">
        <f>VLOOKUP($E$11,'Notebook Database'!$A:$FM,$A13,0)</f>
        <v>14"</v>
      </c>
      <c r="F13" s="128" t="str">
        <f>VLOOKUP($F$11,'Notebook Database'!$A:$FM,$A13,0)</f>
        <v>14.1"</v>
      </c>
      <c r="G13" s="128" t="str">
        <f>VLOOKUP($G$11,'Notebook Database'!$A:$FM,$A13,0)</f>
        <v>13.3"</v>
      </c>
    </row>
    <row r="14" spans="1:9" ht="78" customHeight="1">
      <c r="A14" s="132">
        <v>5</v>
      </c>
      <c r="B14" s="612"/>
      <c r="C14" s="334" t="s">
        <v>157</v>
      </c>
      <c r="D14" s="128" t="str">
        <f>VLOOKUP($D$11,'Notebook Database'!$A:$FM,$A14,0)</f>
        <v>HD+ 1600x900 Anti-glare (250 nits)
FHD 1920x1080 Anti-glare (300 nits) IPS (Touch Optional)</v>
      </c>
      <c r="E14" s="128" t="str">
        <f>VLOOKUP($E$11,'Notebook Database'!$A:$FM,$A14,0)</f>
        <v>HD+ 1600x900 Anti-Glare (250 nits)
FHD 1920x1080 Anti-Glare (300 nits) IPS (Touch Optional)
(Touch screen is Gorilla Glass)</v>
      </c>
      <c r="F14" s="128" t="str">
        <f>VLOOKUP($F$11,'Notebook Database'!$A:$FM,$A14,0)</f>
        <v>FHD 1920x1080 Anti-glare (300nit)
WQHD 2560x1440 (300 nits) Anti-glare IPS (Touch Optional)</v>
      </c>
      <c r="G14" s="128" t="str">
        <f>VLOOKUP($G$11,'Notebook Database'!$A:$FM,$A14,0)</f>
        <v>HD 1366x768 Anti-Glare (??? nits)
FHD 1920x1080 Anti-Glare (300 nits) (Touch Optional)</v>
      </c>
    </row>
    <row r="15" spans="1:9">
      <c r="A15" s="132">
        <v>6</v>
      </c>
      <c r="B15" s="612"/>
      <c r="C15" s="334" t="s">
        <v>2402</v>
      </c>
      <c r="D15" s="128" t="str">
        <f>VLOOKUP($D$11,'Notebook Database'!$A:$FM,$A15,0)</f>
        <v>Yes</v>
      </c>
      <c r="E15" s="128" t="str">
        <f>VLOOKUP($E$11,'Notebook Database'!$A:$FM,$A15,0)</f>
        <v>Yes</v>
      </c>
      <c r="F15" s="128" t="str">
        <f>VLOOKUP($F$11,'Notebook Database'!$A:$FM,$A15,0)</f>
        <v>Yes</v>
      </c>
      <c r="G15" s="128" t="str">
        <f>VLOOKUP($G$11,'Notebook Database'!$A:$FM,$A15,0)</f>
        <v>Yes</v>
      </c>
    </row>
    <row r="16" spans="1:9" ht="73.5" customHeight="1">
      <c r="A16" s="132">
        <v>7</v>
      </c>
      <c r="B16" s="612"/>
      <c r="C16" s="334" t="s">
        <v>126</v>
      </c>
      <c r="D16" s="128" t="str">
        <f>VLOOKUP($D$11,'Notebook Database'!$A:$FM,$A16,0)</f>
        <v>3.5 lbs / 1.59 kg (3+3 cell)
3.9 lbs / 1.77 kg (3+6 cell)</v>
      </c>
      <c r="E16" s="128" t="str">
        <f>VLOOKUP($E$11,'Notebook Database'!$A:$FM,$A16,0)</f>
        <v xml:space="preserve">3.32 lbs / 1.51 kg </v>
      </c>
      <c r="F16" s="128" t="str">
        <f>VLOOKUP($F$11,'Notebook Database'!$A:$FM,$A16,0)</f>
        <v>2.877 lbs / 1.31kg</v>
      </c>
      <c r="G16" s="130" t="str">
        <f>VLOOKUP($G$11,'Notebook Database'!$A:$FM,$A16,0)</f>
        <v>2.6lbs / 1.2kg</v>
      </c>
    </row>
    <row r="17" spans="1:7" ht="50.1" customHeight="1">
      <c r="A17" s="132">
        <v>8</v>
      </c>
      <c r="B17" s="612"/>
      <c r="C17" s="334" t="s">
        <v>287</v>
      </c>
      <c r="D17" s="128" t="str">
        <f>VLOOKUP($D$11,'Notebook Database'!$A:$FM,$A17,0)</f>
        <v>13.0" x 8.9" x 0.81"
331mm x 226mm x 20.65mm</v>
      </c>
      <c r="E17" s="128" t="str">
        <f>VLOOKUP($E$11,'Notebook Database'!$A:$FM,$A17,0)</f>
        <v>13.31 x 9.19 x 0.63 in
338 x 233.5 x 15.9 mm</v>
      </c>
      <c r="F17" s="128" t="str">
        <f>VLOOKUP($F$11,'Notebook Database'!$A:$FM,$A17,0)</f>
        <v>13.03" x 8.92" x 0.70"
331.0mm x 226.5mm x 17.72mm</v>
      </c>
      <c r="G17" s="130" t="str">
        <f>VLOOKUP($G$11,'Notebook Database'!$A:$FM,$A17,0)</f>
        <v>12.44” x 8.94” x 0.55”/0.70”
316 x 227 x 13.9/17.9mm</v>
      </c>
    </row>
    <row r="18" spans="1:7" ht="111.75" customHeight="1">
      <c r="A18" s="132">
        <v>9</v>
      </c>
      <c r="B18" s="612"/>
      <c r="C18" s="334" t="s">
        <v>262</v>
      </c>
      <c r="D18" s="128" t="str">
        <f>VLOOKUP($D$11,'Notebook Database'!$A:$FM,$A18,0)</f>
        <v>3 cell - 23.5Wh Internal
+3 cell - 23.5Wh External (10:06)
+6 cell - 48Wh External (14:54)
+6 cell - 72Wh External (19:54)</v>
      </c>
      <c r="E18" s="128" t="str">
        <f>VLOOKUP($E$11,'Notebook Database'!$A:$FM,$A18,0)</f>
        <v>6 cell 42Wh</v>
      </c>
      <c r="F18" s="128" t="str">
        <f>VLOOKUP($F$11,'Notebook Database'!$A:$FM,$A18,0)</f>
        <v>8 cell - 50Wh Rapid Charge (10:54)</v>
      </c>
      <c r="G18" s="130" t="str">
        <f>VLOOKUP($G$11,'Notebook Database'!$A:$FM,$A18,0)</f>
        <v>4 cell 52Wh (10:00)</v>
      </c>
    </row>
    <row r="19" spans="1:7" ht="33.75" customHeight="1">
      <c r="A19" s="132">
        <v>10</v>
      </c>
      <c r="B19" s="612"/>
      <c r="C19" s="334" t="s">
        <v>430</v>
      </c>
      <c r="D19" s="128" t="str">
        <f>VLOOKUP($D$11,'Notebook Database'!$A:$FM,$A19,0)</f>
        <v>5th  Gen i3, i5, i7</v>
      </c>
      <c r="E19" s="128" t="str">
        <f>VLOOKUP($E$11,'Notebook Database'!$A:$FM,$A19,0)</f>
        <v>5th  Gen  i5, i7 Dual Core</v>
      </c>
      <c r="F19" s="128" t="str">
        <f>VLOOKUP($F$11,'Notebook Database'!$A:$FM,$A19,0)</f>
        <v>5th  Gen i3, i5, i7</v>
      </c>
      <c r="G19" s="130" t="str">
        <f>VLOOKUP($G$11,'Notebook Database'!$A:$FM,$A19,0)</f>
        <v>5th Gen i3, i5, i7</v>
      </c>
    </row>
    <row r="20" spans="1:7" ht="52.5" customHeight="1">
      <c r="A20" s="132">
        <v>11</v>
      </c>
      <c r="B20" s="612"/>
      <c r="C20" s="334" t="s">
        <v>133</v>
      </c>
      <c r="D20" s="128" t="str">
        <f>VLOOKUP($D$11,'Notebook Database'!$A:$FM,$A20,0)</f>
        <v>Intel® HD Graphics 5500
GeForce 840M</v>
      </c>
      <c r="E20" s="128" t="str">
        <f>VLOOKUP($E$11,'Notebook Database'!$A:$FM,$A20,0)</f>
        <v>Intel® HD Graphics 5500
Intel® HD Graphics 6000</v>
      </c>
      <c r="F20" s="128" t="str">
        <f>VLOOKUP($F$11,'Notebook Database'!$A:$FM,$A20,0)</f>
        <v>Intel® HD Graphics 5500</v>
      </c>
      <c r="G20" s="130" t="str">
        <f>VLOOKUP($G$11,'Notebook Database'!$A:$FM,$A20,0)</f>
        <v>Intel® HD Graphics 5500</v>
      </c>
    </row>
    <row r="21" spans="1:7">
      <c r="A21" s="132">
        <v>12</v>
      </c>
      <c r="B21" s="612"/>
      <c r="C21" s="334" t="s">
        <v>429</v>
      </c>
      <c r="D21" s="128" t="str">
        <f>VLOOKUP($D$11,'Notebook Database'!$A:$FM,$A21,0)</f>
        <v>1 + 4GB soldered</v>
      </c>
      <c r="E21" s="128">
        <f>VLOOKUP($E$11,'Notebook Database'!$A:$FM,$A21,0)</f>
        <v>1</v>
      </c>
      <c r="F21" s="128" t="str">
        <f>VLOOKUP($F$11,'Notebook Database'!$A:$FM,$A21,0)</f>
        <v>On board</v>
      </c>
      <c r="G21" s="130">
        <f>VLOOKUP($G$11,'Notebook Database'!$A:$FM,$A21,0)</f>
        <v>2</v>
      </c>
    </row>
    <row r="22" spans="1:7">
      <c r="A22" s="132">
        <v>13</v>
      </c>
      <c r="B22" s="612"/>
      <c r="C22" s="334" t="s">
        <v>428</v>
      </c>
      <c r="D22" s="128" t="str">
        <f>VLOOKUP($D$11,'Notebook Database'!$A:$FM,$A22,0)</f>
        <v>12 GB</v>
      </c>
      <c r="E22" s="128" t="str">
        <f>VLOOKUP($E$11,'Notebook Database'!$A:$FM,$A22,0)</f>
        <v>8GB</v>
      </c>
      <c r="F22" s="128" t="str">
        <f>VLOOKUP($F$11,'Notebook Database'!$A:$FM,$A22,0)</f>
        <v>8 GB</v>
      </c>
      <c r="G22" s="130" t="str">
        <f>VLOOKUP($G$11,'Notebook Database'!$A:$FM,$A22,0)</f>
        <v>16GB</v>
      </c>
    </row>
    <row r="23" spans="1:7">
      <c r="A23" s="132">
        <v>14</v>
      </c>
      <c r="B23" s="612"/>
      <c r="C23" s="334" t="s">
        <v>427</v>
      </c>
      <c r="D23" s="128" t="str">
        <f>VLOOKUP($D$11,'Notebook Database'!$A:$FM,$A23,0)</f>
        <v>DDR3 1600MHz</v>
      </c>
      <c r="E23" s="128" t="str">
        <f>VLOOKUP($E$11,'Notebook Database'!$A:$FM,$A23,0)</f>
        <v>DDR3L 1600MHz</v>
      </c>
      <c r="F23" s="128" t="str">
        <f>VLOOKUP($F$11,'Notebook Database'!$A:$FM,$A23,0)</f>
        <v>DDR3 1600MHz</v>
      </c>
      <c r="G23" s="130" t="str">
        <f>VLOOKUP($G$11,'Notebook Database'!$A:$FM,$A23,0)</f>
        <v>LPDDR3-1600 SDRAM</v>
      </c>
    </row>
    <row r="24" spans="1:7" ht="62.25" customHeight="1">
      <c r="A24" s="132">
        <v>15</v>
      </c>
      <c r="B24" s="612"/>
      <c r="C24" s="334" t="s">
        <v>426</v>
      </c>
      <c r="D24" s="128" t="str">
        <f>VLOOKUP($D$11,'Notebook Database'!$A:$FM,$A24,0)</f>
        <v xml:space="preserve">9.5mm 2.5" 5400rpm  HDD
7mm 2.5" 7200rpm HDD
7mm 2.5" 5400rpm HDD  7mm 2.5" SATA III SSD
SSD 128/180/240/256/512 </v>
      </c>
      <c r="E24" s="128" t="str">
        <f>VLOOKUP($E$11,'Notebook Database'!$A:$FM,$A24,0)</f>
        <v>SSD</v>
      </c>
      <c r="F24" s="128" t="str">
        <f>VLOOKUP($F$11,'Notebook Database'!$A:$FM,$A24,0)</f>
        <v>SSD 180/240/256/360/512
PCIe 256/512</v>
      </c>
      <c r="G24" s="130" t="str">
        <f>VLOOKUP($G$11,'Notebook Database'!$A:$FM,$A24,0)</f>
        <v>SSD</v>
      </c>
    </row>
    <row r="25" spans="1:7">
      <c r="A25" s="132">
        <v>16</v>
      </c>
      <c r="B25" s="613"/>
      <c r="C25" s="334" t="s">
        <v>1</v>
      </c>
      <c r="D25" s="128" t="str">
        <f>VLOOKUP($D$11,'Notebook Database'!$A:$FM,$A25,0)</f>
        <v>n/a</v>
      </c>
      <c r="E25" s="128" t="str">
        <f>VLOOKUP($E$11,'Notebook Database'!$A:$FM,$A25,0)</f>
        <v>n/a</v>
      </c>
      <c r="F25" s="128" t="str">
        <f>VLOOKUP($F$11,'Notebook Database'!$A:$FM,$A25,0)</f>
        <v>n/a</v>
      </c>
      <c r="G25" s="130" t="str">
        <f>VLOOKUP($G$11,'Notebook Database'!$A:$FM,$A25,0)</f>
        <v>n/a</v>
      </c>
    </row>
    <row r="26" spans="1:7" ht="15" customHeight="1">
      <c r="A26" s="132">
        <v>17</v>
      </c>
      <c r="B26" s="614" t="s">
        <v>89</v>
      </c>
      <c r="C26" s="334" t="s">
        <v>268</v>
      </c>
      <c r="D26" s="128" t="str">
        <f>VLOOKUP($D$11,'Notebook Database'!$A:$FM,$A26,0)</f>
        <v>None</v>
      </c>
      <c r="E26" s="128" t="str">
        <f>VLOOKUP($E$11,'Notebook Database'!$A:$FM,$A26,0)</f>
        <v>None</v>
      </c>
      <c r="F26" s="128" t="str">
        <f>VLOOKUP($F$11,'Notebook Database'!$A:$FM,$A26,0)</f>
        <v>None</v>
      </c>
      <c r="G26" s="130" t="str">
        <f>VLOOKUP($G$11,'Notebook Database'!$A:$FM,$A26,0)</f>
        <v>None</v>
      </c>
    </row>
    <row r="27" spans="1:7" ht="15.75" customHeight="1">
      <c r="A27" s="132">
        <v>18</v>
      </c>
      <c r="B27" s="614"/>
      <c r="C27" s="334" t="s">
        <v>4415</v>
      </c>
      <c r="D27" s="128" t="str">
        <f>VLOOKUP($D$11,'Notebook Database'!$A:$FM,$A27,0)</f>
        <v>Yes</v>
      </c>
      <c r="E27" s="128" t="str">
        <f>VLOOKUP($E$11,'Notebook Database'!$A:$FM,$A27,0)</f>
        <v>No</v>
      </c>
      <c r="F27" s="128" t="str">
        <f>VLOOKUP($F$11,'Notebook Database'!$A:$FM,$A27,0)</f>
        <v>No</v>
      </c>
      <c r="G27" s="130" t="str">
        <f>VLOOKUP($G$11,'Notebook Database'!$A:$FM,$A27,0)</f>
        <v>No</v>
      </c>
    </row>
    <row r="28" spans="1:7" ht="12.75" customHeight="1">
      <c r="A28" s="132">
        <v>19</v>
      </c>
      <c r="B28" s="609" t="s">
        <v>87</v>
      </c>
      <c r="C28" s="334" t="s">
        <v>128</v>
      </c>
      <c r="D28" s="128" t="str">
        <f>VLOOKUP($D$11,'Notebook Database'!$A:$FM,$A28,0)</f>
        <v>4 in 1</v>
      </c>
      <c r="E28" s="128" t="str">
        <f>VLOOKUP($E$11,'Notebook Database'!$A:$FM,$A28,0)</f>
        <v>Micro SD</v>
      </c>
      <c r="F28" s="128" t="str">
        <f>VLOOKUP($F$11,'Notebook Database'!$A:$FM,$A28,0)</f>
        <v>No</v>
      </c>
      <c r="G28" s="130" t="str">
        <f>VLOOKUP($G$11,'Notebook Database'!$A:$FM,$A28,0)</f>
        <v>SD</v>
      </c>
    </row>
    <row r="29" spans="1:7" ht="45.75" customHeight="1">
      <c r="A29" s="132">
        <v>20</v>
      </c>
      <c r="B29" s="608"/>
      <c r="C29" s="334" t="s">
        <v>129</v>
      </c>
      <c r="D29" s="128" t="str">
        <f>VLOOKUP($D$11,'Notebook Database'!$A:$FM,$A29,0)</f>
        <v>3 USB 3.0 (1 Powered)</v>
      </c>
      <c r="E29" s="128" t="str">
        <f>VLOOKUP($E$11,'Notebook Database'!$A:$FM,$A29,0)</f>
        <v>2 USB 3.0 (1 Powered)</v>
      </c>
      <c r="F29" s="128" t="str">
        <f>VLOOKUP($F$11,'Notebook Database'!$A:$FM,$A29,0)</f>
        <v>2 USB 3.0 (1 Powered)</v>
      </c>
      <c r="G29" s="130" t="str">
        <f>VLOOKUP($G$11,'Notebook Database'!$A:$FM,$A29,0)</f>
        <v>3 USB 3.0 (1 Powered)</v>
      </c>
    </row>
    <row r="30" spans="1:7">
      <c r="A30" s="132">
        <v>21</v>
      </c>
      <c r="B30" s="608"/>
      <c r="C30" s="334" t="s">
        <v>134</v>
      </c>
      <c r="D30" s="128" t="str">
        <f>VLOOKUP($D$11,'Notebook Database'!$A:$FM,$A30,0)</f>
        <v>Yes</v>
      </c>
      <c r="E30" s="128" t="str">
        <f>VLOOKUP($E$11,'Notebook Database'!$A:$FM,$A30,0)</f>
        <v>Yes</v>
      </c>
      <c r="F30" s="128" t="str">
        <f>VLOOKUP($F$11,'Notebook Database'!$A:$FM,$A30,0)</f>
        <v>Yes</v>
      </c>
      <c r="G30" s="130" t="str">
        <f>VLOOKUP($G$11,'Notebook Database'!$A:$FM,$A30,0)</f>
        <v>Yes</v>
      </c>
    </row>
    <row r="31" spans="1:7">
      <c r="A31" s="132">
        <v>22</v>
      </c>
      <c r="B31" s="608"/>
      <c r="C31" s="334" t="s">
        <v>3564</v>
      </c>
      <c r="D31" s="128" t="str">
        <f>VLOOKUP($D$11,'Notebook Database'!$A:$FM,$A31,0)</f>
        <v>No</v>
      </c>
      <c r="E31" s="128" t="str">
        <f>VLOOKUP($E$11,'Notebook Database'!$A:$FM,$A31,0)</f>
        <v>No</v>
      </c>
      <c r="F31" s="128" t="str">
        <f>VLOOKUP($F$11,'Notebook Database'!$A:$FM,$A31,0)</f>
        <v>No</v>
      </c>
      <c r="G31" s="130" t="str">
        <f>VLOOKUP($G$11,'Notebook Database'!$A:$FM,$A31,0)</f>
        <v>No</v>
      </c>
    </row>
    <row r="32" spans="1:7">
      <c r="A32" s="132">
        <v>23</v>
      </c>
      <c r="B32" s="608"/>
      <c r="C32" s="334" t="s">
        <v>16</v>
      </c>
      <c r="D32" s="128" t="str">
        <f>VLOOKUP($D$11,'Notebook Database'!$A:$FM,$A32,0)</f>
        <v>Yes</v>
      </c>
      <c r="E32" s="128" t="str">
        <f>VLOOKUP($E$11,'Notebook Database'!$A:$FM,$A32,0)</f>
        <v>No</v>
      </c>
      <c r="F32" s="128" t="str">
        <f>VLOOKUP($F$11,'Notebook Database'!$A:$FM,$A32,0)</f>
        <v>No</v>
      </c>
      <c r="G32" s="130" t="str">
        <f>VLOOKUP($G$11,'Notebook Database'!$A:$FM,$A32,0)</f>
        <v>Yes</v>
      </c>
    </row>
    <row r="33" spans="1:7">
      <c r="A33" s="132">
        <v>24</v>
      </c>
      <c r="B33" s="608"/>
      <c r="C33" s="334" t="s">
        <v>147</v>
      </c>
      <c r="D33" s="128" t="str">
        <f>VLOOKUP($D$11,'Notebook Database'!$A:$FM,$A33,0)</f>
        <v>Mini</v>
      </c>
      <c r="E33" s="128" t="str">
        <f>VLOOKUP($E$11,'Notebook Database'!$A:$FM,$A33,0)</f>
        <v>Full</v>
      </c>
      <c r="F33" s="128" t="str">
        <f>VLOOKUP($F$11,'Notebook Database'!$A:$FM,$A33,0)</f>
        <v>Mini</v>
      </c>
      <c r="G33" s="130" t="str">
        <f>VLOOKUP($G$11,'Notebook Database'!$A:$FM,$A33,0)</f>
        <v>No</v>
      </c>
    </row>
    <row r="34" spans="1:7">
      <c r="A34" s="132">
        <v>25</v>
      </c>
      <c r="B34" s="610"/>
      <c r="C34" s="334" t="s">
        <v>95</v>
      </c>
      <c r="D34" s="128" t="str">
        <f>VLOOKUP($D$11,'Notebook Database'!$A:$FM,$A34,0)</f>
        <v>No</v>
      </c>
      <c r="E34" s="128" t="str">
        <f>VLOOKUP($E$11,'Notebook Database'!$A:$FM,$A34,0)</f>
        <v>No</v>
      </c>
      <c r="F34" s="128" t="str">
        <f>VLOOKUP($F$11,'Notebook Database'!$A:$FM,$A34,0)</f>
        <v>Yes</v>
      </c>
      <c r="G34" s="130" t="str">
        <f>VLOOKUP($G$11,'Notebook Database'!$A:$FM,$A34,0)</f>
        <v>Yes</v>
      </c>
    </row>
    <row r="35" spans="1:7">
      <c r="A35" s="132">
        <v>26</v>
      </c>
      <c r="B35" s="615" t="s">
        <v>91</v>
      </c>
      <c r="C35" s="334" t="s">
        <v>92</v>
      </c>
      <c r="D35" s="128" t="str">
        <f>VLOOKUP($D$11,'Notebook Database'!$A:$FM,$A35,0)</f>
        <v>Yes</v>
      </c>
      <c r="E35" s="128" t="str">
        <f>VLOOKUP($E$11,'Notebook Database'!$A:$FM,$A35,0)</f>
        <v>Yes</v>
      </c>
      <c r="F35" s="128" t="str">
        <f>VLOOKUP($F$11,'Notebook Database'!$A:$FM,$A35,0)</f>
        <v>Yes</v>
      </c>
      <c r="G35" s="130" t="str">
        <f>VLOOKUP($G$11,'Notebook Database'!$A:$FM,$A35,0)</f>
        <v>Yes</v>
      </c>
    </row>
    <row r="36" spans="1:7">
      <c r="A36" s="132">
        <v>27</v>
      </c>
      <c r="B36" s="615"/>
      <c r="C36" s="334" t="s">
        <v>135</v>
      </c>
      <c r="D36" s="128" t="str">
        <f>VLOOKUP($D$11,'Notebook Database'!$A:$FM,$A36,0)</f>
        <v>Yes (slide)</v>
      </c>
      <c r="E36" s="128" t="str">
        <f>VLOOKUP($E$11,'Notebook Database'!$A:$FM,$A36,0)</f>
        <v>Yes - Slide</v>
      </c>
      <c r="F36" s="128" t="str">
        <f>VLOOKUP($F$11,'Notebook Database'!$A:$FM,$A36,0)</f>
        <v>No</v>
      </c>
      <c r="G36" s="130" t="str">
        <f>VLOOKUP($G$11,'Notebook Database'!$A:$FM,$A36,0)</f>
        <v>Yes</v>
      </c>
    </row>
    <row r="37" spans="1:7">
      <c r="A37" s="132">
        <v>28</v>
      </c>
      <c r="B37" s="615"/>
      <c r="C37" s="334" t="s">
        <v>146</v>
      </c>
      <c r="D37" s="128" t="str">
        <f>VLOOKUP($D$11,'Notebook Database'!$A:$FM,$A37,0)</f>
        <v>Yes</v>
      </c>
      <c r="E37" s="128" t="str">
        <f>VLOOKUP($E$11,'Notebook Database'!$A:$FM,$A37,0)</f>
        <v>Yes</v>
      </c>
      <c r="F37" s="128" t="str">
        <f>VLOOKUP($F$11,'Notebook Database'!$A:$FM,$A37,0)</f>
        <v xml:space="preserve">Yes </v>
      </c>
      <c r="G37" s="130" t="str">
        <f>VLOOKUP($G$11,'Notebook Database'!$A:$FM,$A37,0)</f>
        <v>Yes</v>
      </c>
    </row>
    <row r="38" spans="1:7" s="118" customFormat="1">
      <c r="A38" s="132">
        <v>29</v>
      </c>
      <c r="B38" s="615"/>
      <c r="C38" s="334" t="s">
        <v>6</v>
      </c>
      <c r="D38" s="128" t="str">
        <f>VLOOKUP($D$11,'Notebook Database'!$A:$FM,$A38,0)</f>
        <v>Yes</v>
      </c>
      <c r="E38" s="128" t="str">
        <f>VLOOKUP($E$11,'Notebook Database'!$A:$FM,$A38,0)</f>
        <v>Yes</v>
      </c>
      <c r="F38" s="128" t="str">
        <f>VLOOKUP($F$11,'Notebook Database'!$A:$FM,$A38,0)</f>
        <v>Yes</v>
      </c>
      <c r="G38" s="130" t="str">
        <f>VLOOKUP($G$11,'Notebook Database'!$A:$FM,$A38,0)</f>
        <v>Yes</v>
      </c>
    </row>
    <row r="39" spans="1:7" ht="15" customHeight="1">
      <c r="A39" s="132">
        <v>30</v>
      </c>
      <c r="B39" s="616" t="s">
        <v>154</v>
      </c>
      <c r="C39" s="334" t="s">
        <v>97</v>
      </c>
      <c r="D39" s="128" t="str">
        <f>VLOOKUP($D$11,'Notebook Database'!$A:$FM,$A39,0)</f>
        <v>Yes</v>
      </c>
      <c r="E39" s="128" t="str">
        <f>VLOOKUP($E$11,'Notebook Database'!$A:$FM,$A39,0)</f>
        <v>Yes</v>
      </c>
      <c r="F39" s="128" t="str">
        <f>VLOOKUP($F$11,'Notebook Database'!$A:$FM,$A39,0)</f>
        <v>Yes</v>
      </c>
      <c r="G39" s="130" t="str">
        <f>VLOOKUP($G$11,'Notebook Database'!$A:$FM,$A39,0)</f>
        <v>Yes</v>
      </c>
    </row>
    <row r="40" spans="1:7">
      <c r="A40" s="132">
        <v>31</v>
      </c>
      <c r="B40" s="617"/>
      <c r="C40" s="334" t="s">
        <v>136</v>
      </c>
      <c r="D40" s="128" t="str">
        <f>VLOOKUP($D$11,'Notebook Database'!$A:$FM,$A40,0)</f>
        <v>Yes (No Mechanical with Discrete)</v>
      </c>
      <c r="E40" s="128" t="str">
        <f>VLOOKUP($E$11,'Notebook Database'!$A:$FM,$A40,0)</f>
        <v>Yes</v>
      </c>
      <c r="F40" s="128" t="str">
        <f>VLOOKUP($F$11,'Notebook Database'!$A:$FM,$A40,0)</f>
        <v>OneLink</v>
      </c>
      <c r="G40" s="130" t="str">
        <f>VLOOKUP($G$11,'Notebook Database'!$A:$FM,$A40,0)</f>
        <v>Yes</v>
      </c>
    </row>
    <row r="41" spans="1:7" ht="106.5" customHeight="1">
      <c r="A41" s="132">
        <v>32</v>
      </c>
      <c r="B41" s="608" t="s">
        <v>5623</v>
      </c>
      <c r="C41" s="334" t="s">
        <v>856</v>
      </c>
      <c r="D41" s="128" t="str">
        <f>VLOOKUP($D$11,'Notebook Database'!$A:$FM,$A41,0)</f>
        <v>Intel AC /Intel AGN
ThinkPad BGN</v>
      </c>
      <c r="E41" s="128" t="str">
        <f>VLOOKUP($E$11,'Notebook Database'!$A:$FM,$A41,0)</f>
        <v>Intel AC
Intel AGN</v>
      </c>
      <c r="F41" s="128" t="str">
        <f>VLOOKUP($F$11,'Notebook Database'!$A:$FM,$A41,0)</f>
        <v>Intel AC /Intel BGN</v>
      </c>
      <c r="G41" s="130" t="str">
        <f>VLOOKUP($G$11,'Notebook Database'!$A:$FM,$A41,0)</f>
        <v>Intel AC</v>
      </c>
    </row>
    <row r="42" spans="1:7" ht="75.75" customHeight="1">
      <c r="A42" s="132">
        <v>33</v>
      </c>
      <c r="B42" s="608"/>
      <c r="C42" s="334" t="s">
        <v>149</v>
      </c>
      <c r="D42" s="128" t="str">
        <f>VLOOKUP($D$11,'Notebook Database'!$A:$FM,$A42,0)</f>
        <v>Sierra EM7345 LTE/3G HSPA+
Ericsson HSPA+</v>
      </c>
      <c r="E42" s="128" t="str">
        <f>VLOOKUP($E$11,'Notebook Database'!$A:$FM,$A42,0)</f>
        <v>HP HSPA+
HP LTE/HSPA+</v>
      </c>
      <c r="F42" s="128" t="str">
        <f>VLOOKUP($F$11,'Notebook Database'!$A:$FM,$A42,0)</f>
        <v>Sierra EM7345 LTE/3G HSPA+
Ericsson HSPA+</v>
      </c>
      <c r="G42" s="130" t="str">
        <f>VLOOKUP($G$11,'Notebook Database'!$A:$FM,$A42,0)</f>
        <v>None</v>
      </c>
    </row>
    <row r="43" spans="1:7" ht="31.5" customHeight="1">
      <c r="A43" s="132">
        <v>34</v>
      </c>
      <c r="B43" s="608"/>
      <c r="C43" s="334" t="s">
        <v>3312</v>
      </c>
      <c r="D43" s="128" t="str">
        <f>VLOOKUP($D$11,'Notebook Database'!$A:$FM,$A43,0)</f>
        <v>None</v>
      </c>
      <c r="E43" s="128" t="str">
        <f>VLOOKUP($E$11,'Notebook Database'!$A:$FM,$A43,0)</f>
        <v>Yes</v>
      </c>
      <c r="F43" s="128" t="str">
        <f>VLOOKUP($F$11,'Notebook Database'!$A:$FM,$A43,0)</f>
        <v>None</v>
      </c>
      <c r="G43" s="130" t="str">
        <f>VLOOKUP($G$11,'Notebook Database'!$A:$FM,$A43,0)</f>
        <v>No</v>
      </c>
    </row>
    <row r="44" spans="1:7" ht="23.25" customHeight="1">
      <c r="A44" s="132">
        <v>35</v>
      </c>
      <c r="B44" s="610"/>
      <c r="C44" s="334" t="s">
        <v>4414</v>
      </c>
      <c r="D44" s="128" t="str">
        <f>VLOOKUP($D$11,'Notebook Database'!$A:$FM,$A44,0)</f>
        <v>No</v>
      </c>
      <c r="E44" s="128" t="str">
        <f>VLOOKUP($E$11,'Notebook Database'!$A:$FM,$A44,0)</f>
        <v>No</v>
      </c>
      <c r="F44" s="128" t="str">
        <f>VLOOKUP($F$11,'Notebook Database'!$A:$FM,$A44,0)</f>
        <v>No</v>
      </c>
      <c r="G44" s="130" t="str">
        <f>VLOOKUP($G$11,'Notebook Database'!$A:$FM,$A44,0)</f>
        <v>No</v>
      </c>
    </row>
    <row r="45" spans="1:7" ht="12.75" customHeight="1">
      <c r="A45" s="132">
        <v>36</v>
      </c>
      <c r="B45" s="608" t="s">
        <v>5624</v>
      </c>
      <c r="C45" s="334" t="s">
        <v>160</v>
      </c>
      <c r="D45" s="128" t="str">
        <f>VLOOKUP($D$11,'Notebook Database'!$A:$FM,$A45,0)</f>
        <v>No</v>
      </c>
      <c r="E45" s="128" t="str">
        <f>VLOOKUP($E$11,'Notebook Database'!$A:$FM,$A45,0)</f>
        <v>No</v>
      </c>
      <c r="F45" s="128" t="str">
        <f>VLOOKUP($F$11,'Notebook Database'!$A:$FM,$A45,0)</f>
        <v>No</v>
      </c>
      <c r="G45" s="130" t="str">
        <f>VLOOKUP($G$11,'Notebook Database'!$A:$FM,$A45,0)</f>
        <v>No</v>
      </c>
    </row>
    <row r="46" spans="1:7">
      <c r="A46" s="132">
        <v>37</v>
      </c>
      <c r="B46" s="608"/>
      <c r="C46" s="334" t="s">
        <v>4416</v>
      </c>
      <c r="D46" s="128" t="str">
        <f>VLOOKUP($D$11,'Notebook Database'!$A:$FM,$A46,0)</f>
        <v>Yes</v>
      </c>
      <c r="E46" s="128" t="str">
        <f>VLOOKUP($E$11,'Notebook Database'!$A:$FM,$A46,0)</f>
        <v>Yes</v>
      </c>
      <c r="F46" s="128" t="str">
        <f>VLOOKUP($F$11,'Notebook Database'!$A:$FM,$A46,0)</f>
        <v>Yes</v>
      </c>
      <c r="G46" s="130" t="str">
        <f>VLOOKUP($G$11,'Notebook Database'!$A:$FM,$A46,0)</f>
        <v>Yes</v>
      </c>
    </row>
    <row r="47" spans="1:7" ht="36" customHeight="1">
      <c r="A47" s="132">
        <v>38</v>
      </c>
      <c r="B47" s="608"/>
      <c r="C47" s="334" t="s">
        <v>140</v>
      </c>
      <c r="D47" s="128" t="str">
        <f>VLOOKUP($D$11,'Notebook Database'!$A:$FM,$A47,0)</f>
        <v>Both - TrackPoint &amp; Multi Touch 3+2 button ClickPad</v>
      </c>
      <c r="E47" s="128" t="str">
        <f>VLOOKUP($E$11,'Notebook Database'!$A:$FM,$A47,0)</f>
        <v>Touch Pad only</v>
      </c>
      <c r="F47" s="128" t="str">
        <f>VLOOKUP($F$11,'Notebook Database'!$A:$FM,$A47,0)</f>
        <v>Both - TrackPoint &amp; Multi Touch 3+2 button ClickPad</v>
      </c>
      <c r="G47" s="130" t="str">
        <f>VLOOKUP($G$11,'Notebook Database'!$A:$FM,$A47,0)</f>
        <v>Dual Pointing,
Multi Touch Touch Pad</v>
      </c>
    </row>
    <row r="48" spans="1:7" ht="45.75" customHeight="1">
      <c r="A48" s="132">
        <v>39</v>
      </c>
      <c r="B48" s="608"/>
      <c r="C48" s="334" t="s">
        <v>142</v>
      </c>
      <c r="D48" s="128" t="str">
        <f>VLOOKUP($D$11,'Notebook Database'!$A:$FM,$A48,0)</f>
        <v>Hybrid CFRP Top
Mg Bottom</v>
      </c>
      <c r="E48" s="128" t="str">
        <f>VLOOKUP($E$11,'Notebook Database'!$A:$FM,$A48,0)</f>
        <v>Mg/Al</v>
      </c>
      <c r="F48" s="128" t="str">
        <f>VLOOKUP($F$11,'Notebook Database'!$A:$FM,$A48,0)</f>
        <v>CFRP+GFRP
Mg-Al</v>
      </c>
      <c r="G48" s="130" t="str">
        <f>VLOOKUP($G$11,'Notebook Database'!$A:$FM,$A48,0)</f>
        <v>Mg Alloy</v>
      </c>
    </row>
    <row r="49" spans="1:7" ht="99" customHeight="1">
      <c r="A49" s="132">
        <v>40</v>
      </c>
      <c r="B49" s="608"/>
      <c r="C49" s="334" t="s">
        <v>143</v>
      </c>
      <c r="D49" s="128" t="str">
        <f>VLOOKUP($D$11,'Notebook Database'!$A:$FM,$A49,0)</f>
        <v>10 MIL 810-G
Humidity, Low Temp, High Temp, Dust, Vibration, Mechanical Shock, Altitude, Extreme Temps, Solar Radiation, Fungus</v>
      </c>
      <c r="E49" s="128" t="str">
        <f>VLOOKUP($E$11,'Notebook Database'!$A:$FM,$A49,0)</f>
        <v>States tested.  May have 9-10</v>
      </c>
      <c r="F49" s="128" t="str">
        <f>VLOOKUP($F$11,'Notebook Database'!$A:$FM,$A49,0)</f>
        <v>10 MIL 810-G
Humidity, Low Temp, High Temp, Dust, Vibration, Mechanical Shock, Altitude, Extreme Temps, Solar Radiation, Fungus</v>
      </c>
      <c r="G49" s="130" t="str">
        <f>VLOOKUP($G$11,'Notebook Database'!$A:$FM,$A49,0)</f>
        <v>None</v>
      </c>
    </row>
    <row r="50" spans="1:7" ht="36" customHeight="1">
      <c r="A50" s="132">
        <v>41</v>
      </c>
      <c r="B50" s="608"/>
      <c r="C50" s="334" t="s">
        <v>150</v>
      </c>
      <c r="D50" s="128" t="str">
        <f>VLOOKUP($D$11,'Notebook Database'!$A:$FM,$A50,0)</f>
        <v>Low Light 720p</v>
      </c>
      <c r="E50" s="128" t="str">
        <f>VLOOKUP($E$11,'Notebook Database'!$A:$FM,$A50,0)</f>
        <v>720p</v>
      </c>
      <c r="F50" s="128" t="str">
        <f>VLOOKUP($F$11,'Notebook Database'!$A:$FM,$A50,0)</f>
        <v>Low Light 720p</v>
      </c>
      <c r="G50" s="130" t="str">
        <f>VLOOKUP($G$11,'Notebook Database'!$A:$FM,$A50,0)</f>
        <v>720p</v>
      </c>
    </row>
    <row r="51" spans="1:7">
      <c r="A51" s="132">
        <v>42</v>
      </c>
      <c r="B51" s="608"/>
      <c r="C51" s="334" t="s">
        <v>132</v>
      </c>
      <c r="D51" s="128" t="str">
        <f>VLOOKUP($D$11,'Notebook Database'!$A:$FM,$A51,0)</f>
        <v>Stereo w/ Dolby Home Theater v4</v>
      </c>
      <c r="E51" s="128" t="str">
        <f>VLOOKUP($E$11,'Notebook Database'!$A:$FM,$A51,0)</f>
        <v>Stereo</v>
      </c>
      <c r="F51" s="128" t="str">
        <f>VLOOKUP($F$11,'Notebook Database'!$A:$FM,$A51,0)</f>
        <v>Stereo w/ Dolby Home Theater v4</v>
      </c>
      <c r="G51" s="130" t="str">
        <f>VLOOKUP($G$11,'Notebook Database'!$A:$FM,$A51,0)</f>
        <v>Stereo</v>
      </c>
    </row>
    <row r="52" spans="1:7" ht="103.5" customHeight="1">
      <c r="A52" s="132">
        <v>43</v>
      </c>
      <c r="B52" s="125" t="s">
        <v>238</v>
      </c>
      <c r="C52" s="334" t="s">
        <v>237</v>
      </c>
      <c r="D52" s="128" t="str">
        <f>VLOOKUP($D$11,'Notebook Database'!$A:$FM,$A52,0)</f>
        <v>n/a</v>
      </c>
      <c r="E52" s="128">
        <f>VLOOKUP($E$11,'Notebook Database'!$A:$FM,$A52,0)</f>
        <v>0</v>
      </c>
      <c r="F52" s="128" t="str">
        <f>VLOOKUP($F$11,'Notebook Database'!$A:$FM,$A52,0)</f>
        <v>n/a</v>
      </c>
      <c r="G52" s="130">
        <f>VLOOKUP($G$11,'Notebook Database'!$A:$FM,$A52,0)</f>
        <v>0</v>
      </c>
    </row>
    <row r="53" spans="1:7" ht="92.25" customHeight="1">
      <c r="A53" s="132">
        <v>44</v>
      </c>
      <c r="B53" s="124" t="s">
        <v>145</v>
      </c>
      <c r="C53" s="334" t="s">
        <v>145</v>
      </c>
      <c r="D53" s="128" t="str">
        <f>VLOOKUP($D$11,'Notebook Database'!$A:$FM,$A53,0)</f>
        <v>Dual Battery Power Bridge</v>
      </c>
      <c r="E53" s="128">
        <f>VLOOKUP($E$11,'Notebook Database'!$A:$FM,$A53,0)</f>
        <v>0</v>
      </c>
      <c r="F53" s="128" t="str">
        <f>VLOOKUP($F$11,'Notebook Database'!$A:$FM,$A53,0)</f>
        <v>Native Ethernet through dongle.</v>
      </c>
      <c r="G53" s="130">
        <f>VLOOKUP($G$11,'Notebook Database'!$A:$FM,$A53,0)</f>
        <v>0</v>
      </c>
    </row>
    <row r="54" spans="1:7" ht="249.75" customHeight="1">
      <c r="A54" s="132">
        <v>45</v>
      </c>
      <c r="B54" s="609" t="s">
        <v>123</v>
      </c>
      <c r="C54" s="334" t="s">
        <v>152</v>
      </c>
      <c r="D54" s="128">
        <f>VLOOKUP($D$11,'Notebook Database'!$A:$FM,$A54,0)</f>
        <v>0</v>
      </c>
      <c r="E54" s="128" t="str">
        <f>VLOOKUP($E$11,'Notebook Database'!$A:$FM,$A54,0)</f>
        <v>Heavier than X1 Carbon. No LayFlat display, resolution limited to 1920x1080, no Rapid Charge. No ethernet connector on board, only usable through dock. Only Display Port connection, no HDMI.</v>
      </c>
      <c r="F54" s="128" t="str">
        <f>VLOOKUP($F$11,'Notebook Database'!$A:$FM,$A54,0)</f>
        <v>Lightest 14" Performance Ultrabook
Competitive overview here:
http://ecm.lenovo.com/os/Worldwide/WW%20Competitive%20Information/ThinkPad/Broadwell%20'50'%20Generation/Mystique2%20competitive%20update%202015%20v1.pptx</v>
      </c>
      <c r="G54" s="130" t="str">
        <f>VLOOKUP($G$11,'Notebook Database'!$A:$FM,$A54,0)</f>
        <v xml:space="preserve">13.3" screen rather than the 14" of the X1C, so direct weight comparisons are not valid.  Vs X1C, the Z30 does not have WWAN, Mil-Spec testing, or lay-flat screen.  Single solution (port rep) for docking vs 2x OneLink options for X1C.  </v>
      </c>
    </row>
    <row r="55" spans="1:7" ht="183.75" customHeight="1">
      <c r="A55" s="132">
        <v>46</v>
      </c>
      <c r="B55" s="610"/>
      <c r="C55" s="334" t="s">
        <v>153</v>
      </c>
      <c r="D55" s="128">
        <f>VLOOKUP($D$11,'Notebook Database'!$A:$FM,$A55,0)</f>
        <v>0</v>
      </c>
      <c r="E55" s="128">
        <f>VLOOKUP($E$11,'Notebook Database'!$A:$FM,$A55,0)</f>
        <v>0</v>
      </c>
      <c r="F55" s="128">
        <f>VLOOKUP($F$11,'Notebook Database'!$A:$FM,$A55,0)</f>
        <v>0</v>
      </c>
      <c r="G55" s="130">
        <f>VLOOKUP($G$11,'Notebook Database'!$A:$FM,$A55,0)</f>
        <v>0</v>
      </c>
    </row>
    <row r="56" spans="1:7" ht="15">
      <c r="A56" s="132" t="s">
        <v>424</v>
      </c>
      <c r="B56" s="134"/>
      <c r="C56" s="334" t="s">
        <v>425</v>
      </c>
      <c r="D56" s="131" t="str">
        <f>D11</f>
        <v>ThinkPad T450s</v>
      </c>
      <c r="E56" s="131" t="str">
        <f>E11</f>
        <v>HP EliteBook 1040 G2</v>
      </c>
      <c r="F56" s="131" t="str">
        <f>F11</f>
        <v>ThinkPad X1 Carbon (2015)</v>
      </c>
      <c r="G56" s="131" t="str">
        <f>G11</f>
        <v>Toshiba Portege Z30</v>
      </c>
    </row>
    <row r="57" spans="1:7" s="118" customFormat="1">
      <c r="B57" s="94"/>
      <c r="C57" s="119"/>
      <c r="D57" s="120" t="str">
        <f>IF('Notebook Database'!A255="","",'Notebook Database'!A255)</f>
        <v/>
      </c>
      <c r="E57" s="120"/>
      <c r="F57" s="120"/>
      <c r="G57" s="120"/>
    </row>
    <row r="58" spans="1:7" s="118" customFormat="1">
      <c r="B58" s="94"/>
      <c r="C58" s="119"/>
      <c r="D58" s="120" t="str">
        <f>IF('Notebook Database'!A256="","",'Notebook Database'!A256)</f>
        <v/>
      </c>
      <c r="E58" s="120"/>
      <c r="F58" s="120"/>
      <c r="G58" s="120"/>
    </row>
    <row r="59" spans="1:7" s="118" customFormat="1">
      <c r="B59" s="94"/>
      <c r="C59" s="119"/>
      <c r="D59" s="120" t="str">
        <f>IF('Notebook Database'!A257="","",'Notebook Database'!A257)</f>
        <v/>
      </c>
      <c r="E59" s="120"/>
      <c r="F59" s="120"/>
      <c r="G59" s="120"/>
    </row>
    <row r="60" spans="1:7" s="118" customFormat="1">
      <c r="B60" s="94"/>
      <c r="C60" s="119"/>
      <c r="D60" s="120" t="str">
        <f>IF('Notebook Database'!A258="","",'Notebook Database'!A258)</f>
        <v/>
      </c>
      <c r="E60" s="120"/>
      <c r="F60" s="120"/>
      <c r="G60" s="120"/>
    </row>
    <row r="61" spans="1:7" s="118" customFormat="1">
      <c r="B61" s="94"/>
      <c r="C61" s="119"/>
      <c r="D61" s="120" t="str">
        <f>IF('Notebook Database'!A259="","",'Notebook Database'!A259)</f>
        <v/>
      </c>
      <c r="E61" s="120"/>
      <c r="F61" s="120"/>
      <c r="G61" s="120"/>
    </row>
    <row r="62" spans="1:7" s="118" customFormat="1">
      <c r="B62" s="94"/>
      <c r="C62" s="119"/>
      <c r="D62" s="120" t="str">
        <f>IF('Notebook Database'!A260="","",'Notebook Database'!A260)</f>
        <v/>
      </c>
      <c r="E62" s="120"/>
      <c r="F62" s="120"/>
      <c r="G62" s="120"/>
    </row>
    <row r="63" spans="1:7" s="118" customFormat="1">
      <c r="B63" s="94"/>
      <c r="C63" s="119"/>
      <c r="D63" s="120" t="str">
        <f>IF('Notebook Database'!A261="","",'Notebook Database'!A261)</f>
        <v/>
      </c>
      <c r="E63" s="120"/>
      <c r="F63" s="120"/>
      <c r="G63" s="120"/>
    </row>
    <row r="64" spans="1:7" s="118" customFormat="1">
      <c r="B64" s="94"/>
      <c r="C64" s="119"/>
      <c r="D64" s="120" t="str">
        <f>IF('Notebook Database'!A262="","",'Notebook Database'!A262)</f>
        <v/>
      </c>
      <c r="E64" s="120"/>
      <c r="F64" s="120"/>
      <c r="G64" s="120"/>
    </row>
    <row r="65" spans="2:7" s="118" customFormat="1">
      <c r="B65" s="94"/>
      <c r="C65" s="119"/>
      <c r="D65" s="120" t="str">
        <f>IF('Notebook Database'!A263="","",'Notebook Database'!A263)</f>
        <v/>
      </c>
      <c r="E65" s="120"/>
      <c r="F65" s="120"/>
      <c r="G65" s="120"/>
    </row>
    <row r="66" spans="2:7" s="118" customFormat="1">
      <c r="B66" s="94"/>
      <c r="C66" s="119"/>
      <c r="D66" s="120" t="str">
        <f>IF('Notebook Database'!A264="","",'Notebook Database'!A264)</f>
        <v/>
      </c>
      <c r="E66" s="120"/>
      <c r="F66" s="120"/>
      <c r="G66" s="120"/>
    </row>
    <row r="67" spans="2:7" s="118" customFormat="1">
      <c r="B67" s="94"/>
      <c r="C67" s="119"/>
      <c r="D67" s="120" t="str">
        <f>IF('Notebook Database'!A265="","",'Notebook Database'!A265)</f>
        <v/>
      </c>
      <c r="E67" s="120"/>
      <c r="F67" s="120"/>
      <c r="G67" s="120"/>
    </row>
    <row r="68" spans="2:7" s="118" customFormat="1">
      <c r="B68" s="94"/>
      <c r="C68" s="119"/>
      <c r="D68" s="120" t="str">
        <f>IF('Notebook Database'!A266="","",'Notebook Database'!A266)</f>
        <v/>
      </c>
      <c r="E68" s="120"/>
      <c r="F68" s="120"/>
      <c r="G68" s="120"/>
    </row>
    <row r="69" spans="2:7" s="118" customFormat="1">
      <c r="B69" s="94"/>
      <c r="C69" s="119"/>
      <c r="D69" s="120" t="str">
        <f>IF('Notebook Database'!A267="","",'Notebook Database'!A267)</f>
        <v/>
      </c>
      <c r="E69" s="120"/>
      <c r="F69" s="120"/>
      <c r="G69" s="120"/>
    </row>
    <row r="70" spans="2:7" s="118" customFormat="1">
      <c r="B70" s="94"/>
      <c r="C70" s="119"/>
      <c r="D70" s="120" t="str">
        <f>IF('Notebook Database'!A268="","",'Notebook Database'!A268)</f>
        <v/>
      </c>
      <c r="E70" s="120"/>
      <c r="F70" s="120"/>
      <c r="G70" s="120"/>
    </row>
    <row r="71" spans="2:7" s="118" customFormat="1">
      <c r="B71" s="94"/>
      <c r="C71" s="119"/>
      <c r="D71" s="120" t="str">
        <f>IF('Notebook Database'!A269="","",'Notebook Database'!A269)</f>
        <v/>
      </c>
      <c r="E71" s="120"/>
      <c r="F71" s="120"/>
      <c r="G71" s="120"/>
    </row>
    <row r="72" spans="2:7" s="118" customFormat="1">
      <c r="B72" s="94"/>
      <c r="C72" s="119"/>
      <c r="D72" s="120" t="str">
        <f>IF('Notebook Database'!A270="","",'Notebook Database'!A270)</f>
        <v/>
      </c>
      <c r="E72" s="120"/>
      <c r="F72" s="120"/>
      <c r="G72" s="120"/>
    </row>
    <row r="73" spans="2:7" s="118" customFormat="1">
      <c r="B73" s="94"/>
      <c r="C73" s="119"/>
      <c r="D73" s="120" t="str">
        <f>IF('Notebook Database'!A271="","",'Notebook Database'!A271)</f>
        <v/>
      </c>
      <c r="E73" s="120"/>
      <c r="F73" s="120"/>
      <c r="G73" s="120"/>
    </row>
    <row r="74" spans="2:7" s="118" customFormat="1">
      <c r="B74" s="94"/>
      <c r="C74" s="119"/>
      <c r="D74" s="120" t="str">
        <f>IF('Notebook Database'!A272="","",'Notebook Database'!A272)</f>
        <v/>
      </c>
      <c r="E74" s="120"/>
      <c r="F74" s="120"/>
      <c r="G74" s="120"/>
    </row>
    <row r="75" spans="2:7" s="118" customFormat="1">
      <c r="B75" s="94"/>
      <c r="C75" s="119"/>
      <c r="D75" s="120" t="str">
        <f>IF('Notebook Database'!A273="","",'Notebook Database'!A273)</f>
        <v/>
      </c>
      <c r="E75" s="120"/>
      <c r="F75" s="120"/>
      <c r="G75" s="120"/>
    </row>
    <row r="76" spans="2:7" s="118" customFormat="1">
      <c r="B76" s="94"/>
      <c r="C76" s="119"/>
      <c r="D76" s="120" t="str">
        <f>IF('Notebook Database'!A274="","",'Notebook Database'!A274)</f>
        <v/>
      </c>
      <c r="E76" s="120"/>
      <c r="F76" s="120"/>
      <c r="G76" s="120"/>
    </row>
    <row r="77" spans="2:7" s="118" customFormat="1">
      <c r="B77" s="94"/>
      <c r="C77" s="119"/>
      <c r="D77" s="120" t="str">
        <f>IF('Notebook Database'!A275="","",'Notebook Database'!A275)</f>
        <v/>
      </c>
      <c r="E77" s="120"/>
      <c r="F77" s="120"/>
      <c r="G77" s="120"/>
    </row>
    <row r="78" spans="2:7" s="118" customFormat="1">
      <c r="B78" s="94"/>
      <c r="C78" s="119"/>
      <c r="D78" s="120" t="str">
        <f>IF('Notebook Database'!A276="","",'Notebook Database'!A276)</f>
        <v/>
      </c>
      <c r="E78" s="120"/>
      <c r="F78" s="120"/>
      <c r="G78" s="120"/>
    </row>
    <row r="79" spans="2:7" s="118" customFormat="1">
      <c r="B79" s="94"/>
      <c r="C79" s="119"/>
      <c r="D79" s="120" t="str">
        <f>IF('Notebook Database'!A277="","",'Notebook Database'!A277)</f>
        <v/>
      </c>
      <c r="E79" s="120"/>
      <c r="F79" s="120"/>
      <c r="G79" s="120"/>
    </row>
    <row r="80" spans="2:7" s="118" customFormat="1">
      <c r="B80" s="94"/>
      <c r="C80" s="119"/>
      <c r="D80" s="120" t="str">
        <f>IF('Notebook Database'!A278="","",'Notebook Database'!A278)</f>
        <v/>
      </c>
      <c r="E80" s="120"/>
      <c r="F80" s="120"/>
      <c r="G80" s="120"/>
    </row>
    <row r="81" spans="2:7" s="118" customFormat="1">
      <c r="B81" s="94"/>
      <c r="C81" s="119"/>
      <c r="D81" s="120" t="str">
        <f>IF('Notebook Database'!A279="","",'Notebook Database'!A279)</f>
        <v/>
      </c>
      <c r="E81" s="120"/>
      <c r="F81" s="120"/>
      <c r="G81" s="120"/>
    </row>
    <row r="82" spans="2:7" s="118" customFormat="1">
      <c r="B82" s="94"/>
      <c r="C82" s="119"/>
      <c r="D82" s="120" t="str">
        <f>IF('Notebook Database'!A280="","",'Notebook Database'!A280)</f>
        <v/>
      </c>
      <c r="E82" s="120"/>
      <c r="F82" s="120"/>
      <c r="G82" s="120"/>
    </row>
    <row r="83" spans="2:7" s="118" customFormat="1">
      <c r="B83" s="94"/>
      <c r="C83" s="119"/>
      <c r="D83" s="120" t="str">
        <f>IF('Notebook Database'!A281="","",'Notebook Database'!A281)</f>
        <v/>
      </c>
      <c r="E83" s="120"/>
      <c r="F83" s="120"/>
      <c r="G83" s="120"/>
    </row>
    <row r="84" spans="2:7" s="118" customFormat="1">
      <c r="B84" s="94"/>
      <c r="C84" s="119"/>
      <c r="D84" s="120" t="str">
        <f>IF('Notebook Database'!A282="","",'Notebook Database'!A282)</f>
        <v/>
      </c>
      <c r="E84" s="120"/>
      <c r="F84" s="120"/>
      <c r="G84" s="120"/>
    </row>
    <row r="85" spans="2:7" s="118" customFormat="1">
      <c r="B85" s="94"/>
      <c r="C85" s="119"/>
      <c r="D85" s="120" t="str">
        <f>IF('Notebook Database'!A283="","",'Notebook Database'!A283)</f>
        <v/>
      </c>
      <c r="E85" s="120"/>
      <c r="F85" s="120"/>
      <c r="G85" s="120"/>
    </row>
    <row r="86" spans="2:7" s="118" customFormat="1">
      <c r="B86" s="94"/>
      <c r="C86" s="119"/>
      <c r="D86" s="120" t="str">
        <f>IF('Notebook Database'!A284="","",'Notebook Database'!A284)</f>
        <v/>
      </c>
      <c r="E86" s="120"/>
      <c r="F86" s="120"/>
      <c r="G86" s="120"/>
    </row>
    <row r="87" spans="2:7" s="118" customFormat="1">
      <c r="B87" s="94"/>
      <c r="C87" s="119"/>
      <c r="D87" s="120" t="str">
        <f>IF('Notebook Database'!A285="","",'Notebook Database'!A285)</f>
        <v/>
      </c>
      <c r="E87" s="120"/>
      <c r="F87" s="120"/>
      <c r="G87" s="120"/>
    </row>
    <row r="88" spans="2:7" s="118" customFormat="1">
      <c r="B88" s="94"/>
      <c r="C88" s="119"/>
      <c r="D88" s="120" t="str">
        <f>IF('Notebook Database'!A286="","",'Notebook Database'!A286)</f>
        <v/>
      </c>
      <c r="E88" s="120"/>
      <c r="F88" s="120"/>
      <c r="G88" s="120"/>
    </row>
    <row r="89" spans="2:7" s="118" customFormat="1">
      <c r="B89" s="94"/>
      <c r="C89" s="119"/>
      <c r="D89" s="120" t="str">
        <f>IF('Notebook Database'!A287="","",'Notebook Database'!A287)</f>
        <v/>
      </c>
      <c r="E89" s="120"/>
      <c r="F89" s="120"/>
      <c r="G89" s="120"/>
    </row>
    <row r="90" spans="2:7" s="118" customFormat="1">
      <c r="B90" s="94"/>
      <c r="C90" s="119"/>
      <c r="D90" s="120" t="str">
        <f>IF('Notebook Database'!A288="","",'Notebook Database'!A288)</f>
        <v/>
      </c>
      <c r="E90" s="120"/>
      <c r="F90" s="120"/>
      <c r="G90" s="120"/>
    </row>
    <row r="91" spans="2:7" s="118" customFormat="1">
      <c r="B91" s="94"/>
      <c r="C91" s="119"/>
      <c r="D91" s="120" t="str">
        <f>IF('Notebook Database'!A289="","",'Notebook Database'!A289)</f>
        <v/>
      </c>
      <c r="E91" s="120"/>
      <c r="F91" s="120"/>
      <c r="G91" s="120"/>
    </row>
    <row r="92" spans="2:7" s="118" customFormat="1">
      <c r="B92" s="94"/>
      <c r="C92" s="119"/>
      <c r="D92" s="120" t="str">
        <f>IF('Notebook Database'!A290="","",'Notebook Database'!A290)</f>
        <v/>
      </c>
      <c r="E92" s="120"/>
      <c r="F92" s="120"/>
      <c r="G92" s="120"/>
    </row>
    <row r="93" spans="2:7" s="118" customFormat="1">
      <c r="B93" s="94"/>
      <c r="C93" s="119"/>
      <c r="D93" s="120" t="str">
        <f>IF('Notebook Database'!A291="","",'Notebook Database'!A291)</f>
        <v/>
      </c>
      <c r="E93" s="120"/>
      <c r="F93" s="120"/>
      <c r="G93" s="120"/>
    </row>
    <row r="94" spans="2:7" s="118" customFormat="1">
      <c r="B94" s="94"/>
      <c r="C94" s="119"/>
      <c r="D94" s="120" t="str">
        <f>IF('Notebook Database'!A292="","",'Notebook Database'!A292)</f>
        <v/>
      </c>
      <c r="E94" s="120"/>
      <c r="F94" s="120"/>
      <c r="G94" s="120"/>
    </row>
    <row r="95" spans="2:7" s="118" customFormat="1">
      <c r="B95" s="94"/>
      <c r="C95" s="119"/>
      <c r="D95" s="120" t="str">
        <f>IF('Notebook Database'!A293="","",'Notebook Database'!A293)</f>
        <v/>
      </c>
      <c r="E95" s="120"/>
      <c r="F95" s="120"/>
      <c r="G95" s="120"/>
    </row>
    <row r="96" spans="2:7" s="118" customFormat="1">
      <c r="B96" s="94"/>
      <c r="C96" s="119"/>
      <c r="D96" s="120" t="str">
        <f>IF('Notebook Database'!A294="","",'Notebook Database'!A294)</f>
        <v/>
      </c>
      <c r="E96" s="120"/>
      <c r="F96" s="120"/>
      <c r="G96" s="120"/>
    </row>
    <row r="97" spans="2:7" s="118" customFormat="1">
      <c r="B97" s="94"/>
      <c r="C97" s="119"/>
      <c r="D97" s="120" t="str">
        <f>IF('Notebook Database'!A295="","",'Notebook Database'!A295)</f>
        <v/>
      </c>
      <c r="E97" s="120"/>
      <c r="F97" s="120"/>
      <c r="G97" s="120"/>
    </row>
    <row r="98" spans="2:7" s="118" customFormat="1">
      <c r="B98" s="94"/>
      <c r="C98" s="119"/>
      <c r="D98" s="120" t="str">
        <f>IF('Notebook Database'!A296="","",'Notebook Database'!A296)</f>
        <v/>
      </c>
      <c r="E98" s="120"/>
      <c r="F98" s="120"/>
      <c r="G98" s="120"/>
    </row>
    <row r="99" spans="2:7" s="118" customFormat="1">
      <c r="B99" s="94"/>
      <c r="C99" s="119"/>
      <c r="D99" s="120" t="str">
        <f>IF('Notebook Database'!A297="","",'Notebook Database'!A297)</f>
        <v/>
      </c>
      <c r="E99" s="120"/>
      <c r="F99" s="120"/>
      <c r="G99" s="120"/>
    </row>
    <row r="100" spans="2:7" s="118" customFormat="1">
      <c r="B100" s="94"/>
      <c r="C100" s="119"/>
      <c r="D100" s="120" t="str">
        <f>IF('Notebook Database'!A298="","",'Notebook Database'!A298)</f>
        <v/>
      </c>
      <c r="E100" s="120"/>
      <c r="F100" s="120"/>
      <c r="G100" s="120"/>
    </row>
    <row r="101" spans="2:7" s="118" customFormat="1">
      <c r="B101" s="94"/>
      <c r="C101" s="119"/>
      <c r="D101" s="120" t="str">
        <f>IF('Notebook Database'!A299="","",'Notebook Database'!A299)</f>
        <v/>
      </c>
      <c r="E101" s="120"/>
      <c r="F101" s="120"/>
      <c r="G101" s="120"/>
    </row>
    <row r="102" spans="2:7" s="118" customFormat="1">
      <c r="B102" s="94"/>
      <c r="C102" s="119"/>
      <c r="D102" s="120" t="str">
        <f>IF('Notebook Database'!A300="","",'Notebook Database'!A300)</f>
        <v/>
      </c>
      <c r="E102" s="120"/>
      <c r="F102" s="120"/>
      <c r="G102" s="120"/>
    </row>
    <row r="103" spans="2:7" s="118" customFormat="1">
      <c r="B103" s="94"/>
      <c r="C103" s="119"/>
      <c r="D103" s="120" t="str">
        <f>IF('Notebook Database'!A301="","",'Notebook Database'!A301)</f>
        <v/>
      </c>
      <c r="E103" s="120"/>
      <c r="F103" s="120"/>
      <c r="G103" s="120"/>
    </row>
    <row r="104" spans="2:7" s="118" customFormat="1">
      <c r="B104" s="94"/>
      <c r="C104" s="119"/>
      <c r="D104" s="120" t="str">
        <f>IF('Notebook Database'!A302="","",'Notebook Database'!A302)</f>
        <v/>
      </c>
      <c r="E104" s="120"/>
      <c r="F104" s="120"/>
      <c r="G104" s="120"/>
    </row>
    <row r="105" spans="2:7" s="118" customFormat="1">
      <c r="B105" s="94"/>
      <c r="C105" s="119"/>
      <c r="D105" s="120" t="str">
        <f>IF('Notebook Database'!A303="","",'Notebook Database'!A303)</f>
        <v/>
      </c>
      <c r="E105" s="120"/>
      <c r="F105" s="120"/>
      <c r="G105" s="120"/>
    </row>
    <row r="106" spans="2:7" s="118" customFormat="1">
      <c r="B106" s="94"/>
      <c r="C106" s="119"/>
      <c r="D106" s="120" t="str">
        <f>IF('Notebook Database'!A304="","",'Notebook Database'!A304)</f>
        <v/>
      </c>
      <c r="E106" s="120"/>
      <c r="F106" s="120"/>
      <c r="G106" s="120"/>
    </row>
    <row r="107" spans="2:7" s="118" customFormat="1">
      <c r="B107" s="94"/>
      <c r="C107" s="119"/>
      <c r="D107" s="120" t="str">
        <f>IF('Notebook Database'!A305="","",'Notebook Database'!A305)</f>
        <v/>
      </c>
      <c r="E107" s="120"/>
      <c r="F107" s="120"/>
      <c r="G107" s="120"/>
    </row>
    <row r="108" spans="2:7" s="118" customFormat="1">
      <c r="B108" s="94"/>
      <c r="C108" s="119"/>
      <c r="D108" s="120" t="str">
        <f>IF('Notebook Database'!A306="","",'Notebook Database'!A306)</f>
        <v/>
      </c>
      <c r="E108" s="120"/>
      <c r="F108" s="120"/>
      <c r="G108" s="120"/>
    </row>
    <row r="109" spans="2:7" s="118" customFormat="1">
      <c r="B109" s="94"/>
      <c r="C109" s="119"/>
      <c r="D109" s="120" t="str">
        <f>IF('Notebook Database'!A307="","",'Notebook Database'!A307)</f>
        <v/>
      </c>
      <c r="E109" s="120"/>
      <c r="F109" s="120"/>
      <c r="G109" s="120"/>
    </row>
    <row r="110" spans="2:7" s="118" customFormat="1">
      <c r="B110" s="94"/>
      <c r="C110" s="119"/>
      <c r="D110" s="120" t="str">
        <f>IF('Notebook Database'!A308="","",'Notebook Database'!A308)</f>
        <v/>
      </c>
      <c r="E110" s="120"/>
      <c r="F110" s="120"/>
      <c r="G110" s="120"/>
    </row>
    <row r="111" spans="2:7" s="118" customFormat="1">
      <c r="B111" s="94"/>
      <c r="C111" s="119"/>
      <c r="D111" s="120" t="str">
        <f>IF('Notebook Database'!A309="","",'Notebook Database'!A309)</f>
        <v/>
      </c>
      <c r="E111" s="120"/>
      <c r="F111" s="120"/>
      <c r="G111" s="120"/>
    </row>
    <row r="112" spans="2:7" s="118" customFormat="1">
      <c r="B112" s="94"/>
      <c r="C112" s="119"/>
      <c r="D112" s="120" t="str">
        <f>IF('Notebook Database'!A310="","",'Notebook Database'!A310)</f>
        <v/>
      </c>
      <c r="E112" s="120"/>
      <c r="F112" s="120"/>
      <c r="G112" s="120"/>
    </row>
    <row r="113" spans="2:7" s="118" customFormat="1">
      <c r="B113" s="94"/>
      <c r="C113" s="119"/>
      <c r="D113" s="120" t="str">
        <f>IF('Notebook Database'!A311="","",'Notebook Database'!A311)</f>
        <v/>
      </c>
      <c r="E113" s="120"/>
      <c r="F113" s="120"/>
      <c r="G113" s="120"/>
    </row>
    <row r="114" spans="2:7" s="118" customFormat="1">
      <c r="B114" s="94"/>
      <c r="C114" s="119"/>
      <c r="D114" s="120" t="str">
        <f>IF('Notebook Database'!A312="","",'Notebook Database'!A312)</f>
        <v/>
      </c>
      <c r="E114" s="120"/>
      <c r="F114" s="120"/>
      <c r="G114" s="120"/>
    </row>
    <row r="115" spans="2:7" s="118" customFormat="1">
      <c r="B115" s="94"/>
      <c r="C115" s="119"/>
      <c r="D115" s="120" t="str">
        <f>IF('Notebook Database'!A313="","",'Notebook Database'!A313)</f>
        <v/>
      </c>
      <c r="E115" s="120"/>
      <c r="F115" s="120"/>
      <c r="G115" s="120"/>
    </row>
    <row r="116" spans="2:7" s="118" customFormat="1">
      <c r="B116" s="94"/>
      <c r="C116" s="119"/>
      <c r="D116" s="120" t="str">
        <f>IF('Notebook Database'!A314="","",'Notebook Database'!A314)</f>
        <v/>
      </c>
      <c r="E116" s="120"/>
      <c r="F116" s="120"/>
      <c r="G116" s="120"/>
    </row>
    <row r="117" spans="2:7" s="118" customFormat="1">
      <c r="B117" s="94"/>
      <c r="C117" s="119"/>
      <c r="D117" s="120" t="str">
        <f>IF('Notebook Database'!A315="","",'Notebook Database'!A315)</f>
        <v/>
      </c>
      <c r="E117" s="120"/>
      <c r="F117" s="120"/>
      <c r="G117" s="120"/>
    </row>
    <row r="118" spans="2:7" s="118" customFormat="1">
      <c r="B118" s="94"/>
      <c r="C118" s="119"/>
      <c r="D118" s="120" t="str">
        <f>IF('Notebook Database'!A316="","",'Notebook Database'!A316)</f>
        <v/>
      </c>
      <c r="E118" s="120"/>
      <c r="F118" s="120"/>
      <c r="G118" s="120"/>
    </row>
    <row r="119" spans="2:7" s="118" customFormat="1">
      <c r="B119" s="94"/>
      <c r="C119" s="119"/>
      <c r="D119" s="120" t="str">
        <f>IF('Notebook Database'!A317="","",'Notebook Database'!A317)</f>
        <v/>
      </c>
      <c r="E119" s="120"/>
      <c r="F119" s="120"/>
      <c r="G119" s="120"/>
    </row>
    <row r="120" spans="2:7" s="118" customFormat="1">
      <c r="B120" s="94"/>
      <c r="C120" s="119"/>
      <c r="D120" s="120" t="str">
        <f>IF('Notebook Database'!A318="","",'Notebook Database'!A318)</f>
        <v/>
      </c>
      <c r="E120" s="120"/>
      <c r="F120" s="120"/>
      <c r="G120" s="120"/>
    </row>
    <row r="121" spans="2:7" s="118" customFormat="1">
      <c r="B121" s="94"/>
      <c r="C121" s="119"/>
      <c r="D121" s="120" t="str">
        <f>IF('Notebook Database'!A319="","",'Notebook Database'!A319)</f>
        <v/>
      </c>
      <c r="E121" s="120"/>
      <c r="F121" s="120"/>
      <c r="G121" s="120"/>
    </row>
    <row r="122" spans="2:7" s="118" customFormat="1">
      <c r="B122" s="94"/>
      <c r="C122" s="119"/>
      <c r="D122" s="120" t="str">
        <f>IF('Notebook Database'!A320="","",'Notebook Database'!A320)</f>
        <v/>
      </c>
      <c r="E122" s="120"/>
      <c r="F122" s="120"/>
      <c r="G122" s="120"/>
    </row>
    <row r="123" spans="2:7" s="118" customFormat="1">
      <c r="B123" s="94"/>
      <c r="C123" s="119"/>
      <c r="D123" s="120" t="str">
        <f>IF('Notebook Database'!A321="","",'Notebook Database'!A321)</f>
        <v/>
      </c>
      <c r="E123" s="120"/>
      <c r="F123" s="120"/>
      <c r="G123" s="120"/>
    </row>
    <row r="124" spans="2:7" s="118" customFormat="1">
      <c r="B124" s="94"/>
      <c r="C124" s="119"/>
      <c r="D124" s="120" t="str">
        <f>IF('Notebook Database'!A322="","",'Notebook Database'!A322)</f>
        <v/>
      </c>
      <c r="E124" s="120"/>
      <c r="F124" s="120"/>
      <c r="G124" s="120"/>
    </row>
    <row r="125" spans="2:7" s="118" customFormat="1">
      <c r="B125" s="94"/>
      <c r="C125" s="119"/>
      <c r="D125" s="120" t="str">
        <f>IF('Notebook Database'!A323="","",'Notebook Database'!A323)</f>
        <v/>
      </c>
      <c r="E125" s="120"/>
      <c r="F125" s="120"/>
      <c r="G125" s="120"/>
    </row>
    <row r="126" spans="2:7" s="118" customFormat="1">
      <c r="B126" s="94"/>
      <c r="C126" s="119"/>
      <c r="D126" s="120" t="str">
        <f>IF('Notebook Database'!A324="","",'Notebook Database'!A324)</f>
        <v/>
      </c>
      <c r="E126" s="120"/>
      <c r="F126" s="120"/>
      <c r="G126" s="120"/>
    </row>
    <row r="127" spans="2:7" s="118" customFormat="1">
      <c r="B127" s="94"/>
      <c r="C127" s="119"/>
      <c r="D127" s="120" t="str">
        <f>IF('Notebook Database'!A325="","",'Notebook Database'!A325)</f>
        <v/>
      </c>
      <c r="E127" s="120"/>
      <c r="F127" s="120"/>
      <c r="G127" s="120"/>
    </row>
    <row r="128" spans="2:7" s="118" customFormat="1">
      <c r="B128" s="94"/>
      <c r="C128" s="119"/>
      <c r="D128" s="120" t="str">
        <f>IF('Notebook Database'!A326="","",'Notebook Database'!A326)</f>
        <v/>
      </c>
      <c r="E128" s="120"/>
      <c r="F128" s="120"/>
      <c r="G128" s="120"/>
    </row>
    <row r="129" spans="2:7" s="118" customFormat="1">
      <c r="B129" s="94"/>
      <c r="C129" s="119"/>
      <c r="D129" s="120" t="str">
        <f>IF('Notebook Database'!A327="","",'Notebook Database'!A327)</f>
        <v/>
      </c>
      <c r="E129" s="120"/>
      <c r="F129" s="120"/>
      <c r="G129" s="120"/>
    </row>
    <row r="130" spans="2:7" s="118" customFormat="1">
      <c r="B130" s="94"/>
      <c r="C130" s="119"/>
      <c r="D130" s="120" t="str">
        <f>IF('Notebook Database'!A328="","",'Notebook Database'!A328)</f>
        <v/>
      </c>
      <c r="E130" s="120"/>
      <c r="F130" s="120"/>
      <c r="G130" s="120"/>
    </row>
    <row r="131" spans="2:7" s="118" customFormat="1">
      <c r="B131" s="94"/>
      <c r="C131" s="119"/>
      <c r="D131" s="120" t="str">
        <f>IF('Notebook Database'!A329="","",'Notebook Database'!A329)</f>
        <v/>
      </c>
      <c r="E131" s="120"/>
      <c r="F131" s="120"/>
      <c r="G131" s="120"/>
    </row>
    <row r="132" spans="2:7" s="118" customFormat="1">
      <c r="B132" s="94"/>
      <c r="C132" s="119"/>
      <c r="D132" s="120" t="str">
        <f>IF('Notebook Database'!A330="","",'Notebook Database'!A330)</f>
        <v/>
      </c>
      <c r="E132" s="120"/>
      <c r="F132" s="120"/>
      <c r="G132" s="120"/>
    </row>
    <row r="133" spans="2:7" s="118" customFormat="1">
      <c r="B133" s="94"/>
      <c r="C133" s="119"/>
      <c r="D133" s="120" t="str">
        <f>IF('Notebook Database'!A331="","",'Notebook Database'!A331)</f>
        <v/>
      </c>
      <c r="E133" s="120"/>
      <c r="F133" s="120"/>
      <c r="G133" s="120"/>
    </row>
    <row r="134" spans="2:7" s="118" customFormat="1">
      <c r="B134" s="94"/>
      <c r="C134" s="119"/>
      <c r="D134" s="120" t="str">
        <f>IF('Notebook Database'!A332="","",'Notebook Database'!A332)</f>
        <v/>
      </c>
      <c r="E134" s="120"/>
      <c r="F134" s="120"/>
      <c r="G134" s="120"/>
    </row>
    <row r="135" spans="2:7" s="118" customFormat="1">
      <c r="B135" s="94"/>
      <c r="C135" s="119"/>
      <c r="D135" s="120" t="str">
        <f>IF('Notebook Database'!A333="","",'Notebook Database'!A333)</f>
        <v/>
      </c>
      <c r="E135" s="120"/>
      <c r="F135" s="120"/>
      <c r="G135" s="120"/>
    </row>
    <row r="136" spans="2:7" s="118" customFormat="1">
      <c r="B136" s="94"/>
      <c r="C136" s="119"/>
      <c r="D136" s="120" t="str">
        <f>IF('Notebook Database'!A334="","",'Notebook Database'!A334)</f>
        <v/>
      </c>
      <c r="E136" s="120"/>
      <c r="F136" s="120"/>
      <c r="G136" s="120"/>
    </row>
    <row r="137" spans="2:7" s="118" customFormat="1">
      <c r="B137" s="94"/>
      <c r="C137" s="119"/>
      <c r="D137" s="120" t="str">
        <f>IF('Notebook Database'!A335="","",'Notebook Database'!A335)</f>
        <v/>
      </c>
      <c r="E137" s="120"/>
      <c r="F137" s="120"/>
      <c r="G137" s="120"/>
    </row>
    <row r="138" spans="2:7" s="118" customFormat="1">
      <c r="B138" s="94"/>
      <c r="C138" s="119"/>
      <c r="D138" s="120" t="str">
        <f>IF('Notebook Database'!A336="","",'Notebook Database'!A336)</f>
        <v/>
      </c>
      <c r="E138" s="120"/>
      <c r="F138" s="120"/>
      <c r="G138" s="120"/>
    </row>
    <row r="139" spans="2:7" s="118" customFormat="1">
      <c r="B139" s="94"/>
      <c r="C139" s="119"/>
      <c r="D139" s="120" t="str">
        <f>IF('Notebook Database'!A337="","",'Notebook Database'!A337)</f>
        <v/>
      </c>
      <c r="E139" s="120"/>
      <c r="F139" s="120"/>
      <c r="G139" s="120"/>
    </row>
    <row r="140" spans="2:7" s="118" customFormat="1">
      <c r="B140" s="94"/>
      <c r="C140" s="119"/>
      <c r="D140" s="120" t="str">
        <f>IF('Notebook Database'!A338="","",'Notebook Database'!A338)</f>
        <v/>
      </c>
      <c r="E140" s="120"/>
      <c r="F140" s="120"/>
      <c r="G140" s="120"/>
    </row>
    <row r="141" spans="2:7" s="118" customFormat="1">
      <c r="B141" s="94"/>
      <c r="C141" s="119"/>
      <c r="D141" s="120" t="str">
        <f>IF('Notebook Database'!A339="","",'Notebook Database'!A339)</f>
        <v/>
      </c>
      <c r="E141" s="120"/>
      <c r="F141" s="120"/>
      <c r="G141" s="120"/>
    </row>
    <row r="142" spans="2:7" s="118" customFormat="1">
      <c r="B142" s="94"/>
      <c r="C142" s="119"/>
      <c r="D142" s="120" t="str">
        <f>IF('Notebook Database'!A340="","",'Notebook Database'!A340)</f>
        <v/>
      </c>
      <c r="E142" s="120"/>
      <c r="F142" s="120"/>
      <c r="G142" s="120"/>
    </row>
    <row r="143" spans="2:7" s="118" customFormat="1">
      <c r="B143" s="94"/>
      <c r="C143" s="119"/>
      <c r="D143" s="120" t="str">
        <f>IF('Notebook Database'!A341="","",'Notebook Database'!A341)</f>
        <v/>
      </c>
      <c r="E143" s="120"/>
      <c r="F143" s="120"/>
      <c r="G143" s="120"/>
    </row>
    <row r="144" spans="2:7" s="118" customFormat="1">
      <c r="B144" s="94"/>
      <c r="C144" s="119"/>
      <c r="D144" s="120" t="str">
        <f>IF('Notebook Database'!A342="","",'Notebook Database'!A342)</f>
        <v/>
      </c>
      <c r="E144" s="120"/>
      <c r="F144" s="120"/>
      <c r="G144" s="120"/>
    </row>
    <row r="145" spans="2:7" s="118" customFormat="1">
      <c r="B145" s="94"/>
      <c r="C145" s="119"/>
      <c r="D145" s="120" t="str">
        <f>IF('Notebook Database'!A343="","",'Notebook Database'!A343)</f>
        <v/>
      </c>
      <c r="E145" s="120"/>
      <c r="F145" s="120"/>
      <c r="G145" s="120"/>
    </row>
    <row r="146" spans="2:7" s="118" customFormat="1">
      <c r="B146" s="94"/>
      <c r="C146" s="119"/>
      <c r="D146" s="120" t="str">
        <f>IF('Notebook Database'!A344="","",'Notebook Database'!A344)</f>
        <v/>
      </c>
      <c r="E146" s="120"/>
      <c r="F146" s="120"/>
      <c r="G146" s="120"/>
    </row>
    <row r="147" spans="2:7" s="118" customFormat="1">
      <c r="B147" s="94"/>
      <c r="C147" s="119"/>
      <c r="D147" s="120" t="str">
        <f>IF('Notebook Database'!A345="","",'Notebook Database'!A345)</f>
        <v/>
      </c>
      <c r="E147" s="120"/>
      <c r="F147" s="120"/>
      <c r="G147" s="120"/>
    </row>
    <row r="148" spans="2:7" s="118" customFormat="1">
      <c r="B148" s="94"/>
      <c r="C148" s="119"/>
      <c r="D148" s="120" t="str">
        <f>IF('Notebook Database'!A346="","",'Notebook Database'!A346)</f>
        <v/>
      </c>
      <c r="E148" s="120"/>
      <c r="F148" s="120"/>
      <c r="G148" s="120"/>
    </row>
    <row r="149" spans="2:7" s="118" customFormat="1">
      <c r="B149" s="94"/>
      <c r="C149" s="119"/>
      <c r="D149" s="120" t="str">
        <f>IF('Notebook Database'!A347="","",'Notebook Database'!A347)</f>
        <v/>
      </c>
      <c r="E149" s="120"/>
      <c r="F149" s="120"/>
      <c r="G149" s="120"/>
    </row>
    <row r="150" spans="2:7" s="118" customFormat="1">
      <c r="B150" s="94"/>
      <c r="C150" s="119"/>
      <c r="D150" s="120" t="str">
        <f>IF('Notebook Database'!A348="","",'Notebook Database'!A348)</f>
        <v/>
      </c>
      <c r="E150" s="120"/>
      <c r="F150" s="120"/>
      <c r="G150" s="120"/>
    </row>
    <row r="151" spans="2:7" s="118" customFormat="1">
      <c r="B151" s="94"/>
      <c r="C151" s="119"/>
      <c r="D151" s="120" t="str">
        <f>IF('Notebook Database'!A349="","",'Notebook Database'!A349)</f>
        <v/>
      </c>
      <c r="E151" s="120"/>
      <c r="F151" s="120"/>
      <c r="G151" s="120"/>
    </row>
    <row r="152" spans="2:7" s="118" customFormat="1">
      <c r="B152" s="94"/>
      <c r="C152" s="119"/>
      <c r="D152" s="120" t="str">
        <f>IF('Notebook Database'!A350="","",'Notebook Database'!A350)</f>
        <v/>
      </c>
      <c r="E152" s="120"/>
      <c r="F152" s="120"/>
      <c r="G152" s="120"/>
    </row>
    <row r="153" spans="2:7" s="118" customFormat="1">
      <c r="B153" s="94"/>
      <c r="C153" s="119"/>
      <c r="D153" s="120" t="str">
        <f>IF('Notebook Database'!A351="","",'Notebook Database'!A351)</f>
        <v/>
      </c>
      <c r="E153" s="120"/>
      <c r="F153" s="120"/>
      <c r="G153" s="120"/>
    </row>
    <row r="154" spans="2:7" s="118" customFormat="1">
      <c r="B154" s="94"/>
      <c r="C154" s="119"/>
      <c r="D154" s="120" t="str">
        <f>IF('Notebook Database'!A352="","",'Notebook Database'!A352)</f>
        <v/>
      </c>
      <c r="E154" s="120"/>
      <c r="F154" s="120"/>
      <c r="G154" s="120"/>
    </row>
    <row r="155" spans="2:7" s="118" customFormat="1">
      <c r="B155" s="94"/>
      <c r="C155" s="119"/>
      <c r="D155" s="120" t="str">
        <f>IF('Notebook Database'!A353="","",'Notebook Database'!A353)</f>
        <v/>
      </c>
      <c r="E155" s="120"/>
      <c r="F155" s="120"/>
      <c r="G155" s="120"/>
    </row>
    <row r="156" spans="2:7" s="118" customFormat="1">
      <c r="B156" s="94"/>
      <c r="C156" s="119"/>
      <c r="D156" s="120" t="str">
        <f>IF('Notebook Database'!A354="","",'Notebook Database'!A354)</f>
        <v/>
      </c>
      <c r="E156" s="120"/>
      <c r="F156" s="120"/>
      <c r="G156" s="120"/>
    </row>
    <row r="157" spans="2:7" s="118" customFormat="1">
      <c r="B157" s="94"/>
      <c r="C157" s="119"/>
      <c r="D157" s="120" t="str">
        <f>IF('Notebook Database'!A355="","",'Notebook Database'!A355)</f>
        <v/>
      </c>
      <c r="E157" s="120"/>
      <c r="F157" s="120"/>
      <c r="G157" s="120"/>
    </row>
    <row r="158" spans="2:7" s="118" customFormat="1">
      <c r="B158" s="94"/>
      <c r="C158" s="119"/>
      <c r="D158" s="120" t="str">
        <f>IF('Notebook Database'!A356="","",'Notebook Database'!A356)</f>
        <v/>
      </c>
      <c r="E158" s="120"/>
      <c r="F158" s="120"/>
      <c r="G158" s="120"/>
    </row>
    <row r="159" spans="2:7" s="118" customFormat="1">
      <c r="B159" s="94"/>
      <c r="C159" s="119"/>
      <c r="D159" s="120" t="str">
        <f>IF('Notebook Database'!A357="","",'Notebook Database'!A357)</f>
        <v/>
      </c>
      <c r="E159" s="120"/>
      <c r="F159" s="120"/>
      <c r="G159" s="120"/>
    </row>
    <row r="160" spans="2:7" s="118" customFormat="1">
      <c r="B160" s="94"/>
      <c r="C160" s="119"/>
      <c r="D160" s="120" t="str">
        <f>IF('Notebook Database'!A358="","",'Notebook Database'!A358)</f>
        <v/>
      </c>
      <c r="E160" s="120"/>
      <c r="F160" s="120"/>
      <c r="G160" s="120"/>
    </row>
    <row r="161" spans="2:7" s="118" customFormat="1">
      <c r="B161" s="94"/>
      <c r="C161" s="119"/>
      <c r="D161" s="120" t="str">
        <f>IF('Notebook Database'!A359="","",'Notebook Database'!A359)</f>
        <v/>
      </c>
      <c r="E161" s="120"/>
      <c r="F161" s="120"/>
      <c r="G161" s="120"/>
    </row>
    <row r="162" spans="2:7" s="118" customFormat="1">
      <c r="B162" s="94"/>
      <c r="C162" s="119"/>
      <c r="D162" s="120" t="str">
        <f>IF('Notebook Database'!A360="","",'Notebook Database'!A360)</f>
        <v/>
      </c>
      <c r="E162" s="120"/>
      <c r="F162" s="120"/>
      <c r="G162" s="120"/>
    </row>
    <row r="163" spans="2:7" s="118" customFormat="1">
      <c r="B163" s="94"/>
      <c r="C163" s="119"/>
      <c r="D163" s="120" t="str">
        <f>IF('Notebook Database'!A361="","",'Notebook Database'!A361)</f>
        <v/>
      </c>
      <c r="E163" s="120"/>
      <c r="F163" s="120"/>
      <c r="G163" s="120"/>
    </row>
    <row r="164" spans="2:7" s="118" customFormat="1">
      <c r="B164" s="94"/>
      <c r="C164" s="119"/>
      <c r="D164" s="120" t="str">
        <f>IF('Notebook Database'!A362="","",'Notebook Database'!A362)</f>
        <v/>
      </c>
      <c r="E164" s="120"/>
      <c r="F164" s="120"/>
      <c r="G164" s="120"/>
    </row>
    <row r="165" spans="2:7" s="118" customFormat="1">
      <c r="B165" s="94"/>
      <c r="C165" s="119"/>
      <c r="D165" s="120" t="str">
        <f>IF('Notebook Database'!A363="","",'Notebook Database'!A363)</f>
        <v/>
      </c>
      <c r="E165" s="120"/>
      <c r="F165" s="120"/>
      <c r="G165" s="120"/>
    </row>
    <row r="166" spans="2:7" s="118" customFormat="1">
      <c r="B166" s="94"/>
      <c r="C166" s="119"/>
      <c r="D166" s="120" t="str">
        <f>IF('Notebook Database'!A364="","",'Notebook Database'!A364)</f>
        <v/>
      </c>
      <c r="E166" s="120"/>
      <c r="F166" s="120"/>
      <c r="G166" s="120"/>
    </row>
    <row r="167" spans="2:7" s="118" customFormat="1">
      <c r="B167" s="94"/>
      <c r="C167" s="119"/>
      <c r="D167" s="120" t="str">
        <f>IF('Notebook Database'!A365="","",'Notebook Database'!A365)</f>
        <v/>
      </c>
      <c r="E167" s="120"/>
      <c r="F167" s="120"/>
      <c r="G167" s="120"/>
    </row>
    <row r="168" spans="2:7" s="118" customFormat="1">
      <c r="B168" s="94"/>
      <c r="C168" s="119"/>
      <c r="D168" s="120" t="str">
        <f>IF('Notebook Database'!A366="","",'Notebook Database'!A366)</f>
        <v/>
      </c>
      <c r="E168" s="120"/>
      <c r="F168" s="120"/>
      <c r="G168" s="120"/>
    </row>
    <row r="169" spans="2:7" s="118" customFormat="1">
      <c r="B169" s="94"/>
      <c r="C169" s="119"/>
      <c r="D169" s="120" t="str">
        <f>IF('Notebook Database'!A367="","",'Notebook Database'!A367)</f>
        <v/>
      </c>
      <c r="E169" s="120"/>
      <c r="F169" s="120"/>
      <c r="G169" s="120"/>
    </row>
    <row r="170" spans="2:7" s="118" customFormat="1">
      <c r="B170" s="94"/>
      <c r="C170" s="119"/>
      <c r="D170" s="120" t="str">
        <f>IF('Notebook Database'!A368="","",'Notebook Database'!A368)</f>
        <v/>
      </c>
      <c r="E170" s="120"/>
      <c r="F170" s="120"/>
      <c r="G170" s="120"/>
    </row>
    <row r="171" spans="2:7" s="118" customFormat="1">
      <c r="B171" s="94"/>
      <c r="C171" s="119"/>
      <c r="D171" s="120" t="str">
        <f>IF('Notebook Database'!A369="","",'Notebook Database'!A369)</f>
        <v/>
      </c>
      <c r="E171" s="120"/>
      <c r="F171" s="120"/>
      <c r="G171" s="120"/>
    </row>
    <row r="172" spans="2:7" s="118" customFormat="1">
      <c r="B172" s="94"/>
      <c r="C172" s="119"/>
      <c r="D172" s="120" t="str">
        <f>IF('Notebook Database'!A370="","",'Notebook Database'!A370)</f>
        <v/>
      </c>
      <c r="E172" s="120"/>
      <c r="F172" s="120"/>
      <c r="G172" s="120"/>
    </row>
    <row r="173" spans="2:7" s="118" customFormat="1">
      <c r="B173" s="94"/>
      <c r="C173" s="119"/>
      <c r="D173" s="120" t="str">
        <f>IF('Notebook Database'!A371="","",'Notebook Database'!A371)</f>
        <v/>
      </c>
      <c r="E173" s="120"/>
      <c r="F173" s="120"/>
      <c r="G173" s="120"/>
    </row>
    <row r="174" spans="2:7" s="118" customFormat="1">
      <c r="B174" s="94"/>
      <c r="C174" s="119"/>
      <c r="D174" s="120" t="str">
        <f>IF('Notebook Database'!A372="","",'Notebook Database'!A372)</f>
        <v/>
      </c>
      <c r="E174" s="120"/>
      <c r="F174" s="120"/>
      <c r="G174" s="120"/>
    </row>
    <row r="175" spans="2:7" s="118" customFormat="1">
      <c r="B175" s="94"/>
      <c r="C175" s="119"/>
      <c r="D175" s="120" t="str">
        <f>IF('Notebook Database'!A373="","",'Notebook Database'!A373)</f>
        <v/>
      </c>
      <c r="E175" s="120"/>
      <c r="F175" s="120"/>
      <c r="G175" s="120"/>
    </row>
    <row r="176" spans="2:7" s="118" customFormat="1">
      <c r="B176" s="94"/>
      <c r="C176" s="119"/>
      <c r="D176" s="120" t="str">
        <f>IF('Notebook Database'!A374="","",'Notebook Database'!A374)</f>
        <v/>
      </c>
      <c r="E176" s="120"/>
      <c r="F176" s="120"/>
      <c r="G176" s="120"/>
    </row>
    <row r="177" spans="2:7" s="118" customFormat="1">
      <c r="B177" s="94"/>
      <c r="C177" s="119"/>
      <c r="D177" s="120" t="str">
        <f>IF('Notebook Database'!A375="","",'Notebook Database'!A375)</f>
        <v/>
      </c>
      <c r="E177" s="120"/>
      <c r="F177" s="120"/>
      <c r="G177" s="120"/>
    </row>
    <row r="178" spans="2:7" s="118" customFormat="1">
      <c r="B178" s="94"/>
      <c r="C178" s="119"/>
      <c r="D178" s="120" t="str">
        <f>IF('Notebook Database'!A376="","",'Notebook Database'!A376)</f>
        <v/>
      </c>
      <c r="E178" s="120"/>
      <c r="F178" s="120"/>
      <c r="G178" s="120"/>
    </row>
    <row r="179" spans="2:7" s="118" customFormat="1">
      <c r="B179" s="94"/>
      <c r="C179" s="119"/>
      <c r="D179" s="120" t="str">
        <f>IF('Notebook Database'!A377="","",'Notebook Database'!A377)</f>
        <v/>
      </c>
      <c r="E179" s="120"/>
      <c r="F179" s="120"/>
      <c r="G179" s="120"/>
    </row>
    <row r="180" spans="2:7" s="118" customFormat="1">
      <c r="B180" s="94"/>
      <c r="C180" s="119"/>
      <c r="D180" s="120" t="str">
        <f>IF('Notebook Database'!A378="","",'Notebook Database'!A378)</f>
        <v/>
      </c>
      <c r="E180" s="120"/>
      <c r="F180" s="120"/>
      <c r="G180" s="120"/>
    </row>
    <row r="181" spans="2:7" s="118" customFormat="1">
      <c r="B181" s="94"/>
      <c r="C181" s="119"/>
      <c r="D181" s="120" t="str">
        <f>IF('Notebook Database'!A379="","",'Notebook Database'!A379)</f>
        <v/>
      </c>
      <c r="E181" s="120"/>
      <c r="F181" s="120"/>
      <c r="G181" s="120"/>
    </row>
    <row r="182" spans="2:7" s="118" customFormat="1">
      <c r="B182" s="94"/>
      <c r="C182" s="119"/>
      <c r="D182" s="120" t="str">
        <f>IF('Notebook Database'!A380="","",'Notebook Database'!A380)</f>
        <v/>
      </c>
      <c r="E182" s="120"/>
      <c r="F182" s="120"/>
      <c r="G182" s="120"/>
    </row>
    <row r="183" spans="2:7" s="118" customFormat="1">
      <c r="B183" s="94"/>
      <c r="C183" s="119"/>
      <c r="D183" s="120" t="str">
        <f>IF('Notebook Database'!A381="","",'Notebook Database'!A381)</f>
        <v/>
      </c>
      <c r="E183" s="120"/>
      <c r="F183" s="120"/>
      <c r="G183" s="120"/>
    </row>
    <row r="184" spans="2:7" s="118" customFormat="1">
      <c r="B184" s="94"/>
      <c r="C184" s="119"/>
      <c r="D184" s="120" t="str">
        <f>IF('Notebook Database'!A382="","",'Notebook Database'!A382)</f>
        <v/>
      </c>
      <c r="E184" s="120"/>
      <c r="F184" s="120"/>
      <c r="G184" s="120"/>
    </row>
    <row r="185" spans="2:7" s="118" customFormat="1">
      <c r="B185" s="94"/>
      <c r="C185" s="119"/>
      <c r="D185" s="120" t="str">
        <f>IF('Notebook Database'!A383="","",'Notebook Database'!A383)</f>
        <v/>
      </c>
      <c r="E185" s="120"/>
      <c r="F185" s="120"/>
      <c r="G185" s="120"/>
    </row>
    <row r="186" spans="2:7" s="118" customFormat="1">
      <c r="B186" s="94"/>
      <c r="C186" s="119"/>
      <c r="D186" s="120" t="str">
        <f>IF('Notebook Database'!A384="","",'Notebook Database'!A384)</f>
        <v/>
      </c>
      <c r="E186" s="120"/>
      <c r="F186" s="120"/>
      <c r="G186" s="120"/>
    </row>
    <row r="187" spans="2:7" s="118" customFormat="1">
      <c r="B187" s="94"/>
      <c r="C187" s="119"/>
      <c r="D187" s="120" t="str">
        <f>IF('Notebook Database'!A385="","",'Notebook Database'!A385)</f>
        <v/>
      </c>
      <c r="E187" s="120"/>
      <c r="F187" s="120"/>
      <c r="G187" s="120"/>
    </row>
    <row r="188" spans="2:7" s="118" customFormat="1">
      <c r="B188" s="94"/>
      <c r="C188" s="119"/>
      <c r="D188" s="120" t="str">
        <f>IF('Notebook Database'!A386="","",'Notebook Database'!A386)</f>
        <v/>
      </c>
      <c r="E188" s="120"/>
      <c r="F188" s="120"/>
      <c r="G188" s="120"/>
    </row>
    <row r="189" spans="2:7" s="118" customFormat="1">
      <c r="B189" s="94"/>
      <c r="C189" s="119"/>
      <c r="D189" s="120" t="str">
        <f>IF('Notebook Database'!A387="","",'Notebook Database'!A387)</f>
        <v/>
      </c>
      <c r="E189" s="120"/>
      <c r="F189" s="120"/>
      <c r="G189" s="120"/>
    </row>
    <row r="190" spans="2:7" s="118" customFormat="1">
      <c r="B190" s="94"/>
      <c r="C190" s="119"/>
      <c r="D190" s="120" t="str">
        <f>IF('Notebook Database'!A388="","",'Notebook Database'!A388)</f>
        <v/>
      </c>
      <c r="E190" s="120"/>
      <c r="F190" s="120"/>
      <c r="G190" s="120"/>
    </row>
    <row r="191" spans="2:7" s="118" customFormat="1">
      <c r="B191" s="94"/>
      <c r="C191" s="119"/>
      <c r="D191" s="120" t="str">
        <f>IF('Notebook Database'!A389="","",'Notebook Database'!A389)</f>
        <v/>
      </c>
      <c r="E191" s="120"/>
      <c r="F191" s="120"/>
      <c r="G191" s="120"/>
    </row>
    <row r="192" spans="2:7" s="118" customFormat="1">
      <c r="B192" s="94"/>
      <c r="C192" s="119"/>
      <c r="D192" s="120" t="str">
        <f>IF('Notebook Database'!A390="","",'Notebook Database'!A390)</f>
        <v/>
      </c>
      <c r="E192" s="120"/>
      <c r="F192" s="120"/>
      <c r="G192" s="120"/>
    </row>
    <row r="193" spans="2:7" s="118" customFormat="1">
      <c r="B193" s="94"/>
      <c r="C193" s="119"/>
      <c r="D193" s="120" t="str">
        <f>IF('Notebook Database'!A391="","",'Notebook Database'!A391)</f>
        <v/>
      </c>
      <c r="E193" s="120"/>
      <c r="F193" s="120"/>
      <c r="G193" s="120"/>
    </row>
    <row r="194" spans="2:7" s="118" customFormat="1">
      <c r="B194" s="94"/>
      <c r="C194" s="119"/>
      <c r="D194" s="120" t="str">
        <f>IF('Notebook Database'!A392="","",'Notebook Database'!A392)</f>
        <v/>
      </c>
      <c r="E194" s="120"/>
      <c r="F194" s="120"/>
      <c r="G194" s="120"/>
    </row>
    <row r="195" spans="2:7" s="118" customFormat="1">
      <c r="B195" s="94"/>
      <c r="C195" s="119"/>
      <c r="D195" s="120" t="str">
        <f>IF('Notebook Database'!A393="","",'Notebook Database'!A393)</f>
        <v/>
      </c>
      <c r="E195" s="120"/>
      <c r="F195" s="120"/>
      <c r="G195" s="120"/>
    </row>
    <row r="196" spans="2:7" s="118" customFormat="1">
      <c r="B196" s="94"/>
      <c r="C196" s="119"/>
      <c r="D196" s="120" t="str">
        <f>IF('Notebook Database'!A394="","",'Notebook Database'!A394)</f>
        <v/>
      </c>
      <c r="E196" s="120"/>
      <c r="F196" s="120"/>
      <c r="G196" s="120"/>
    </row>
    <row r="197" spans="2:7" s="118" customFormat="1">
      <c r="B197" s="94"/>
      <c r="C197" s="119"/>
      <c r="D197" s="120" t="str">
        <f>IF('Notebook Database'!A395="","",'Notebook Database'!A395)</f>
        <v/>
      </c>
      <c r="E197" s="120"/>
      <c r="F197" s="120"/>
      <c r="G197" s="120"/>
    </row>
    <row r="198" spans="2:7" s="118" customFormat="1">
      <c r="B198" s="94"/>
      <c r="C198" s="119"/>
      <c r="D198" s="120" t="str">
        <f>IF('Notebook Database'!A396="","",'Notebook Database'!A396)</f>
        <v/>
      </c>
      <c r="E198" s="120"/>
      <c r="F198" s="120"/>
      <c r="G198" s="120"/>
    </row>
    <row r="199" spans="2:7" s="118" customFormat="1">
      <c r="B199" s="94"/>
      <c r="C199" s="119"/>
      <c r="D199" s="120" t="str">
        <f>IF('Notebook Database'!A397="","",'Notebook Database'!A397)</f>
        <v/>
      </c>
      <c r="E199" s="120"/>
      <c r="F199" s="120"/>
      <c r="G199" s="120"/>
    </row>
    <row r="200" spans="2:7" s="118" customFormat="1">
      <c r="B200" s="94"/>
      <c r="C200" s="119"/>
      <c r="D200" s="120" t="str">
        <f>IF('Notebook Database'!A398="","",'Notebook Database'!A398)</f>
        <v/>
      </c>
      <c r="E200" s="120"/>
      <c r="F200" s="120"/>
      <c r="G200" s="120"/>
    </row>
    <row r="201" spans="2:7" s="118" customFormat="1">
      <c r="B201" s="94"/>
      <c r="C201" s="119"/>
      <c r="D201" s="120" t="str">
        <f>IF('Notebook Database'!A399="","",'Notebook Database'!A399)</f>
        <v/>
      </c>
      <c r="E201" s="120"/>
      <c r="F201" s="120"/>
      <c r="G201" s="120"/>
    </row>
    <row r="202" spans="2:7" s="118" customFormat="1">
      <c r="B202" s="94"/>
      <c r="C202" s="119"/>
      <c r="D202" s="120" t="str">
        <f>IF('Notebook Database'!A400="","",'Notebook Database'!A400)</f>
        <v/>
      </c>
      <c r="E202" s="120"/>
      <c r="F202" s="120"/>
      <c r="G202" s="120"/>
    </row>
    <row r="203" spans="2:7" s="118" customFormat="1">
      <c r="B203" s="94"/>
      <c r="C203" s="119"/>
      <c r="D203" s="120" t="str">
        <f>IF('Notebook Database'!A401="","",'Notebook Database'!A401)</f>
        <v/>
      </c>
      <c r="E203" s="120"/>
      <c r="F203" s="120"/>
      <c r="G203" s="120"/>
    </row>
    <row r="204" spans="2:7" s="118" customFormat="1">
      <c r="B204" s="94"/>
      <c r="C204" s="119"/>
      <c r="D204" s="120" t="str">
        <f>IF('Notebook Database'!A402="","",'Notebook Database'!A402)</f>
        <v/>
      </c>
      <c r="E204" s="120"/>
      <c r="F204" s="120"/>
      <c r="G204" s="120"/>
    </row>
    <row r="205" spans="2:7" s="118" customFormat="1">
      <c r="B205" s="94"/>
      <c r="C205" s="119"/>
      <c r="D205" s="120" t="str">
        <f>IF('Notebook Database'!A403="","",'Notebook Database'!A403)</f>
        <v/>
      </c>
      <c r="E205" s="120"/>
      <c r="F205" s="120"/>
      <c r="G205" s="120"/>
    </row>
    <row r="206" spans="2:7" s="118" customFormat="1">
      <c r="B206" s="94"/>
      <c r="C206" s="119"/>
      <c r="D206" s="120" t="str">
        <f>IF('Notebook Database'!A404="","",'Notebook Database'!A404)</f>
        <v/>
      </c>
      <c r="E206" s="120"/>
      <c r="F206" s="120"/>
      <c r="G206" s="120"/>
    </row>
    <row r="207" spans="2:7" s="118" customFormat="1">
      <c r="B207" s="94"/>
      <c r="C207" s="119"/>
      <c r="D207" s="120" t="str">
        <f>IF('Notebook Database'!A405="","",'Notebook Database'!A405)</f>
        <v/>
      </c>
      <c r="E207" s="120"/>
      <c r="F207" s="120"/>
      <c r="G207" s="120"/>
    </row>
    <row r="208" spans="2:7" s="118" customFormat="1">
      <c r="B208" s="94"/>
      <c r="C208" s="119"/>
      <c r="D208" s="120" t="str">
        <f>IF('Notebook Database'!A406="","",'Notebook Database'!A406)</f>
        <v/>
      </c>
      <c r="E208" s="120"/>
      <c r="F208" s="120"/>
      <c r="G208" s="120"/>
    </row>
    <row r="209" spans="2:7" s="118" customFormat="1">
      <c r="B209" s="94"/>
      <c r="C209" s="119"/>
      <c r="D209" s="120" t="str">
        <f>IF('Notebook Database'!A407="","",'Notebook Database'!A407)</f>
        <v/>
      </c>
      <c r="E209" s="120"/>
      <c r="F209" s="120"/>
      <c r="G209" s="120"/>
    </row>
    <row r="210" spans="2:7" s="118" customFormat="1">
      <c r="B210" s="94"/>
      <c r="C210" s="119"/>
      <c r="D210" s="120" t="str">
        <f>IF('Notebook Database'!A408="","",'Notebook Database'!A408)</f>
        <v/>
      </c>
      <c r="E210" s="120"/>
      <c r="F210" s="120"/>
      <c r="G210" s="120"/>
    </row>
    <row r="211" spans="2:7" s="118" customFormat="1">
      <c r="B211" s="94"/>
      <c r="C211" s="119"/>
      <c r="D211" s="120" t="str">
        <f>IF('Notebook Database'!A409="","",'Notebook Database'!A409)</f>
        <v/>
      </c>
      <c r="E211" s="120"/>
      <c r="F211" s="120"/>
      <c r="G211" s="120"/>
    </row>
    <row r="212" spans="2:7" s="118" customFormat="1">
      <c r="B212" s="94"/>
      <c r="C212" s="119"/>
      <c r="D212" s="120" t="str">
        <f>IF('Notebook Database'!A410="","",'Notebook Database'!A410)</f>
        <v/>
      </c>
      <c r="E212" s="120"/>
      <c r="F212" s="120"/>
      <c r="G212" s="120"/>
    </row>
    <row r="213" spans="2:7" s="118" customFormat="1">
      <c r="B213" s="94"/>
      <c r="C213" s="119"/>
      <c r="D213" s="120" t="str">
        <f>IF('Notebook Database'!A411="","",'Notebook Database'!A411)</f>
        <v/>
      </c>
      <c r="E213" s="120"/>
      <c r="F213" s="120"/>
      <c r="G213" s="120"/>
    </row>
    <row r="214" spans="2:7" s="118" customFormat="1">
      <c r="B214" s="94"/>
      <c r="C214" s="119"/>
      <c r="D214" s="120" t="str">
        <f>IF('Notebook Database'!A412="","",'Notebook Database'!A412)</f>
        <v/>
      </c>
      <c r="E214" s="120"/>
      <c r="F214" s="120"/>
      <c r="G214" s="120"/>
    </row>
    <row r="215" spans="2:7" s="118" customFormat="1">
      <c r="B215" s="94"/>
      <c r="C215" s="119"/>
      <c r="D215" s="120" t="str">
        <f>IF('Notebook Database'!A413="","",'Notebook Database'!A413)</f>
        <v/>
      </c>
      <c r="E215" s="120"/>
      <c r="F215" s="120"/>
      <c r="G215" s="120"/>
    </row>
    <row r="216" spans="2:7" s="118" customFormat="1">
      <c r="B216" s="94"/>
      <c r="C216" s="119"/>
      <c r="D216" s="120" t="str">
        <f>IF('Notebook Database'!A414="","",'Notebook Database'!A414)</f>
        <v/>
      </c>
      <c r="E216" s="120"/>
      <c r="F216" s="120"/>
      <c r="G216" s="120"/>
    </row>
    <row r="217" spans="2:7" s="118" customFormat="1">
      <c r="B217" s="94"/>
      <c r="C217" s="119"/>
      <c r="D217" s="120" t="str">
        <f>IF('Notebook Database'!A415="","",'Notebook Database'!A415)</f>
        <v/>
      </c>
      <c r="E217" s="120"/>
      <c r="F217" s="120"/>
      <c r="G217" s="120"/>
    </row>
    <row r="218" spans="2:7" s="118" customFormat="1">
      <c r="B218" s="94"/>
      <c r="C218" s="119"/>
      <c r="D218" s="120" t="str">
        <f>IF('Notebook Database'!A416="","",'Notebook Database'!A416)</f>
        <v/>
      </c>
      <c r="E218" s="120"/>
      <c r="F218" s="120"/>
      <c r="G218" s="120"/>
    </row>
    <row r="219" spans="2:7" s="118" customFormat="1">
      <c r="B219" s="94"/>
      <c r="C219" s="119"/>
      <c r="D219" s="120" t="str">
        <f>IF('Notebook Database'!A417="","",'Notebook Database'!A417)</f>
        <v/>
      </c>
      <c r="E219" s="120"/>
      <c r="F219" s="120"/>
      <c r="G219" s="120"/>
    </row>
    <row r="220" spans="2:7" s="118" customFormat="1">
      <c r="B220" s="94"/>
      <c r="C220" s="119"/>
      <c r="D220" s="120" t="str">
        <f>IF('Notebook Database'!A418="","",'Notebook Database'!A418)</f>
        <v/>
      </c>
      <c r="E220" s="120"/>
      <c r="F220" s="120"/>
      <c r="G220" s="120"/>
    </row>
    <row r="221" spans="2:7" s="118" customFormat="1">
      <c r="B221" s="94"/>
      <c r="C221" s="119"/>
      <c r="D221" s="120" t="str">
        <f>IF('Notebook Database'!A419="","",'Notebook Database'!A419)</f>
        <v/>
      </c>
      <c r="E221" s="120"/>
      <c r="F221" s="120"/>
      <c r="G221" s="120"/>
    </row>
    <row r="222" spans="2:7" s="118" customFormat="1">
      <c r="B222" s="94"/>
      <c r="C222" s="119"/>
      <c r="D222" s="120" t="str">
        <f>IF('Notebook Database'!A420="","",'Notebook Database'!A420)</f>
        <v/>
      </c>
      <c r="E222" s="120"/>
      <c r="F222" s="120"/>
      <c r="G222" s="120"/>
    </row>
    <row r="223" spans="2:7" s="118" customFormat="1">
      <c r="B223" s="94"/>
      <c r="C223" s="119"/>
      <c r="D223" s="120" t="str">
        <f>IF('Notebook Database'!A421="","",'Notebook Database'!A421)</f>
        <v/>
      </c>
      <c r="E223" s="120"/>
      <c r="F223" s="120"/>
      <c r="G223" s="120"/>
    </row>
    <row r="224" spans="2:7" s="118" customFormat="1">
      <c r="B224" s="94"/>
      <c r="C224" s="119"/>
      <c r="D224" s="120" t="str">
        <f>IF('Notebook Database'!A422="","",'Notebook Database'!A422)</f>
        <v/>
      </c>
      <c r="E224" s="120"/>
      <c r="F224" s="120"/>
      <c r="G224" s="120"/>
    </row>
    <row r="225" spans="2:7" s="118" customFormat="1">
      <c r="B225" s="94"/>
      <c r="C225" s="119"/>
      <c r="D225" s="120" t="str">
        <f>IF('Notebook Database'!A423="","",'Notebook Database'!A423)</f>
        <v/>
      </c>
      <c r="E225" s="120"/>
      <c r="F225" s="120"/>
      <c r="G225" s="120"/>
    </row>
    <row r="226" spans="2:7" s="118" customFormat="1">
      <c r="B226" s="94"/>
      <c r="C226" s="119"/>
      <c r="D226" s="120" t="str">
        <f>IF('Notebook Database'!A424="","",'Notebook Database'!A424)</f>
        <v/>
      </c>
      <c r="E226" s="120"/>
      <c r="F226" s="120"/>
      <c r="G226" s="120"/>
    </row>
    <row r="227" spans="2:7" s="118" customFormat="1">
      <c r="B227" s="94"/>
      <c r="C227" s="119"/>
      <c r="D227" s="120" t="str">
        <f>IF('Notebook Database'!A425="","",'Notebook Database'!A425)</f>
        <v/>
      </c>
      <c r="E227" s="120"/>
      <c r="F227" s="120"/>
      <c r="G227" s="120"/>
    </row>
    <row r="228" spans="2:7" s="118" customFormat="1">
      <c r="B228" s="94"/>
      <c r="C228" s="119"/>
      <c r="D228" s="120" t="str">
        <f>IF('Notebook Database'!A426="","",'Notebook Database'!A426)</f>
        <v/>
      </c>
      <c r="E228" s="120"/>
      <c r="F228" s="120"/>
      <c r="G228" s="120"/>
    </row>
    <row r="229" spans="2:7" s="118" customFormat="1">
      <c r="B229" s="94"/>
      <c r="C229" s="119"/>
      <c r="D229" s="120" t="str">
        <f>IF('Notebook Database'!A427="","",'Notebook Database'!A427)</f>
        <v/>
      </c>
      <c r="E229" s="120"/>
      <c r="F229" s="120"/>
      <c r="G229" s="120"/>
    </row>
    <row r="230" spans="2:7" s="118" customFormat="1">
      <c r="B230" s="94"/>
      <c r="C230" s="119"/>
      <c r="D230" s="120" t="str">
        <f>IF('Notebook Database'!A428="","",'Notebook Database'!A428)</f>
        <v/>
      </c>
      <c r="E230" s="120"/>
      <c r="F230" s="120"/>
      <c r="G230" s="120"/>
    </row>
    <row r="231" spans="2:7" s="118" customFormat="1">
      <c r="B231" s="94"/>
      <c r="C231" s="119"/>
      <c r="D231" s="120" t="str">
        <f>IF('Notebook Database'!A429="","",'Notebook Database'!A429)</f>
        <v/>
      </c>
      <c r="E231" s="120"/>
      <c r="F231" s="120"/>
      <c r="G231" s="120"/>
    </row>
    <row r="232" spans="2:7" s="118" customFormat="1">
      <c r="B232" s="94"/>
      <c r="C232" s="119"/>
      <c r="D232" s="120" t="str">
        <f>IF('Notebook Database'!A430="","",'Notebook Database'!A430)</f>
        <v/>
      </c>
      <c r="E232" s="120"/>
      <c r="F232" s="120"/>
      <c r="G232" s="120"/>
    </row>
    <row r="233" spans="2:7" s="118" customFormat="1">
      <c r="B233" s="94"/>
      <c r="C233" s="119"/>
      <c r="D233" s="120" t="str">
        <f>IF('Notebook Database'!A431="","",'Notebook Database'!A431)</f>
        <v/>
      </c>
      <c r="E233" s="120"/>
      <c r="F233" s="120"/>
      <c r="G233" s="120"/>
    </row>
    <row r="234" spans="2:7" s="118" customFormat="1">
      <c r="B234" s="94"/>
      <c r="C234" s="119"/>
      <c r="D234" s="120" t="str">
        <f>IF('Notebook Database'!A432="","",'Notebook Database'!A432)</f>
        <v/>
      </c>
      <c r="E234" s="120"/>
      <c r="F234" s="120"/>
      <c r="G234" s="120"/>
    </row>
    <row r="235" spans="2:7" s="118" customFormat="1">
      <c r="B235" s="94"/>
      <c r="C235" s="119"/>
      <c r="D235" s="120" t="str">
        <f>IF('Notebook Database'!A433="","",'Notebook Database'!A433)</f>
        <v/>
      </c>
      <c r="E235" s="120"/>
      <c r="F235" s="120"/>
      <c r="G235" s="120"/>
    </row>
    <row r="236" spans="2:7" s="118" customFormat="1">
      <c r="B236" s="94"/>
      <c r="C236" s="119"/>
      <c r="D236" s="120" t="str">
        <f>IF('Notebook Database'!A434="","",'Notebook Database'!A434)</f>
        <v/>
      </c>
      <c r="E236" s="120"/>
      <c r="F236" s="120"/>
      <c r="G236" s="120"/>
    </row>
    <row r="237" spans="2:7" s="118" customFormat="1">
      <c r="B237" s="94"/>
      <c r="C237" s="119"/>
      <c r="D237" s="120" t="str">
        <f>IF('Notebook Database'!A435="","",'Notebook Database'!A435)</f>
        <v/>
      </c>
      <c r="E237" s="120"/>
      <c r="F237" s="120"/>
      <c r="G237" s="120"/>
    </row>
    <row r="238" spans="2:7" s="118" customFormat="1">
      <c r="B238" s="94"/>
      <c r="C238" s="119"/>
      <c r="D238" s="120" t="str">
        <f>IF('Notebook Database'!A436="","",'Notebook Database'!A436)</f>
        <v/>
      </c>
      <c r="E238" s="120"/>
      <c r="F238" s="120"/>
      <c r="G238" s="120"/>
    </row>
    <row r="239" spans="2:7" s="118" customFormat="1">
      <c r="B239" s="94"/>
      <c r="C239" s="119"/>
      <c r="D239" s="120" t="str">
        <f>IF('Notebook Database'!A437="","",'Notebook Database'!A437)</f>
        <v/>
      </c>
      <c r="E239" s="120"/>
      <c r="F239" s="120"/>
      <c r="G239" s="120"/>
    </row>
    <row r="240" spans="2:7" s="118" customFormat="1">
      <c r="B240" s="94"/>
      <c r="C240" s="119"/>
      <c r="D240" s="120" t="str">
        <f>IF('Notebook Database'!A438="","",'Notebook Database'!A438)</f>
        <v/>
      </c>
      <c r="E240" s="120"/>
      <c r="F240" s="120"/>
      <c r="G240" s="120"/>
    </row>
    <row r="241" spans="2:7" s="118" customFormat="1">
      <c r="B241" s="94"/>
      <c r="C241" s="119"/>
      <c r="D241" s="120" t="str">
        <f>IF('Notebook Database'!A439="","",'Notebook Database'!A439)</f>
        <v/>
      </c>
      <c r="E241" s="120"/>
      <c r="F241" s="120"/>
      <c r="G241" s="120"/>
    </row>
    <row r="242" spans="2:7" s="118" customFormat="1">
      <c r="B242" s="94"/>
      <c r="C242" s="119"/>
      <c r="D242" s="120" t="str">
        <f>IF('Notebook Database'!A440="","",'Notebook Database'!A440)</f>
        <v/>
      </c>
      <c r="E242" s="120"/>
      <c r="F242" s="120"/>
      <c r="G242" s="120"/>
    </row>
    <row r="243" spans="2:7" s="118" customFormat="1">
      <c r="B243" s="94"/>
      <c r="C243" s="119"/>
      <c r="D243" s="120" t="str">
        <f>IF('Notebook Database'!A441="","",'Notebook Database'!A441)</f>
        <v/>
      </c>
      <c r="E243" s="120"/>
      <c r="F243" s="120"/>
      <c r="G243" s="120"/>
    </row>
    <row r="244" spans="2:7" s="118" customFormat="1">
      <c r="B244" s="94"/>
      <c r="C244" s="119"/>
      <c r="D244" s="120" t="str">
        <f>IF('Notebook Database'!A442="","",'Notebook Database'!A442)</f>
        <v/>
      </c>
      <c r="E244" s="120"/>
      <c r="F244" s="120"/>
      <c r="G244" s="120"/>
    </row>
    <row r="245" spans="2:7" s="118" customFormat="1">
      <c r="B245" s="94"/>
      <c r="C245" s="119"/>
      <c r="D245" s="120" t="str">
        <f>IF('Notebook Database'!A443="","",'Notebook Database'!A443)</f>
        <v/>
      </c>
      <c r="E245" s="120"/>
      <c r="F245" s="120"/>
      <c r="G245" s="120"/>
    </row>
    <row r="246" spans="2:7" s="118" customFormat="1">
      <c r="B246" s="94"/>
      <c r="C246" s="119"/>
      <c r="D246" s="120" t="str">
        <f>IF('Notebook Database'!A444="","",'Notebook Database'!A444)</f>
        <v/>
      </c>
      <c r="E246" s="120"/>
      <c r="F246" s="120"/>
      <c r="G246" s="120"/>
    </row>
    <row r="247" spans="2:7" s="118" customFormat="1">
      <c r="B247" s="94"/>
      <c r="C247" s="119"/>
      <c r="D247" s="120" t="str">
        <f>IF('Notebook Database'!A445="","",'Notebook Database'!A445)</f>
        <v/>
      </c>
      <c r="E247" s="120"/>
      <c r="F247" s="120"/>
      <c r="G247" s="120"/>
    </row>
    <row r="248" spans="2:7" s="118" customFormat="1">
      <c r="B248" s="94"/>
      <c r="C248" s="119"/>
      <c r="D248" s="120" t="str">
        <f>IF('Notebook Database'!A446="","",'Notebook Database'!A446)</f>
        <v/>
      </c>
      <c r="E248" s="120"/>
      <c r="F248" s="120"/>
      <c r="G248" s="120"/>
    </row>
    <row r="249" spans="2:7" s="118" customFormat="1">
      <c r="B249" s="94"/>
      <c r="C249" s="119"/>
      <c r="D249" s="120" t="str">
        <f>IF('Notebook Database'!A447="","",'Notebook Database'!A447)</f>
        <v/>
      </c>
      <c r="E249" s="120"/>
      <c r="F249" s="120"/>
      <c r="G249" s="120"/>
    </row>
    <row r="250" spans="2:7" s="118" customFormat="1">
      <c r="B250" s="94"/>
      <c r="C250" s="119"/>
      <c r="D250" s="120" t="str">
        <f>IF('Notebook Database'!A448="","",'Notebook Database'!A448)</f>
        <v/>
      </c>
      <c r="E250" s="120"/>
      <c r="F250" s="120"/>
      <c r="G250" s="120"/>
    </row>
    <row r="251" spans="2:7" s="118" customFormat="1">
      <c r="B251" s="94"/>
      <c r="C251" s="119"/>
      <c r="D251" s="120" t="str">
        <f>IF('Notebook Database'!A449="","",'Notebook Database'!A449)</f>
        <v/>
      </c>
      <c r="E251" s="120"/>
      <c r="F251" s="120"/>
      <c r="G251" s="120"/>
    </row>
    <row r="252" spans="2:7" s="118" customFormat="1">
      <c r="B252" s="94"/>
      <c r="C252" s="119"/>
      <c r="D252" s="120" t="str">
        <f>IF('Notebook Database'!A450="","",'Notebook Database'!A450)</f>
        <v/>
      </c>
      <c r="E252" s="120"/>
      <c r="F252" s="120"/>
      <c r="G252" s="120"/>
    </row>
    <row r="253" spans="2:7" s="118" customFormat="1">
      <c r="B253" s="94"/>
      <c r="C253" s="119"/>
      <c r="D253" s="120" t="str">
        <f>IF('Notebook Database'!A451="","",'Notebook Database'!A451)</f>
        <v/>
      </c>
      <c r="E253" s="120"/>
      <c r="F253" s="120"/>
      <c r="G253" s="120"/>
    </row>
    <row r="254" spans="2:7" s="118" customFormat="1">
      <c r="B254" s="94"/>
      <c r="C254" s="119"/>
      <c r="D254" s="120" t="str">
        <f>IF('Notebook Database'!A452="","",'Notebook Database'!A452)</f>
        <v/>
      </c>
      <c r="E254" s="120"/>
      <c r="F254" s="120"/>
      <c r="G254" s="120"/>
    </row>
    <row r="255" spans="2:7" s="118" customFormat="1">
      <c r="B255" s="94"/>
      <c r="C255" s="119"/>
      <c r="D255" s="120" t="str">
        <f>IF('Notebook Database'!A453="","",'Notebook Database'!A453)</f>
        <v/>
      </c>
      <c r="E255" s="120"/>
      <c r="F255" s="120"/>
      <c r="G255" s="120"/>
    </row>
    <row r="256" spans="2:7" s="118" customFormat="1">
      <c r="B256" s="94"/>
      <c r="C256" s="119"/>
      <c r="D256" s="120" t="str">
        <f>IF('Notebook Database'!A454="","",'Notebook Database'!A454)</f>
        <v/>
      </c>
      <c r="E256" s="120"/>
      <c r="F256" s="120"/>
      <c r="G256" s="120"/>
    </row>
    <row r="257" spans="2:7" s="118" customFormat="1">
      <c r="B257" s="94"/>
      <c r="C257" s="119"/>
      <c r="D257" s="120" t="str">
        <f>IF('Notebook Database'!A455="","",'Notebook Database'!A455)</f>
        <v/>
      </c>
      <c r="E257" s="120"/>
      <c r="F257" s="120"/>
      <c r="G257" s="120"/>
    </row>
    <row r="258" spans="2:7" s="118" customFormat="1">
      <c r="B258" s="94"/>
      <c r="C258" s="119"/>
      <c r="D258" s="120" t="str">
        <f>IF('Notebook Database'!A456="","",'Notebook Database'!A456)</f>
        <v/>
      </c>
      <c r="E258" s="120"/>
      <c r="F258" s="120"/>
      <c r="G258" s="120"/>
    </row>
    <row r="259" spans="2:7" s="118" customFormat="1">
      <c r="B259" s="94"/>
      <c r="C259" s="119"/>
      <c r="D259" s="120" t="str">
        <f>IF('Notebook Database'!A457="","",'Notebook Database'!A457)</f>
        <v/>
      </c>
      <c r="E259" s="120"/>
      <c r="F259" s="120"/>
      <c r="G259" s="120"/>
    </row>
    <row r="260" spans="2:7" s="118" customFormat="1">
      <c r="B260" s="94"/>
      <c r="C260" s="119"/>
      <c r="D260" s="120" t="str">
        <f>IF('Notebook Database'!A458="","",'Notebook Database'!A458)</f>
        <v/>
      </c>
      <c r="E260" s="120"/>
      <c r="F260" s="120"/>
      <c r="G260" s="120"/>
    </row>
    <row r="261" spans="2:7" s="118" customFormat="1">
      <c r="B261" s="94"/>
      <c r="C261" s="119"/>
      <c r="D261" s="120" t="str">
        <f>IF('Notebook Database'!A459="","",'Notebook Database'!A459)</f>
        <v/>
      </c>
      <c r="E261" s="120"/>
      <c r="F261" s="120"/>
      <c r="G261" s="120"/>
    </row>
    <row r="262" spans="2:7" s="118" customFormat="1">
      <c r="B262" s="94"/>
      <c r="C262" s="119"/>
      <c r="D262" s="120" t="str">
        <f>IF('Notebook Database'!A460="","",'Notebook Database'!A460)</f>
        <v/>
      </c>
      <c r="E262" s="120"/>
      <c r="F262" s="120"/>
      <c r="G262" s="120"/>
    </row>
    <row r="263" spans="2:7" s="118" customFormat="1">
      <c r="B263" s="94"/>
      <c r="C263" s="119"/>
      <c r="D263" s="120" t="str">
        <f>IF('Notebook Database'!A461="","",'Notebook Database'!A461)</f>
        <v/>
      </c>
      <c r="E263" s="120"/>
      <c r="F263" s="120"/>
      <c r="G263" s="120"/>
    </row>
    <row r="264" spans="2:7" s="118" customFormat="1">
      <c r="B264" s="94"/>
      <c r="C264" s="119"/>
      <c r="D264" s="120" t="str">
        <f>IF('Notebook Database'!A462="","",'Notebook Database'!A462)</f>
        <v/>
      </c>
      <c r="E264" s="120"/>
      <c r="F264" s="120"/>
      <c r="G264" s="120"/>
    </row>
    <row r="265" spans="2:7" s="118" customFormat="1">
      <c r="B265" s="94"/>
      <c r="C265" s="119"/>
      <c r="D265" s="120" t="str">
        <f>IF('Notebook Database'!A463="","",'Notebook Database'!A463)</f>
        <v/>
      </c>
      <c r="E265" s="120"/>
      <c r="F265" s="120"/>
      <c r="G265" s="120"/>
    </row>
    <row r="266" spans="2:7" s="118" customFormat="1">
      <c r="B266" s="94"/>
      <c r="C266" s="119"/>
      <c r="D266" s="120" t="str">
        <f>IF('Notebook Database'!A464="","",'Notebook Database'!A464)</f>
        <v/>
      </c>
      <c r="E266" s="120"/>
      <c r="F266" s="120"/>
      <c r="G266" s="120"/>
    </row>
    <row r="267" spans="2:7" s="118" customFormat="1">
      <c r="B267" s="94"/>
      <c r="C267" s="119"/>
      <c r="D267" s="120" t="str">
        <f>IF('Notebook Database'!A465="","",'Notebook Database'!A465)</f>
        <v/>
      </c>
      <c r="E267" s="120"/>
      <c r="F267" s="120"/>
      <c r="G267" s="120"/>
    </row>
    <row r="268" spans="2:7" s="118" customFormat="1">
      <c r="B268" s="94"/>
      <c r="C268" s="119"/>
      <c r="D268" s="120" t="str">
        <f>IF('Notebook Database'!A466="","",'Notebook Database'!A466)</f>
        <v/>
      </c>
      <c r="E268" s="120"/>
      <c r="F268" s="120"/>
      <c r="G268" s="120"/>
    </row>
    <row r="269" spans="2:7" s="118" customFormat="1">
      <c r="B269" s="94"/>
      <c r="C269" s="119"/>
      <c r="D269" s="120" t="str">
        <f>IF('Notebook Database'!A467="","",'Notebook Database'!A467)</f>
        <v/>
      </c>
      <c r="E269" s="120"/>
      <c r="F269" s="120"/>
      <c r="G269" s="120"/>
    </row>
    <row r="270" spans="2:7" s="118" customFormat="1">
      <c r="B270" s="94"/>
      <c r="C270" s="119"/>
      <c r="D270" s="120" t="str">
        <f>IF('Notebook Database'!A468="","",'Notebook Database'!A468)</f>
        <v/>
      </c>
      <c r="E270" s="120"/>
      <c r="F270" s="120"/>
      <c r="G270" s="120"/>
    </row>
    <row r="271" spans="2:7" s="118" customFormat="1">
      <c r="B271" s="94"/>
      <c r="C271" s="119"/>
      <c r="D271" s="120" t="str">
        <f>IF('Notebook Database'!A469="","",'Notebook Database'!A469)</f>
        <v/>
      </c>
      <c r="E271" s="120"/>
      <c r="F271" s="120"/>
      <c r="G271" s="120"/>
    </row>
    <row r="272" spans="2:7" s="118" customFormat="1">
      <c r="B272" s="94"/>
      <c r="C272" s="119"/>
      <c r="D272" s="120" t="str">
        <f>IF('Notebook Database'!A470="","",'Notebook Database'!A470)</f>
        <v/>
      </c>
      <c r="E272" s="120"/>
      <c r="F272" s="120"/>
      <c r="G272" s="120"/>
    </row>
    <row r="273" spans="2:7" s="118" customFormat="1">
      <c r="B273" s="94"/>
      <c r="C273" s="119"/>
      <c r="D273" s="120" t="str">
        <f>IF('Notebook Database'!A471="","",'Notebook Database'!A471)</f>
        <v/>
      </c>
      <c r="E273" s="120"/>
      <c r="F273" s="120"/>
      <c r="G273" s="120"/>
    </row>
    <row r="274" spans="2:7" s="118" customFormat="1">
      <c r="B274" s="94"/>
      <c r="C274" s="119"/>
      <c r="D274" s="120" t="str">
        <f>IF('Notebook Database'!A472="","",'Notebook Database'!A472)</f>
        <v/>
      </c>
      <c r="E274" s="120"/>
      <c r="F274" s="120"/>
      <c r="G274" s="120"/>
    </row>
    <row r="275" spans="2:7" s="118" customFormat="1">
      <c r="B275" s="94"/>
      <c r="C275" s="119"/>
      <c r="D275" s="120" t="str">
        <f>IF('Notebook Database'!A473="","",'Notebook Database'!A473)</f>
        <v/>
      </c>
      <c r="E275" s="120"/>
      <c r="F275" s="120"/>
      <c r="G275" s="120"/>
    </row>
    <row r="276" spans="2:7" s="118" customFormat="1">
      <c r="B276" s="94"/>
      <c r="C276" s="119"/>
      <c r="D276" s="120" t="str">
        <f>IF('Notebook Database'!A474="","",'Notebook Database'!A474)</f>
        <v/>
      </c>
      <c r="E276" s="120"/>
      <c r="F276" s="120"/>
      <c r="G276" s="120"/>
    </row>
    <row r="277" spans="2:7" s="118" customFormat="1">
      <c r="B277" s="94"/>
      <c r="C277" s="119"/>
      <c r="D277" s="120" t="str">
        <f>IF('Notebook Database'!A475="","",'Notebook Database'!A475)</f>
        <v/>
      </c>
      <c r="E277" s="120"/>
      <c r="F277" s="120"/>
      <c r="G277" s="120"/>
    </row>
    <row r="278" spans="2:7" s="118" customFormat="1">
      <c r="B278" s="94"/>
      <c r="C278" s="119"/>
      <c r="D278" s="120" t="str">
        <f>IF('Notebook Database'!A476="","",'Notebook Database'!A476)</f>
        <v/>
      </c>
      <c r="E278" s="120"/>
      <c r="F278" s="120"/>
      <c r="G278" s="120"/>
    </row>
    <row r="279" spans="2:7" s="118" customFormat="1">
      <c r="B279" s="94"/>
      <c r="C279" s="119"/>
      <c r="D279" s="120" t="str">
        <f>IF('Notebook Database'!A477="","",'Notebook Database'!A477)</f>
        <v/>
      </c>
      <c r="E279" s="120"/>
      <c r="F279" s="120"/>
      <c r="G279" s="120"/>
    </row>
    <row r="280" spans="2:7" s="118" customFormat="1">
      <c r="B280" s="94"/>
      <c r="C280" s="119"/>
      <c r="D280" s="120" t="str">
        <f>IF('Notebook Database'!A478="","",'Notebook Database'!A478)</f>
        <v/>
      </c>
      <c r="E280" s="120"/>
      <c r="F280" s="120"/>
      <c r="G280" s="120"/>
    </row>
    <row r="281" spans="2:7" s="118" customFormat="1">
      <c r="B281" s="94"/>
      <c r="C281" s="119"/>
      <c r="D281" s="120" t="str">
        <f>IF('Notebook Database'!A479="","",'Notebook Database'!A479)</f>
        <v/>
      </c>
      <c r="E281" s="120"/>
      <c r="F281" s="120"/>
      <c r="G281" s="120"/>
    </row>
    <row r="282" spans="2:7" s="118" customFormat="1">
      <c r="B282" s="94"/>
      <c r="C282" s="119"/>
      <c r="D282" s="120" t="str">
        <f>IF('Notebook Database'!A480="","",'Notebook Database'!A480)</f>
        <v/>
      </c>
      <c r="E282" s="120"/>
      <c r="F282" s="120"/>
      <c r="G282" s="120"/>
    </row>
    <row r="283" spans="2:7" s="118" customFormat="1">
      <c r="B283" s="94"/>
      <c r="C283" s="119"/>
      <c r="D283" s="120" t="str">
        <f>IF('Notebook Database'!A481="","",'Notebook Database'!A481)</f>
        <v/>
      </c>
      <c r="E283" s="120"/>
      <c r="F283" s="120"/>
      <c r="G283" s="120"/>
    </row>
    <row r="284" spans="2:7" s="118" customFormat="1">
      <c r="B284" s="94"/>
      <c r="C284" s="119"/>
      <c r="D284" s="120" t="str">
        <f>IF('Notebook Database'!A482="","",'Notebook Database'!A482)</f>
        <v/>
      </c>
      <c r="E284" s="120"/>
      <c r="F284" s="120"/>
      <c r="G284" s="120"/>
    </row>
    <row r="285" spans="2:7" s="118" customFormat="1">
      <c r="B285" s="94"/>
      <c r="C285" s="119"/>
      <c r="D285" s="120" t="str">
        <f>IF('Notebook Database'!A483="","",'Notebook Database'!A483)</f>
        <v/>
      </c>
      <c r="E285" s="120"/>
      <c r="F285" s="120"/>
      <c r="G285" s="120"/>
    </row>
    <row r="286" spans="2:7" s="118" customFormat="1">
      <c r="B286" s="94"/>
      <c r="C286" s="119"/>
      <c r="D286" s="120" t="str">
        <f>IF('Notebook Database'!A484="","",'Notebook Database'!A484)</f>
        <v/>
      </c>
      <c r="E286" s="120"/>
      <c r="F286" s="120"/>
      <c r="G286" s="120"/>
    </row>
    <row r="287" spans="2:7" s="118" customFormat="1">
      <c r="B287" s="94"/>
      <c r="C287" s="119"/>
      <c r="D287" s="120" t="str">
        <f>IF('Notebook Database'!A485="","",'Notebook Database'!A485)</f>
        <v/>
      </c>
      <c r="E287" s="120"/>
      <c r="F287" s="120"/>
      <c r="G287" s="120"/>
    </row>
    <row r="288" spans="2:7" s="118" customFormat="1">
      <c r="B288" s="94"/>
      <c r="C288" s="119"/>
      <c r="D288" s="120" t="str">
        <f>IF('Notebook Database'!A486="","",'Notebook Database'!A486)</f>
        <v/>
      </c>
      <c r="E288" s="120"/>
      <c r="F288" s="120"/>
      <c r="G288" s="120"/>
    </row>
    <row r="289" spans="2:7" s="118" customFormat="1">
      <c r="B289" s="94"/>
      <c r="C289" s="119"/>
      <c r="D289" s="120" t="str">
        <f>IF('Notebook Database'!A487="","",'Notebook Database'!A487)</f>
        <v/>
      </c>
      <c r="E289" s="120"/>
      <c r="F289" s="120"/>
      <c r="G289" s="120"/>
    </row>
    <row r="290" spans="2:7" s="118" customFormat="1">
      <c r="B290" s="94"/>
      <c r="C290" s="119"/>
      <c r="D290" s="120" t="str">
        <f>IF('Notebook Database'!A488="","",'Notebook Database'!A488)</f>
        <v/>
      </c>
      <c r="E290" s="120"/>
      <c r="F290" s="120"/>
      <c r="G290" s="120"/>
    </row>
    <row r="291" spans="2:7" s="118" customFormat="1">
      <c r="B291" s="94"/>
      <c r="C291" s="119"/>
      <c r="D291" s="120" t="str">
        <f>IF('Notebook Database'!A489="","",'Notebook Database'!A489)</f>
        <v/>
      </c>
      <c r="E291" s="120"/>
      <c r="F291" s="120"/>
      <c r="G291" s="120"/>
    </row>
    <row r="292" spans="2:7" s="118" customFormat="1">
      <c r="B292" s="94"/>
      <c r="C292" s="119"/>
      <c r="D292" s="120" t="str">
        <f>IF('Notebook Database'!A490="","",'Notebook Database'!A490)</f>
        <v/>
      </c>
      <c r="E292" s="120"/>
      <c r="F292" s="120"/>
      <c r="G292" s="120"/>
    </row>
    <row r="293" spans="2:7" s="118" customFormat="1">
      <c r="B293" s="94"/>
      <c r="C293" s="119"/>
      <c r="D293" s="120" t="str">
        <f>IF('Notebook Database'!A491="","",'Notebook Database'!A491)</f>
        <v/>
      </c>
      <c r="E293" s="120"/>
      <c r="F293" s="120"/>
      <c r="G293" s="120"/>
    </row>
    <row r="294" spans="2:7" s="118" customFormat="1">
      <c r="B294" s="94"/>
      <c r="C294" s="119"/>
      <c r="D294" s="120" t="str">
        <f>IF('Notebook Database'!A492="","",'Notebook Database'!A492)</f>
        <v/>
      </c>
      <c r="E294" s="120"/>
      <c r="F294" s="120"/>
      <c r="G294" s="120"/>
    </row>
    <row r="295" spans="2:7" s="118" customFormat="1">
      <c r="B295" s="94"/>
      <c r="C295" s="119"/>
      <c r="D295" s="120" t="str">
        <f>IF('Notebook Database'!A493="","",'Notebook Database'!A493)</f>
        <v/>
      </c>
      <c r="E295" s="120"/>
      <c r="F295" s="120"/>
      <c r="G295" s="120"/>
    </row>
    <row r="296" spans="2:7" s="118" customFormat="1">
      <c r="B296" s="94"/>
      <c r="C296" s="119"/>
      <c r="D296" s="120" t="str">
        <f>IF('Notebook Database'!A494="","",'Notebook Database'!A494)</f>
        <v/>
      </c>
      <c r="E296" s="120"/>
      <c r="F296" s="120"/>
      <c r="G296" s="120"/>
    </row>
    <row r="297" spans="2:7" s="118" customFormat="1">
      <c r="B297" s="94"/>
      <c r="C297" s="119"/>
      <c r="D297" s="120" t="str">
        <f>IF('Notebook Database'!A495="","",'Notebook Database'!A495)</f>
        <v/>
      </c>
      <c r="E297" s="120"/>
      <c r="F297" s="120"/>
      <c r="G297" s="120"/>
    </row>
    <row r="298" spans="2:7" s="118" customFormat="1">
      <c r="B298" s="94"/>
      <c r="C298" s="119"/>
      <c r="D298" s="120" t="str">
        <f>IF('Notebook Database'!A496="","",'Notebook Database'!A496)</f>
        <v/>
      </c>
      <c r="E298" s="120"/>
      <c r="F298" s="120"/>
      <c r="G298" s="120"/>
    </row>
    <row r="299" spans="2:7" s="118" customFormat="1">
      <c r="B299" s="94"/>
      <c r="C299" s="119"/>
      <c r="D299" s="120" t="str">
        <f>IF('Notebook Database'!A497="","",'Notebook Database'!A497)</f>
        <v/>
      </c>
      <c r="E299" s="120"/>
      <c r="F299" s="120"/>
      <c r="G299" s="120"/>
    </row>
    <row r="300" spans="2:7" s="118" customFormat="1">
      <c r="B300" s="94"/>
      <c r="C300" s="119"/>
      <c r="D300" s="120" t="str">
        <f>IF('Notebook Database'!A498="","",'Notebook Database'!A498)</f>
        <v/>
      </c>
      <c r="E300" s="120"/>
      <c r="F300" s="120"/>
      <c r="G300" s="120"/>
    </row>
    <row r="301" spans="2:7" s="118" customFormat="1">
      <c r="B301" s="94"/>
      <c r="C301" s="119"/>
      <c r="D301" s="120" t="str">
        <f>IF('Notebook Database'!A499="","",'Notebook Database'!A499)</f>
        <v/>
      </c>
      <c r="E301" s="120"/>
      <c r="F301" s="120"/>
      <c r="G301" s="120"/>
    </row>
    <row r="302" spans="2:7" s="118" customFormat="1">
      <c r="B302" s="94"/>
      <c r="C302" s="119"/>
      <c r="D302" s="120" t="str">
        <f>IF('Notebook Database'!A500="","",'Notebook Database'!A500)</f>
        <v/>
      </c>
      <c r="E302" s="120"/>
      <c r="F302" s="120"/>
      <c r="G302" s="120"/>
    </row>
    <row r="303" spans="2:7" s="118" customFormat="1">
      <c r="B303" s="94"/>
      <c r="C303" s="119"/>
      <c r="D303" s="120" t="str">
        <f>IF('Notebook Database'!A501="","",'Notebook Database'!A501)</f>
        <v/>
      </c>
      <c r="E303" s="120"/>
      <c r="F303" s="120"/>
      <c r="G303" s="120"/>
    </row>
    <row r="304" spans="2:7" s="118" customFormat="1">
      <c r="B304" s="94"/>
      <c r="C304" s="119"/>
      <c r="D304" s="120" t="str">
        <f>IF('Notebook Database'!A502="","",'Notebook Database'!A502)</f>
        <v/>
      </c>
      <c r="E304" s="120"/>
      <c r="F304" s="120"/>
      <c r="G304" s="120"/>
    </row>
    <row r="305" spans="2:7" s="118" customFormat="1">
      <c r="B305" s="94"/>
      <c r="C305" s="119"/>
      <c r="D305" s="120" t="str">
        <f>IF('Notebook Database'!A503="","",'Notebook Database'!A503)</f>
        <v/>
      </c>
      <c r="E305" s="120"/>
      <c r="F305" s="120"/>
      <c r="G305" s="120"/>
    </row>
    <row r="306" spans="2:7" s="118" customFormat="1">
      <c r="B306" s="94"/>
      <c r="C306" s="119"/>
      <c r="D306" s="120" t="str">
        <f>IF('Notebook Database'!A504="","",'Notebook Database'!A504)</f>
        <v/>
      </c>
      <c r="E306" s="120"/>
      <c r="F306" s="120"/>
      <c r="G306" s="120"/>
    </row>
    <row r="307" spans="2:7" s="118" customFormat="1">
      <c r="B307" s="94"/>
      <c r="C307" s="119"/>
      <c r="D307" s="120" t="str">
        <f>IF('Notebook Database'!A505="","",'Notebook Database'!A505)</f>
        <v/>
      </c>
      <c r="E307" s="120"/>
      <c r="F307" s="120"/>
      <c r="G307" s="120"/>
    </row>
    <row r="308" spans="2:7" s="118" customFormat="1">
      <c r="B308" s="94"/>
      <c r="C308" s="119"/>
      <c r="D308" s="120" t="str">
        <f>IF('Notebook Database'!A506="","",'Notebook Database'!A506)</f>
        <v/>
      </c>
      <c r="E308" s="120"/>
      <c r="F308" s="120"/>
      <c r="G308" s="120"/>
    </row>
    <row r="309" spans="2:7" s="118" customFormat="1">
      <c r="B309" s="94"/>
      <c r="C309" s="119"/>
      <c r="D309" s="120" t="str">
        <f>IF('Notebook Database'!A507="","",'Notebook Database'!A507)</f>
        <v/>
      </c>
      <c r="E309" s="120"/>
      <c r="F309" s="120"/>
      <c r="G309" s="120"/>
    </row>
    <row r="310" spans="2:7" s="118" customFormat="1">
      <c r="B310" s="94"/>
      <c r="C310" s="119"/>
      <c r="D310" s="120" t="str">
        <f>IF('Notebook Database'!A508="","",'Notebook Database'!A508)</f>
        <v/>
      </c>
      <c r="E310" s="120"/>
      <c r="F310" s="120"/>
      <c r="G310" s="120"/>
    </row>
    <row r="311" spans="2:7" s="118" customFormat="1">
      <c r="B311" s="94"/>
      <c r="C311" s="119"/>
      <c r="D311" s="120" t="str">
        <f>IF('Notebook Database'!A509="","",'Notebook Database'!A509)</f>
        <v/>
      </c>
      <c r="E311" s="120"/>
      <c r="F311" s="120"/>
      <c r="G311" s="120"/>
    </row>
    <row r="312" spans="2:7" s="118" customFormat="1">
      <c r="B312" s="94"/>
      <c r="C312" s="119"/>
      <c r="D312" s="120" t="str">
        <f>IF('Notebook Database'!A510="","",'Notebook Database'!A510)</f>
        <v/>
      </c>
      <c r="E312" s="120"/>
      <c r="F312" s="120"/>
      <c r="G312" s="120"/>
    </row>
    <row r="313" spans="2:7" s="118" customFormat="1">
      <c r="B313" s="94"/>
      <c r="C313" s="119"/>
      <c r="D313" s="120" t="str">
        <f>IF('Notebook Database'!A511="","",'Notebook Database'!A511)</f>
        <v/>
      </c>
      <c r="E313" s="120"/>
      <c r="F313" s="120"/>
      <c r="G313" s="120"/>
    </row>
    <row r="314" spans="2:7" s="118" customFormat="1">
      <c r="B314" s="94"/>
      <c r="C314" s="119"/>
      <c r="D314" s="120" t="str">
        <f>IF('Notebook Database'!A512="","",'Notebook Database'!A512)</f>
        <v/>
      </c>
      <c r="E314" s="120"/>
      <c r="F314" s="120"/>
      <c r="G314" s="120"/>
    </row>
    <row r="315" spans="2:7" s="118" customFormat="1">
      <c r="B315" s="94"/>
      <c r="C315" s="119"/>
      <c r="D315" s="120" t="str">
        <f>IF('Notebook Database'!A513="","",'Notebook Database'!A513)</f>
        <v/>
      </c>
      <c r="E315" s="120"/>
      <c r="F315" s="120"/>
      <c r="G315" s="120"/>
    </row>
    <row r="316" spans="2:7" s="118" customFormat="1">
      <c r="B316" s="94"/>
      <c r="C316" s="119"/>
      <c r="D316" s="120" t="str">
        <f>IF('Notebook Database'!A514="","",'Notebook Database'!A514)</f>
        <v/>
      </c>
      <c r="E316" s="120"/>
      <c r="F316" s="120"/>
      <c r="G316" s="120"/>
    </row>
    <row r="317" spans="2:7" s="118" customFormat="1">
      <c r="B317" s="94"/>
      <c r="C317" s="119"/>
      <c r="D317" s="120" t="str">
        <f>IF('Notebook Database'!A515="","",'Notebook Database'!A515)</f>
        <v/>
      </c>
      <c r="E317" s="120"/>
      <c r="F317" s="120"/>
      <c r="G317" s="120"/>
    </row>
    <row r="318" spans="2:7" s="118" customFormat="1">
      <c r="B318" s="94"/>
      <c r="C318" s="119"/>
      <c r="D318" s="120" t="str">
        <f>IF('Notebook Database'!A516="","",'Notebook Database'!A516)</f>
        <v/>
      </c>
      <c r="E318" s="120"/>
      <c r="F318" s="120"/>
      <c r="G318" s="120"/>
    </row>
    <row r="319" spans="2:7" s="118" customFormat="1">
      <c r="B319" s="94"/>
      <c r="C319" s="119"/>
      <c r="D319" s="120" t="str">
        <f>IF('Notebook Database'!A517="","",'Notebook Database'!A517)</f>
        <v/>
      </c>
      <c r="E319" s="120"/>
      <c r="F319" s="120"/>
      <c r="G319" s="120"/>
    </row>
    <row r="320" spans="2:7" s="118" customFormat="1">
      <c r="B320" s="94"/>
      <c r="C320" s="119"/>
      <c r="D320" s="120" t="str">
        <f>IF('Notebook Database'!A518="","",'Notebook Database'!A518)</f>
        <v/>
      </c>
      <c r="E320" s="120"/>
      <c r="F320" s="120"/>
      <c r="G320" s="120"/>
    </row>
    <row r="321" spans="2:7" s="118" customFormat="1">
      <c r="B321" s="94"/>
      <c r="C321" s="119"/>
      <c r="D321" s="120" t="str">
        <f>IF('Notebook Database'!A519="","",'Notebook Database'!A519)</f>
        <v/>
      </c>
      <c r="E321" s="120"/>
      <c r="F321" s="120"/>
      <c r="G321" s="120"/>
    </row>
    <row r="322" spans="2:7" s="118" customFormat="1">
      <c r="B322" s="94"/>
      <c r="C322" s="119"/>
      <c r="D322" s="120" t="str">
        <f>IF('Notebook Database'!A520="","",'Notebook Database'!A520)</f>
        <v/>
      </c>
      <c r="E322" s="120"/>
      <c r="F322" s="120"/>
      <c r="G322" s="120"/>
    </row>
    <row r="323" spans="2:7" s="118" customFormat="1">
      <c r="B323" s="94"/>
      <c r="C323" s="119"/>
      <c r="D323" s="120" t="str">
        <f>IF('Notebook Database'!A521="","",'Notebook Database'!A521)</f>
        <v/>
      </c>
      <c r="E323" s="120"/>
      <c r="F323" s="120"/>
      <c r="G323" s="120"/>
    </row>
    <row r="324" spans="2:7" s="118" customFormat="1">
      <c r="B324" s="94"/>
      <c r="C324" s="119"/>
      <c r="D324" s="120" t="str">
        <f>IF('Notebook Database'!A522="","",'Notebook Database'!A522)</f>
        <v/>
      </c>
      <c r="E324" s="120"/>
      <c r="F324" s="120"/>
      <c r="G324" s="120"/>
    </row>
    <row r="325" spans="2:7" s="118" customFormat="1">
      <c r="B325" s="94"/>
      <c r="C325" s="119"/>
      <c r="D325" s="120" t="str">
        <f>IF('Notebook Database'!A523="","",'Notebook Database'!A523)</f>
        <v/>
      </c>
      <c r="E325" s="120"/>
      <c r="F325" s="120"/>
      <c r="G325" s="120"/>
    </row>
    <row r="326" spans="2:7" s="118" customFormat="1">
      <c r="B326" s="94"/>
      <c r="C326" s="119"/>
      <c r="D326" s="120" t="str">
        <f>IF('Notebook Database'!A524="","",'Notebook Database'!A524)</f>
        <v/>
      </c>
      <c r="E326" s="120"/>
      <c r="F326" s="120"/>
      <c r="G326" s="120"/>
    </row>
    <row r="327" spans="2:7" s="118" customFormat="1">
      <c r="B327" s="94"/>
      <c r="C327" s="119"/>
      <c r="D327" s="120" t="str">
        <f>IF('Notebook Database'!A525="","",'Notebook Database'!A525)</f>
        <v/>
      </c>
      <c r="E327" s="120"/>
      <c r="F327" s="120"/>
      <c r="G327" s="120"/>
    </row>
    <row r="328" spans="2:7" s="118" customFormat="1">
      <c r="B328" s="94"/>
      <c r="C328" s="119"/>
      <c r="D328" s="120" t="str">
        <f>IF('Notebook Database'!A526="","",'Notebook Database'!A526)</f>
        <v/>
      </c>
      <c r="E328" s="120"/>
      <c r="F328" s="120"/>
      <c r="G328" s="120"/>
    </row>
    <row r="329" spans="2:7" s="118" customFormat="1">
      <c r="B329" s="94"/>
      <c r="C329" s="119"/>
      <c r="D329" s="120" t="str">
        <f>IF('Notebook Database'!A527="","",'Notebook Database'!A527)</f>
        <v/>
      </c>
      <c r="E329" s="120"/>
      <c r="F329" s="120"/>
      <c r="G329" s="120"/>
    </row>
    <row r="330" spans="2:7" s="118" customFormat="1">
      <c r="B330" s="94"/>
      <c r="C330" s="119"/>
      <c r="D330" s="120" t="str">
        <f>IF('Notebook Database'!A528="","",'Notebook Database'!A528)</f>
        <v/>
      </c>
      <c r="E330" s="120"/>
      <c r="F330" s="120"/>
      <c r="G330" s="120"/>
    </row>
    <row r="331" spans="2:7" s="118" customFormat="1">
      <c r="B331" s="94"/>
      <c r="C331" s="119"/>
      <c r="D331" s="120" t="str">
        <f>IF('Notebook Database'!A529="","",'Notebook Database'!A529)</f>
        <v/>
      </c>
      <c r="E331" s="120"/>
      <c r="F331" s="120"/>
      <c r="G331" s="120"/>
    </row>
    <row r="332" spans="2:7" s="118" customFormat="1">
      <c r="B332" s="94"/>
      <c r="C332" s="119"/>
      <c r="D332" s="120" t="str">
        <f>IF('Notebook Database'!A530="","",'Notebook Database'!A530)</f>
        <v/>
      </c>
      <c r="E332" s="120"/>
      <c r="F332" s="120"/>
      <c r="G332" s="120"/>
    </row>
    <row r="333" spans="2:7" s="118" customFormat="1">
      <c r="B333" s="94"/>
      <c r="C333" s="119"/>
      <c r="D333" s="120" t="str">
        <f>IF('Notebook Database'!A531="","",'Notebook Database'!A531)</f>
        <v/>
      </c>
      <c r="E333" s="120"/>
      <c r="F333" s="120"/>
      <c r="G333" s="120"/>
    </row>
    <row r="334" spans="2:7" s="118" customFormat="1">
      <c r="B334" s="94"/>
      <c r="C334" s="119"/>
      <c r="D334" s="120" t="str">
        <f>IF('Notebook Database'!A532="","",'Notebook Database'!A532)</f>
        <v/>
      </c>
      <c r="E334" s="120"/>
      <c r="F334" s="120"/>
      <c r="G334" s="120"/>
    </row>
    <row r="335" spans="2:7" s="118" customFormat="1">
      <c r="B335" s="94"/>
      <c r="C335" s="119"/>
      <c r="D335" s="120" t="str">
        <f>IF('Notebook Database'!A533="","",'Notebook Database'!A533)</f>
        <v/>
      </c>
      <c r="E335" s="120"/>
      <c r="F335" s="120"/>
      <c r="G335" s="120"/>
    </row>
    <row r="336" spans="2:7" s="118" customFormat="1">
      <c r="B336" s="94"/>
      <c r="C336" s="119"/>
      <c r="D336" s="120" t="str">
        <f>IF('Notebook Database'!A534="","",'Notebook Database'!A534)</f>
        <v/>
      </c>
      <c r="E336" s="120"/>
      <c r="F336" s="120"/>
      <c r="G336" s="120"/>
    </row>
    <row r="337" spans="2:7" s="118" customFormat="1">
      <c r="B337" s="94"/>
      <c r="C337" s="119"/>
      <c r="D337" s="120" t="str">
        <f>IF('Notebook Database'!A535="","",'Notebook Database'!A535)</f>
        <v/>
      </c>
      <c r="E337" s="120"/>
      <c r="F337" s="120"/>
      <c r="G337" s="120"/>
    </row>
    <row r="338" spans="2:7" s="118" customFormat="1">
      <c r="B338" s="94"/>
      <c r="C338" s="119"/>
      <c r="D338" s="120" t="str">
        <f>IF('Notebook Database'!A536="","",'Notebook Database'!A536)</f>
        <v/>
      </c>
      <c r="E338" s="120"/>
      <c r="F338" s="120"/>
      <c r="G338" s="120"/>
    </row>
    <row r="339" spans="2:7" s="118" customFormat="1">
      <c r="B339" s="94"/>
      <c r="C339" s="119"/>
      <c r="D339" s="120" t="str">
        <f>IF('Notebook Database'!A537="","",'Notebook Database'!A537)</f>
        <v/>
      </c>
      <c r="E339" s="120"/>
      <c r="F339" s="120"/>
      <c r="G339" s="120"/>
    </row>
    <row r="340" spans="2:7" s="118" customFormat="1">
      <c r="B340" s="94"/>
      <c r="C340" s="119"/>
      <c r="D340" s="120" t="str">
        <f>IF('Notebook Database'!A538="","",'Notebook Database'!A538)</f>
        <v/>
      </c>
      <c r="E340" s="120"/>
      <c r="F340" s="120"/>
      <c r="G340" s="120"/>
    </row>
    <row r="341" spans="2:7" s="118" customFormat="1">
      <c r="B341" s="94"/>
      <c r="C341" s="119"/>
      <c r="D341" s="120" t="str">
        <f>IF('Notebook Database'!A539="","",'Notebook Database'!A539)</f>
        <v/>
      </c>
      <c r="E341" s="120"/>
      <c r="F341" s="120"/>
      <c r="G341" s="120"/>
    </row>
    <row r="342" spans="2:7" s="118" customFormat="1">
      <c r="B342" s="94"/>
      <c r="C342" s="119"/>
      <c r="D342" s="120" t="str">
        <f>IF('Notebook Database'!A540="","",'Notebook Database'!A540)</f>
        <v/>
      </c>
      <c r="E342" s="120"/>
      <c r="F342" s="120"/>
      <c r="G342" s="120"/>
    </row>
    <row r="343" spans="2:7" s="118" customFormat="1">
      <c r="B343" s="94"/>
      <c r="C343" s="119"/>
      <c r="D343" s="120" t="str">
        <f>IF('Notebook Database'!A541="","",'Notebook Database'!A541)</f>
        <v/>
      </c>
      <c r="E343" s="120"/>
      <c r="F343" s="120"/>
      <c r="G343" s="120"/>
    </row>
    <row r="344" spans="2:7" s="118" customFormat="1">
      <c r="B344" s="94"/>
      <c r="C344" s="119"/>
      <c r="D344" s="120" t="str">
        <f>IF('Notebook Database'!A542="","",'Notebook Database'!A542)</f>
        <v/>
      </c>
      <c r="E344" s="120"/>
      <c r="F344" s="120"/>
      <c r="G344" s="120"/>
    </row>
    <row r="345" spans="2:7" s="118" customFormat="1">
      <c r="B345" s="94"/>
      <c r="C345" s="119"/>
      <c r="D345" s="120" t="str">
        <f>IF('Notebook Database'!A543="","",'Notebook Database'!A543)</f>
        <v/>
      </c>
      <c r="E345" s="120"/>
      <c r="F345" s="120"/>
      <c r="G345" s="120"/>
    </row>
    <row r="346" spans="2:7" s="118" customFormat="1">
      <c r="B346" s="94"/>
      <c r="C346" s="119"/>
      <c r="D346" s="120" t="str">
        <f>IF('Notebook Database'!A544="","",'Notebook Database'!A544)</f>
        <v/>
      </c>
      <c r="E346" s="120"/>
      <c r="F346" s="120"/>
      <c r="G346" s="120"/>
    </row>
    <row r="347" spans="2:7" s="118" customFormat="1">
      <c r="B347" s="94"/>
      <c r="C347" s="119"/>
      <c r="D347" s="120" t="str">
        <f>IF('Notebook Database'!A545="","",'Notebook Database'!A545)</f>
        <v/>
      </c>
      <c r="E347" s="120"/>
      <c r="F347" s="120"/>
      <c r="G347" s="120"/>
    </row>
    <row r="348" spans="2:7" s="118" customFormat="1">
      <c r="B348" s="94"/>
      <c r="C348" s="119"/>
      <c r="D348" s="120" t="str">
        <f>IF('Notebook Database'!A546="","",'Notebook Database'!A546)</f>
        <v/>
      </c>
      <c r="E348" s="120"/>
      <c r="F348" s="120"/>
      <c r="G348" s="120"/>
    </row>
    <row r="349" spans="2:7" s="118" customFormat="1">
      <c r="B349" s="94"/>
      <c r="C349" s="119"/>
      <c r="D349" s="120" t="str">
        <f>IF('Notebook Database'!A547="","",'Notebook Database'!A547)</f>
        <v/>
      </c>
      <c r="E349" s="120"/>
      <c r="F349" s="120"/>
      <c r="G349" s="120"/>
    </row>
    <row r="350" spans="2:7" s="118" customFormat="1">
      <c r="B350" s="94"/>
      <c r="C350" s="119"/>
      <c r="D350" s="120" t="str">
        <f>IF('Notebook Database'!A548="","",'Notebook Database'!A548)</f>
        <v/>
      </c>
      <c r="E350" s="120"/>
      <c r="F350" s="120"/>
      <c r="G350" s="120"/>
    </row>
    <row r="351" spans="2:7" s="118" customFormat="1">
      <c r="B351" s="94"/>
      <c r="C351" s="119"/>
      <c r="D351" s="120" t="str">
        <f>IF('Notebook Database'!A549="","",'Notebook Database'!A549)</f>
        <v/>
      </c>
      <c r="E351" s="120"/>
      <c r="F351" s="120"/>
      <c r="G351" s="120"/>
    </row>
    <row r="352" spans="2:7" s="118" customFormat="1">
      <c r="B352" s="94"/>
      <c r="C352" s="119"/>
      <c r="D352" s="120" t="str">
        <f>IF('Notebook Database'!A550="","",'Notebook Database'!A550)</f>
        <v/>
      </c>
      <c r="E352" s="120"/>
      <c r="F352" s="120"/>
      <c r="G352" s="120"/>
    </row>
    <row r="353" spans="2:7" s="118" customFormat="1">
      <c r="B353" s="94"/>
      <c r="C353" s="119"/>
      <c r="D353" s="120" t="str">
        <f>IF('Notebook Database'!A551="","",'Notebook Database'!A551)</f>
        <v/>
      </c>
      <c r="E353" s="120"/>
      <c r="F353" s="120"/>
      <c r="G353" s="120"/>
    </row>
    <row r="354" spans="2:7" s="118" customFormat="1">
      <c r="B354" s="94"/>
      <c r="C354" s="119"/>
      <c r="D354" s="120" t="str">
        <f>IF('Notebook Database'!A552="","",'Notebook Database'!A552)</f>
        <v/>
      </c>
      <c r="E354" s="120"/>
      <c r="F354" s="120"/>
      <c r="G354" s="120"/>
    </row>
    <row r="355" spans="2:7" s="118" customFormat="1">
      <c r="B355" s="94"/>
      <c r="C355" s="119"/>
      <c r="D355" s="120" t="str">
        <f>IF('Notebook Database'!A553="","",'Notebook Database'!A553)</f>
        <v/>
      </c>
      <c r="E355" s="120"/>
      <c r="F355" s="120"/>
      <c r="G355" s="120"/>
    </row>
    <row r="356" spans="2:7" s="118" customFormat="1">
      <c r="B356" s="94"/>
      <c r="C356" s="119"/>
      <c r="D356" s="120" t="str">
        <f>IF('Notebook Database'!A554="","",'Notebook Database'!A554)</f>
        <v/>
      </c>
      <c r="E356" s="120"/>
      <c r="F356" s="120"/>
      <c r="G356" s="120"/>
    </row>
    <row r="357" spans="2:7" s="118" customFormat="1">
      <c r="B357" s="94"/>
      <c r="C357" s="119"/>
      <c r="D357" s="120" t="str">
        <f>IF('Notebook Database'!A555="","",'Notebook Database'!A555)</f>
        <v/>
      </c>
      <c r="E357" s="120"/>
      <c r="F357" s="120"/>
      <c r="G357" s="120"/>
    </row>
    <row r="358" spans="2:7" s="118" customFormat="1">
      <c r="B358" s="94"/>
      <c r="C358" s="119"/>
      <c r="D358" s="120" t="str">
        <f>IF('Notebook Database'!A556="","",'Notebook Database'!A556)</f>
        <v/>
      </c>
      <c r="E358" s="120"/>
      <c r="F358" s="120"/>
      <c r="G358" s="120"/>
    </row>
    <row r="359" spans="2:7" s="118" customFormat="1">
      <c r="B359" s="94"/>
      <c r="C359" s="119"/>
      <c r="D359" s="120" t="str">
        <f>IF('Notebook Database'!A557="","",'Notebook Database'!A557)</f>
        <v/>
      </c>
      <c r="E359" s="120"/>
      <c r="F359" s="120"/>
      <c r="G359" s="120"/>
    </row>
    <row r="360" spans="2:7" s="118" customFormat="1">
      <c r="B360" s="94"/>
      <c r="C360" s="119"/>
      <c r="D360" s="120" t="str">
        <f>IF('Notebook Database'!A558="","",'Notebook Database'!A558)</f>
        <v/>
      </c>
      <c r="E360" s="120"/>
      <c r="F360" s="120"/>
      <c r="G360" s="120"/>
    </row>
    <row r="361" spans="2:7" s="118" customFormat="1">
      <c r="B361" s="94"/>
      <c r="C361" s="119"/>
      <c r="D361" s="120" t="str">
        <f>IF('Notebook Database'!A559="","",'Notebook Database'!A559)</f>
        <v/>
      </c>
      <c r="E361" s="120"/>
      <c r="F361" s="120"/>
      <c r="G361" s="120"/>
    </row>
    <row r="362" spans="2:7" s="118" customFormat="1">
      <c r="B362" s="94"/>
      <c r="C362" s="119"/>
      <c r="D362" s="120" t="str">
        <f>IF('Notebook Database'!A560="","",'Notebook Database'!A560)</f>
        <v/>
      </c>
      <c r="E362" s="120"/>
      <c r="F362" s="120"/>
      <c r="G362" s="120"/>
    </row>
    <row r="363" spans="2:7" s="118" customFormat="1">
      <c r="B363" s="94"/>
      <c r="C363" s="119"/>
      <c r="D363" s="120" t="str">
        <f>IF('Notebook Database'!A561="","",'Notebook Database'!A561)</f>
        <v/>
      </c>
      <c r="E363" s="120"/>
      <c r="F363" s="120"/>
      <c r="G363" s="120"/>
    </row>
    <row r="364" spans="2:7" s="118" customFormat="1">
      <c r="B364" s="94"/>
      <c r="C364" s="119"/>
      <c r="D364" s="120" t="str">
        <f>IF('Notebook Database'!A562="","",'Notebook Database'!A562)</f>
        <v/>
      </c>
      <c r="E364" s="120"/>
      <c r="F364" s="120"/>
      <c r="G364" s="120"/>
    </row>
    <row r="365" spans="2:7" s="118" customFormat="1">
      <c r="B365" s="94"/>
      <c r="C365" s="119"/>
      <c r="D365" s="120" t="str">
        <f>IF('Notebook Database'!A563="","",'Notebook Database'!A563)</f>
        <v/>
      </c>
      <c r="E365" s="120"/>
      <c r="F365" s="120"/>
      <c r="G365" s="120"/>
    </row>
    <row r="366" spans="2:7" s="118" customFormat="1">
      <c r="B366" s="94"/>
      <c r="C366" s="119"/>
      <c r="D366" s="120" t="str">
        <f>IF('Notebook Database'!A564="","",'Notebook Database'!A564)</f>
        <v/>
      </c>
      <c r="E366" s="120"/>
      <c r="F366" s="120"/>
      <c r="G366" s="120"/>
    </row>
    <row r="367" spans="2:7" s="118" customFormat="1">
      <c r="B367" s="94"/>
      <c r="C367" s="119"/>
      <c r="D367" s="120" t="str">
        <f>IF('Notebook Database'!A565="","",'Notebook Database'!A565)</f>
        <v/>
      </c>
      <c r="E367" s="120"/>
      <c r="F367" s="120"/>
      <c r="G367" s="120"/>
    </row>
    <row r="368" spans="2:7" s="118" customFormat="1">
      <c r="B368" s="94"/>
      <c r="C368" s="119"/>
      <c r="D368" s="120" t="str">
        <f>IF('Notebook Database'!A566="","",'Notebook Database'!A566)</f>
        <v/>
      </c>
      <c r="E368" s="120"/>
      <c r="F368" s="120"/>
      <c r="G368" s="120"/>
    </row>
    <row r="369" spans="2:7" s="118" customFormat="1">
      <c r="B369" s="94"/>
      <c r="C369" s="119"/>
      <c r="D369" s="120" t="str">
        <f>IF('Notebook Database'!A567="","",'Notebook Database'!A567)</f>
        <v/>
      </c>
      <c r="E369" s="120"/>
      <c r="F369" s="120"/>
      <c r="G369" s="120"/>
    </row>
    <row r="370" spans="2:7" s="118" customFormat="1">
      <c r="B370" s="94"/>
      <c r="C370" s="119"/>
      <c r="D370" s="120" t="str">
        <f>IF('Notebook Database'!A568="","",'Notebook Database'!A568)</f>
        <v/>
      </c>
      <c r="E370" s="120"/>
      <c r="F370" s="120"/>
      <c r="G370" s="120"/>
    </row>
    <row r="371" spans="2:7" s="118" customFormat="1">
      <c r="B371" s="94"/>
      <c r="C371" s="119"/>
      <c r="D371" s="120" t="str">
        <f>IF('Notebook Database'!A569="","",'Notebook Database'!A569)</f>
        <v/>
      </c>
      <c r="E371" s="120"/>
      <c r="F371" s="120"/>
      <c r="G371" s="120"/>
    </row>
    <row r="372" spans="2:7" s="118" customFormat="1">
      <c r="B372" s="94"/>
      <c r="C372" s="119"/>
      <c r="D372" s="120" t="str">
        <f>IF('Notebook Database'!A570="","",'Notebook Database'!A570)</f>
        <v/>
      </c>
      <c r="E372" s="120"/>
      <c r="F372" s="120"/>
      <c r="G372" s="120"/>
    </row>
    <row r="373" spans="2:7" s="118" customFormat="1">
      <c r="B373" s="94"/>
      <c r="C373" s="119"/>
      <c r="D373" s="120" t="str">
        <f>IF('Notebook Database'!A571="","",'Notebook Database'!A571)</f>
        <v/>
      </c>
      <c r="E373" s="120"/>
      <c r="F373" s="120"/>
      <c r="G373" s="120"/>
    </row>
    <row r="374" spans="2:7" s="118" customFormat="1">
      <c r="B374" s="94"/>
      <c r="C374" s="119"/>
      <c r="D374" s="120" t="str">
        <f>IF('Notebook Database'!A572="","",'Notebook Database'!A572)</f>
        <v/>
      </c>
      <c r="E374" s="120"/>
      <c r="F374" s="120"/>
      <c r="G374" s="120"/>
    </row>
    <row r="375" spans="2:7" s="118" customFormat="1">
      <c r="B375" s="94"/>
      <c r="C375" s="119"/>
      <c r="D375" s="120" t="str">
        <f>IF('Notebook Database'!A573="","",'Notebook Database'!A573)</f>
        <v/>
      </c>
      <c r="E375" s="120"/>
      <c r="F375" s="120"/>
      <c r="G375" s="120"/>
    </row>
    <row r="376" spans="2:7" s="118" customFormat="1">
      <c r="B376" s="94"/>
      <c r="C376" s="119"/>
      <c r="D376" s="120" t="str">
        <f>IF('Notebook Database'!A574="","",'Notebook Database'!A574)</f>
        <v/>
      </c>
      <c r="E376" s="120"/>
      <c r="F376" s="120"/>
      <c r="G376" s="120"/>
    </row>
    <row r="377" spans="2:7" s="118" customFormat="1">
      <c r="B377" s="94"/>
      <c r="C377" s="119"/>
      <c r="D377" s="120" t="str">
        <f>IF('Notebook Database'!A575="","",'Notebook Database'!A575)</f>
        <v/>
      </c>
      <c r="E377" s="120"/>
      <c r="F377" s="120"/>
      <c r="G377" s="120"/>
    </row>
    <row r="378" spans="2:7" s="118" customFormat="1">
      <c r="B378" s="94"/>
      <c r="C378" s="119"/>
      <c r="D378" s="120" t="str">
        <f>IF('Notebook Database'!A576="","",'Notebook Database'!A576)</f>
        <v/>
      </c>
      <c r="E378" s="120"/>
      <c r="F378" s="120"/>
      <c r="G378" s="120"/>
    </row>
    <row r="379" spans="2:7" s="118" customFormat="1">
      <c r="B379" s="94"/>
      <c r="C379" s="119"/>
      <c r="D379" s="120" t="str">
        <f>IF('Notebook Database'!A577="","",'Notebook Database'!A577)</f>
        <v/>
      </c>
      <c r="E379" s="120"/>
      <c r="F379" s="120"/>
      <c r="G379" s="120"/>
    </row>
    <row r="380" spans="2:7" s="118" customFormat="1">
      <c r="B380" s="94"/>
      <c r="C380" s="119"/>
      <c r="D380" s="120" t="str">
        <f>IF('Notebook Database'!A578="","",'Notebook Database'!A578)</f>
        <v/>
      </c>
      <c r="E380" s="120"/>
      <c r="F380" s="120"/>
      <c r="G380" s="120"/>
    </row>
    <row r="381" spans="2:7" s="118" customFormat="1">
      <c r="B381" s="94"/>
      <c r="C381" s="119"/>
      <c r="D381" s="120" t="str">
        <f>IF('Notebook Database'!A579="","",'Notebook Database'!A579)</f>
        <v/>
      </c>
      <c r="E381" s="120"/>
      <c r="F381" s="120"/>
      <c r="G381" s="120"/>
    </row>
    <row r="382" spans="2:7" s="118" customFormat="1">
      <c r="B382" s="94"/>
      <c r="C382" s="119"/>
      <c r="D382" s="120" t="str">
        <f>IF('Notebook Database'!A580="","",'Notebook Database'!A580)</f>
        <v/>
      </c>
      <c r="E382" s="120"/>
      <c r="F382" s="120"/>
      <c r="G382" s="120"/>
    </row>
    <row r="383" spans="2:7" s="118" customFormat="1">
      <c r="B383" s="94"/>
      <c r="C383" s="119"/>
      <c r="D383" s="120" t="str">
        <f>IF('Notebook Database'!A581="","",'Notebook Database'!A581)</f>
        <v/>
      </c>
      <c r="E383" s="120"/>
      <c r="F383" s="120"/>
      <c r="G383" s="120"/>
    </row>
    <row r="384" spans="2:7" s="118" customFormat="1">
      <c r="B384" s="94"/>
      <c r="C384" s="119"/>
      <c r="D384" s="120" t="str">
        <f>IF('Notebook Database'!A582="","",'Notebook Database'!A582)</f>
        <v/>
      </c>
      <c r="E384" s="120"/>
      <c r="F384" s="120"/>
      <c r="G384" s="120"/>
    </row>
    <row r="385" spans="2:7" s="118" customFormat="1">
      <c r="B385" s="94"/>
      <c r="C385" s="119"/>
      <c r="D385" s="120" t="str">
        <f>IF('Notebook Database'!A583="","",'Notebook Database'!A583)</f>
        <v/>
      </c>
      <c r="E385" s="120"/>
      <c r="F385" s="120"/>
      <c r="G385" s="120"/>
    </row>
    <row r="386" spans="2:7" s="118" customFormat="1">
      <c r="B386" s="94"/>
      <c r="C386" s="119"/>
      <c r="D386" s="120" t="str">
        <f>IF('Notebook Database'!A584="","",'Notebook Database'!A584)</f>
        <v/>
      </c>
      <c r="E386" s="120"/>
      <c r="F386" s="120"/>
      <c r="G386" s="120"/>
    </row>
    <row r="387" spans="2:7" s="118" customFormat="1">
      <c r="B387" s="94"/>
      <c r="C387" s="119"/>
      <c r="D387" s="120" t="str">
        <f>IF('Notebook Database'!A585="","",'Notebook Database'!A585)</f>
        <v/>
      </c>
      <c r="E387" s="120"/>
      <c r="F387" s="120"/>
      <c r="G387" s="120"/>
    </row>
    <row r="388" spans="2:7" s="118" customFormat="1">
      <c r="B388" s="94"/>
      <c r="C388" s="119"/>
      <c r="D388" s="120" t="str">
        <f>IF('Notebook Database'!A586="","",'Notebook Database'!A586)</f>
        <v/>
      </c>
      <c r="E388" s="120"/>
      <c r="F388" s="120"/>
      <c r="G388" s="120"/>
    </row>
    <row r="389" spans="2:7" s="118" customFormat="1">
      <c r="B389" s="94"/>
      <c r="C389" s="119"/>
      <c r="D389" s="120" t="str">
        <f>IF('Notebook Database'!A587="","",'Notebook Database'!A587)</f>
        <v/>
      </c>
      <c r="E389" s="120"/>
      <c r="F389" s="120"/>
      <c r="G389" s="120"/>
    </row>
    <row r="390" spans="2:7" s="118" customFormat="1">
      <c r="B390" s="94"/>
      <c r="C390" s="119"/>
      <c r="D390" s="120" t="str">
        <f>IF('Notebook Database'!A588="","",'Notebook Database'!A588)</f>
        <v/>
      </c>
      <c r="E390" s="120"/>
      <c r="F390" s="120"/>
      <c r="G390" s="120"/>
    </row>
    <row r="391" spans="2:7" s="118" customFormat="1">
      <c r="B391" s="94"/>
      <c r="C391" s="119"/>
      <c r="D391" s="120" t="str">
        <f>IF('Notebook Database'!A589="","",'Notebook Database'!A589)</f>
        <v/>
      </c>
      <c r="E391" s="120"/>
      <c r="F391" s="120"/>
      <c r="G391" s="120"/>
    </row>
    <row r="392" spans="2:7" s="118" customFormat="1">
      <c r="B392" s="94"/>
      <c r="C392" s="119"/>
      <c r="D392" s="120" t="str">
        <f>IF('Notebook Database'!A590="","",'Notebook Database'!A590)</f>
        <v/>
      </c>
      <c r="E392" s="120"/>
      <c r="F392" s="120"/>
      <c r="G392" s="120"/>
    </row>
    <row r="393" spans="2:7" s="118" customFormat="1">
      <c r="B393" s="94"/>
      <c r="C393" s="119"/>
      <c r="D393" s="120" t="str">
        <f>IF('Notebook Database'!A591="","",'Notebook Database'!A591)</f>
        <v/>
      </c>
      <c r="E393" s="120"/>
      <c r="F393" s="120"/>
      <c r="G393" s="120"/>
    </row>
    <row r="394" spans="2:7" s="118" customFormat="1">
      <c r="B394" s="94"/>
      <c r="C394" s="119"/>
      <c r="D394" s="120" t="str">
        <f>IF('Notebook Database'!A592="","",'Notebook Database'!A592)</f>
        <v/>
      </c>
      <c r="E394" s="120"/>
      <c r="F394" s="120"/>
      <c r="G394" s="120"/>
    </row>
    <row r="395" spans="2:7" s="118" customFormat="1">
      <c r="B395" s="94"/>
      <c r="C395" s="119"/>
      <c r="D395" s="120" t="str">
        <f>IF('Notebook Database'!A593="","",'Notebook Database'!A593)</f>
        <v/>
      </c>
      <c r="E395" s="120"/>
      <c r="F395" s="120"/>
      <c r="G395" s="120"/>
    </row>
    <row r="396" spans="2:7" s="118" customFormat="1">
      <c r="B396" s="94"/>
      <c r="C396" s="119"/>
      <c r="D396" s="120" t="str">
        <f>IF('Notebook Database'!A594="","",'Notebook Database'!A594)</f>
        <v/>
      </c>
      <c r="E396" s="120"/>
      <c r="F396" s="120"/>
      <c r="G396" s="120"/>
    </row>
    <row r="397" spans="2:7" s="118" customFormat="1">
      <c r="B397" s="94"/>
      <c r="C397" s="119"/>
      <c r="D397" s="120" t="str">
        <f>IF('Notebook Database'!A595="","",'Notebook Database'!A595)</f>
        <v/>
      </c>
      <c r="E397" s="120"/>
      <c r="F397" s="120"/>
      <c r="G397" s="120"/>
    </row>
    <row r="398" spans="2:7" s="118" customFormat="1">
      <c r="B398" s="94"/>
      <c r="C398" s="119"/>
      <c r="D398" s="120" t="str">
        <f>IF('Notebook Database'!A596="","",'Notebook Database'!A596)</f>
        <v/>
      </c>
      <c r="E398" s="120"/>
      <c r="F398" s="120"/>
      <c r="G398" s="120"/>
    </row>
    <row r="399" spans="2:7" s="118" customFormat="1">
      <c r="B399" s="94"/>
      <c r="C399" s="119"/>
      <c r="D399" s="120" t="str">
        <f>IF('Notebook Database'!A597="","",'Notebook Database'!A597)</f>
        <v/>
      </c>
      <c r="E399" s="120"/>
      <c r="F399" s="120"/>
      <c r="G399" s="120"/>
    </row>
    <row r="400" spans="2:7" s="118" customFormat="1">
      <c r="B400" s="94"/>
      <c r="C400" s="119"/>
      <c r="D400" s="120" t="str">
        <f>IF('Notebook Database'!A598="","",'Notebook Database'!A598)</f>
        <v/>
      </c>
      <c r="E400" s="120"/>
      <c r="F400" s="120"/>
      <c r="G400" s="120"/>
    </row>
    <row r="401" spans="2:7" s="118" customFormat="1">
      <c r="B401" s="94"/>
      <c r="C401" s="119"/>
      <c r="D401" s="120" t="str">
        <f>IF('Notebook Database'!A599="","",'Notebook Database'!A599)</f>
        <v/>
      </c>
      <c r="E401" s="120"/>
      <c r="F401" s="120"/>
      <c r="G401" s="120"/>
    </row>
    <row r="402" spans="2:7" s="118" customFormat="1">
      <c r="B402" s="94"/>
      <c r="C402" s="119"/>
      <c r="D402" s="120" t="str">
        <f>IF('Notebook Database'!A600="","",'Notebook Database'!A600)</f>
        <v/>
      </c>
      <c r="E402" s="120"/>
      <c r="F402" s="120"/>
      <c r="G402" s="120"/>
    </row>
    <row r="403" spans="2:7" s="118" customFormat="1">
      <c r="B403" s="94"/>
      <c r="C403" s="119"/>
      <c r="D403" s="120" t="str">
        <f>IF('Notebook Database'!A601="","",'Notebook Database'!A601)</f>
        <v/>
      </c>
      <c r="E403" s="120"/>
      <c r="F403" s="120"/>
      <c r="G403" s="120"/>
    </row>
    <row r="404" spans="2:7" s="118" customFormat="1">
      <c r="B404" s="94"/>
      <c r="C404" s="119"/>
      <c r="D404" s="120" t="str">
        <f>IF('Notebook Database'!A602="","",'Notebook Database'!A602)</f>
        <v/>
      </c>
      <c r="E404" s="120"/>
      <c r="F404" s="120"/>
      <c r="G404" s="120"/>
    </row>
    <row r="405" spans="2:7" s="118" customFormat="1">
      <c r="B405" s="94"/>
      <c r="C405" s="119"/>
      <c r="D405" s="120" t="str">
        <f>IF('Notebook Database'!A603="","",'Notebook Database'!A603)</f>
        <v/>
      </c>
      <c r="E405" s="120"/>
      <c r="F405" s="120"/>
      <c r="G405" s="120"/>
    </row>
    <row r="406" spans="2:7" s="118" customFormat="1">
      <c r="B406" s="94"/>
      <c r="C406" s="119"/>
      <c r="D406" s="120" t="str">
        <f>IF('Notebook Database'!A604="","",'Notebook Database'!A604)</f>
        <v/>
      </c>
      <c r="E406" s="120"/>
      <c r="F406" s="120"/>
      <c r="G406" s="120"/>
    </row>
    <row r="407" spans="2:7" s="118" customFormat="1">
      <c r="B407" s="94"/>
      <c r="C407" s="119"/>
      <c r="D407" s="120" t="str">
        <f>IF('Notebook Database'!A605="","",'Notebook Database'!A605)</f>
        <v/>
      </c>
      <c r="E407" s="120"/>
      <c r="F407" s="120"/>
      <c r="G407" s="120"/>
    </row>
    <row r="408" spans="2:7" s="118" customFormat="1">
      <c r="B408" s="94"/>
      <c r="C408" s="119"/>
      <c r="D408" s="120" t="str">
        <f>IF('Notebook Database'!A606="","",'Notebook Database'!A606)</f>
        <v/>
      </c>
      <c r="E408" s="120"/>
      <c r="F408" s="120"/>
      <c r="G408" s="120"/>
    </row>
    <row r="409" spans="2:7" s="118" customFormat="1">
      <c r="B409" s="94"/>
      <c r="C409" s="119"/>
      <c r="D409" s="120" t="str">
        <f>IF('Notebook Database'!A607="","",'Notebook Database'!A607)</f>
        <v/>
      </c>
      <c r="E409" s="120"/>
      <c r="F409" s="120"/>
      <c r="G409" s="120"/>
    </row>
    <row r="410" spans="2:7" s="118" customFormat="1">
      <c r="B410" s="94"/>
      <c r="C410" s="119"/>
      <c r="D410" s="120" t="str">
        <f>IF('Notebook Database'!A608="","",'Notebook Database'!A608)</f>
        <v/>
      </c>
      <c r="E410" s="120"/>
      <c r="F410" s="120"/>
      <c r="G410" s="120"/>
    </row>
    <row r="411" spans="2:7" s="118" customFormat="1">
      <c r="B411" s="94"/>
      <c r="C411" s="119"/>
      <c r="D411" s="120" t="str">
        <f>IF('Notebook Database'!A609="","",'Notebook Database'!A609)</f>
        <v/>
      </c>
      <c r="E411" s="120"/>
      <c r="F411" s="120"/>
      <c r="G411" s="120"/>
    </row>
    <row r="412" spans="2:7" s="118" customFormat="1">
      <c r="B412" s="94"/>
      <c r="C412" s="119"/>
      <c r="D412" s="120" t="str">
        <f>IF('Notebook Database'!A610="","",'Notebook Database'!A610)</f>
        <v/>
      </c>
      <c r="E412" s="120"/>
      <c r="F412" s="120"/>
      <c r="G412" s="120"/>
    </row>
    <row r="413" spans="2:7" s="118" customFormat="1">
      <c r="B413" s="94"/>
      <c r="C413" s="119"/>
      <c r="D413" s="120" t="str">
        <f>IF('Notebook Database'!A611="","",'Notebook Database'!A611)</f>
        <v/>
      </c>
      <c r="E413" s="120"/>
      <c r="F413" s="120"/>
      <c r="G413" s="120"/>
    </row>
    <row r="414" spans="2:7" s="118" customFormat="1">
      <c r="B414" s="94"/>
      <c r="C414" s="119"/>
      <c r="D414" s="120" t="str">
        <f>IF('Notebook Database'!A612="","",'Notebook Database'!A612)</f>
        <v/>
      </c>
      <c r="E414" s="120"/>
      <c r="F414" s="120"/>
      <c r="G414" s="120"/>
    </row>
    <row r="415" spans="2:7" s="118" customFormat="1">
      <c r="B415" s="94"/>
      <c r="C415" s="119"/>
      <c r="D415" s="120" t="str">
        <f>IF('Notebook Database'!A613="","",'Notebook Database'!A613)</f>
        <v/>
      </c>
      <c r="E415" s="120"/>
      <c r="F415" s="120"/>
      <c r="G415" s="120"/>
    </row>
    <row r="416" spans="2:7" s="118" customFormat="1">
      <c r="B416" s="94"/>
      <c r="C416" s="119"/>
      <c r="D416" s="120" t="str">
        <f>IF('Notebook Database'!A614="","",'Notebook Database'!A614)</f>
        <v/>
      </c>
      <c r="E416" s="120"/>
      <c r="F416" s="120"/>
      <c r="G416" s="120"/>
    </row>
    <row r="417" spans="2:7" s="118" customFormat="1">
      <c r="B417" s="94"/>
      <c r="C417" s="119"/>
      <c r="D417" s="120" t="str">
        <f>IF('Notebook Database'!A615="","",'Notebook Database'!A615)</f>
        <v/>
      </c>
      <c r="E417" s="120"/>
      <c r="F417" s="120"/>
      <c r="G417" s="120"/>
    </row>
    <row r="418" spans="2:7" s="118" customFormat="1">
      <c r="B418" s="94"/>
      <c r="C418" s="119"/>
      <c r="D418" s="120" t="str">
        <f>IF('Notebook Database'!A616="","",'Notebook Database'!A616)</f>
        <v/>
      </c>
      <c r="E418" s="120"/>
      <c r="F418" s="120"/>
      <c r="G418" s="120"/>
    </row>
    <row r="419" spans="2:7" s="118" customFormat="1">
      <c r="B419" s="94"/>
      <c r="C419" s="119"/>
      <c r="D419" s="120" t="str">
        <f>IF('Notebook Database'!A617="","",'Notebook Database'!A617)</f>
        <v/>
      </c>
      <c r="E419" s="120"/>
      <c r="F419" s="120"/>
      <c r="G419" s="120"/>
    </row>
    <row r="420" spans="2:7" s="118" customFormat="1">
      <c r="B420" s="94"/>
      <c r="C420" s="119"/>
      <c r="D420" s="120" t="str">
        <f>IF('Notebook Database'!A618="","",'Notebook Database'!A618)</f>
        <v/>
      </c>
      <c r="E420" s="120"/>
      <c r="F420" s="120"/>
      <c r="G420" s="120"/>
    </row>
    <row r="421" spans="2:7" s="118" customFormat="1">
      <c r="B421" s="94"/>
      <c r="C421" s="119"/>
      <c r="D421" s="120" t="str">
        <f>IF('Notebook Database'!A619="","",'Notebook Database'!A619)</f>
        <v/>
      </c>
      <c r="E421" s="120"/>
      <c r="F421" s="120"/>
      <c r="G421" s="120"/>
    </row>
    <row r="422" spans="2:7" s="118" customFormat="1">
      <c r="B422" s="94"/>
      <c r="C422" s="119"/>
      <c r="D422" s="120" t="str">
        <f>IF('Notebook Database'!A620="","",'Notebook Database'!A620)</f>
        <v/>
      </c>
      <c r="E422" s="120"/>
      <c r="F422" s="120"/>
      <c r="G422" s="120"/>
    </row>
    <row r="423" spans="2:7" s="118" customFormat="1">
      <c r="B423" s="94"/>
      <c r="C423" s="119"/>
      <c r="D423" s="120" t="str">
        <f>IF('Notebook Database'!A621="","",'Notebook Database'!A621)</f>
        <v/>
      </c>
      <c r="E423" s="120"/>
      <c r="F423" s="120"/>
      <c r="G423" s="120"/>
    </row>
    <row r="424" spans="2:7" s="118" customFormat="1">
      <c r="B424" s="94"/>
      <c r="C424" s="119"/>
      <c r="D424" s="120" t="str">
        <f>IF('Notebook Database'!A622="","",'Notebook Database'!A622)</f>
        <v/>
      </c>
      <c r="E424" s="120"/>
      <c r="F424" s="120"/>
      <c r="G424" s="120"/>
    </row>
    <row r="425" spans="2:7" s="118" customFormat="1">
      <c r="B425" s="94"/>
      <c r="C425" s="119"/>
      <c r="D425" s="120" t="str">
        <f>IF('Notebook Database'!A623="","",'Notebook Database'!A623)</f>
        <v/>
      </c>
      <c r="E425" s="120"/>
      <c r="F425" s="120"/>
      <c r="G425" s="120"/>
    </row>
    <row r="426" spans="2:7" s="118" customFormat="1">
      <c r="B426" s="94"/>
      <c r="C426" s="119"/>
      <c r="D426" s="120" t="str">
        <f>IF('Notebook Database'!A624="","",'Notebook Database'!A624)</f>
        <v/>
      </c>
      <c r="E426" s="120"/>
      <c r="F426" s="120"/>
      <c r="G426" s="120"/>
    </row>
    <row r="427" spans="2:7" s="118" customFormat="1">
      <c r="B427" s="94"/>
      <c r="C427" s="119"/>
      <c r="D427" s="120" t="str">
        <f>IF('Notebook Database'!A625="","",'Notebook Database'!A625)</f>
        <v/>
      </c>
      <c r="E427" s="120"/>
      <c r="F427" s="120"/>
      <c r="G427" s="120"/>
    </row>
    <row r="428" spans="2:7" s="118" customFormat="1">
      <c r="B428" s="94"/>
      <c r="C428" s="119"/>
      <c r="D428" s="120" t="str">
        <f>IF('Notebook Database'!A626="","",'Notebook Database'!A626)</f>
        <v/>
      </c>
      <c r="E428" s="120"/>
      <c r="F428" s="120"/>
      <c r="G428" s="120"/>
    </row>
    <row r="429" spans="2:7" s="118" customFormat="1">
      <c r="B429" s="94"/>
      <c r="C429" s="119"/>
      <c r="D429" s="120" t="str">
        <f>IF('Notebook Database'!A627="","",'Notebook Database'!A627)</f>
        <v/>
      </c>
      <c r="E429" s="120"/>
      <c r="F429" s="120"/>
      <c r="G429" s="120"/>
    </row>
    <row r="430" spans="2:7" s="118" customFormat="1">
      <c r="B430" s="94"/>
      <c r="C430" s="119"/>
      <c r="D430" s="120" t="str">
        <f>IF('Notebook Database'!A628="","",'Notebook Database'!A628)</f>
        <v/>
      </c>
      <c r="E430" s="120"/>
      <c r="F430" s="120"/>
      <c r="G430" s="120"/>
    </row>
    <row r="431" spans="2:7" s="118" customFormat="1">
      <c r="B431" s="94"/>
      <c r="C431" s="119"/>
      <c r="D431" s="120" t="str">
        <f>IF('Notebook Database'!A629="","",'Notebook Database'!A629)</f>
        <v/>
      </c>
      <c r="E431" s="120"/>
      <c r="F431" s="120"/>
      <c r="G431" s="120"/>
    </row>
    <row r="432" spans="2:7" s="118" customFormat="1">
      <c r="B432" s="94"/>
      <c r="C432" s="119"/>
      <c r="D432" s="120" t="str">
        <f>IF('Notebook Database'!A630="","",'Notebook Database'!A630)</f>
        <v/>
      </c>
      <c r="E432" s="120"/>
      <c r="F432" s="120"/>
      <c r="G432" s="120"/>
    </row>
    <row r="433" spans="2:7" s="118" customFormat="1">
      <c r="B433" s="94"/>
      <c r="C433" s="119"/>
      <c r="D433" s="120" t="str">
        <f>IF('Notebook Database'!A631="","",'Notebook Database'!A631)</f>
        <v/>
      </c>
      <c r="E433" s="120"/>
      <c r="F433" s="120"/>
      <c r="G433" s="120"/>
    </row>
    <row r="434" spans="2:7" s="118" customFormat="1">
      <c r="B434" s="94"/>
      <c r="C434" s="119"/>
      <c r="D434" s="120" t="str">
        <f>IF('Notebook Database'!A632="","",'Notebook Database'!A632)</f>
        <v/>
      </c>
      <c r="E434" s="120"/>
      <c r="F434" s="120"/>
      <c r="G434" s="120"/>
    </row>
    <row r="435" spans="2:7" s="118" customFormat="1">
      <c r="B435" s="94"/>
      <c r="C435" s="119"/>
      <c r="D435" s="120" t="str">
        <f>IF('Notebook Database'!A633="","",'Notebook Database'!A633)</f>
        <v/>
      </c>
      <c r="E435" s="120"/>
      <c r="F435" s="120"/>
      <c r="G435" s="120"/>
    </row>
    <row r="436" spans="2:7" s="118" customFormat="1">
      <c r="B436" s="94"/>
      <c r="C436" s="119"/>
      <c r="D436" s="120" t="str">
        <f>IF('Notebook Database'!A634="","",'Notebook Database'!A634)</f>
        <v/>
      </c>
      <c r="E436" s="120"/>
      <c r="F436" s="120"/>
      <c r="G436" s="120"/>
    </row>
    <row r="437" spans="2:7" s="118" customFormat="1">
      <c r="B437" s="94"/>
      <c r="C437" s="119"/>
      <c r="D437" s="120" t="str">
        <f>IF('Notebook Database'!A635="","",'Notebook Database'!A635)</f>
        <v/>
      </c>
      <c r="E437" s="120"/>
      <c r="F437" s="120"/>
      <c r="G437" s="120"/>
    </row>
    <row r="438" spans="2:7" s="122" customFormat="1">
      <c r="B438" s="94"/>
      <c r="C438" s="121"/>
    </row>
  </sheetData>
  <sheetProtection password="B48E" sheet="1" objects="1" scenarios="1"/>
  <dataConsolidate function="var"/>
  <mergeCells count="8">
    <mergeCell ref="B45:B51"/>
    <mergeCell ref="B54:B55"/>
    <mergeCell ref="B13:B25"/>
    <mergeCell ref="B26:B27"/>
    <mergeCell ref="B35:B38"/>
    <mergeCell ref="B39:B40"/>
    <mergeCell ref="B41:B44"/>
    <mergeCell ref="B28:B34"/>
  </mergeCells>
  <phoneticPr fontId="6" type="noConversion"/>
  <conditionalFormatting sqref="D13:G55">
    <cfRule type="expression" dxfId="969" priority="3">
      <formula>MOD(ROW(),2)=1</formula>
    </cfRule>
    <cfRule type="expression" dxfId="968" priority="4">
      <formula>MOD(ROW(),2)=1</formula>
    </cfRule>
  </conditionalFormatting>
  <dataValidations count="1">
    <dataValidation type="list" allowBlank="1" showInputMessage="1" showErrorMessage="1" sqref="D11:G11">
      <formula1>models1note</formula1>
    </dataValidation>
  </dataValidations>
  <pageMargins left="0.25" right="0.25" top="0.75" bottom="0.75" header="0.3" footer="0.3"/>
  <pageSetup scale="53"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ignoredErrors>
    <ignoredError sqref="D10:G10 D12:G17 E18:G18 D44:G44 D19:G27 D45:G45 D49:G50 D52:G53 D28:G35 D36:G40 D41:G41 D46:G48 D51:G51 D55:G56 D54 F54:G54" unlockedFormula="1"/>
  </ignoredErrors>
  <drawing r:id="rId2"/>
</worksheet>
</file>

<file path=xl/worksheets/sheet3.xml><?xml version="1.0" encoding="utf-8"?>
<worksheet xmlns="http://schemas.openxmlformats.org/spreadsheetml/2006/main" xmlns:r="http://schemas.openxmlformats.org/officeDocument/2006/relationships">
  <sheetPr>
    <tabColor theme="7"/>
  </sheetPr>
  <dimension ref="A1:AV991"/>
  <sheetViews>
    <sheetView zoomScaleNormal="100" workbookViewId="0">
      <pane xSplit="1" ySplit="1" topLeftCell="B40" activePane="bottomRight" state="frozen"/>
      <selection activeCell="D11" sqref="D11"/>
      <selection pane="topRight" activeCell="D11" sqref="D11"/>
      <selection pane="bottomLeft" activeCell="D11" sqref="D11"/>
      <selection pane="bottomRight" activeCell="E49" sqref="E49"/>
    </sheetView>
  </sheetViews>
  <sheetFormatPr defaultColWidth="59.85546875" defaultRowHeight="12.75"/>
  <cols>
    <col min="1" max="1" width="28.140625" style="453" customWidth="1"/>
    <col min="2" max="2" width="12.28515625" style="453" customWidth="1"/>
    <col min="3" max="3" width="24.5703125" style="453" customWidth="1"/>
    <col min="4" max="4" width="13.42578125" style="453" customWidth="1"/>
    <col min="5" max="5" width="50.7109375" style="273" customWidth="1"/>
    <col min="6" max="6" width="15.7109375" style="273" bestFit="1" customWidth="1"/>
    <col min="7" max="7" width="34.42578125" style="273" customWidth="1"/>
    <col min="8" max="9" width="33.28515625" style="413" customWidth="1"/>
    <col min="10" max="10" width="30.85546875" style="300" customWidth="1"/>
    <col min="11" max="11" width="35.85546875" style="273" customWidth="1"/>
    <col min="12" max="12" width="15.85546875" style="273" customWidth="1"/>
    <col min="13" max="13" width="9.5703125" style="273" customWidth="1"/>
    <col min="14" max="14" width="10.7109375" style="300" customWidth="1"/>
    <col min="15" max="15" width="50.140625" style="273" customWidth="1"/>
    <col min="16" max="16" width="11.7109375" style="273" customWidth="1"/>
    <col min="17" max="17" width="14.42578125" style="273" customWidth="1"/>
    <col min="18" max="18" width="9.7109375" style="273" customWidth="1"/>
    <col min="19" max="19" width="12.140625" style="273" customWidth="1"/>
    <col min="20" max="20" width="20.85546875" style="273" customWidth="1"/>
    <col min="21" max="21" width="8.28515625" style="273" customWidth="1"/>
    <col min="22" max="22" width="12.5703125" style="273" customWidth="1"/>
    <col min="23" max="23" width="9.7109375" style="273" customWidth="1"/>
    <col min="24" max="24" width="11.85546875" style="273" bestFit="1" customWidth="1"/>
    <col min="25" max="25" width="9.28515625" style="273" customWidth="1"/>
    <col min="26" max="26" width="9.85546875" style="273" customWidth="1"/>
    <col min="27" max="27" width="14.42578125" style="273" customWidth="1"/>
    <col min="28" max="28" width="10.28515625" style="273" customWidth="1"/>
    <col min="29" max="29" width="11.140625" style="273" customWidth="1"/>
    <col min="30" max="30" width="11.7109375" style="300" customWidth="1"/>
    <col min="31" max="31" width="14.7109375" style="273" customWidth="1"/>
    <col min="32" max="32" width="21.28515625" style="273" customWidth="1"/>
    <col min="33" max="33" width="27.85546875" style="273" customWidth="1"/>
    <col min="34" max="34" width="19.140625" style="273" customWidth="1"/>
    <col min="35" max="35" width="15.28515625" style="273" customWidth="1"/>
    <col min="36" max="36" width="12.42578125" style="273" customWidth="1"/>
    <col min="37" max="37" width="16.85546875" style="273" customWidth="1"/>
    <col min="38" max="38" width="19" style="273" customWidth="1"/>
    <col min="39" max="39" width="16" style="273" customWidth="1"/>
    <col min="40" max="40" width="34.42578125" style="273" customWidth="1"/>
    <col min="41" max="41" width="10.140625" style="273" customWidth="1"/>
    <col min="42" max="42" width="21.28515625" style="273" customWidth="1"/>
    <col min="43" max="43" width="21.7109375" style="273" customWidth="1"/>
    <col min="44" max="44" width="17.42578125" style="273" customWidth="1"/>
    <col min="45" max="45" width="59.85546875" style="300"/>
    <col min="46" max="46" width="59.85546875" style="273"/>
    <col min="47" max="47" width="77.28515625" style="281" customWidth="1"/>
    <col min="48" max="16384" width="59.85546875" style="1"/>
  </cols>
  <sheetData>
    <row r="1" spans="1:48" ht="38.25">
      <c r="A1" s="443" t="s">
        <v>83</v>
      </c>
      <c r="B1" s="443" t="s">
        <v>124</v>
      </c>
      <c r="C1" s="443" t="s">
        <v>151</v>
      </c>
      <c r="D1" s="443" t="s">
        <v>4476</v>
      </c>
      <c r="E1" s="5" t="s">
        <v>157</v>
      </c>
      <c r="F1" s="5" t="s">
        <v>2402</v>
      </c>
      <c r="G1" s="5" t="s">
        <v>126</v>
      </c>
      <c r="H1" s="5" t="s">
        <v>287</v>
      </c>
      <c r="I1" s="5" t="s">
        <v>240</v>
      </c>
      <c r="J1" s="5" t="s">
        <v>430</v>
      </c>
      <c r="K1" s="5" t="s">
        <v>133</v>
      </c>
      <c r="L1" s="5" t="s">
        <v>84</v>
      </c>
      <c r="M1" s="5" t="s">
        <v>235</v>
      </c>
      <c r="N1" s="5" t="s">
        <v>85</v>
      </c>
      <c r="O1" s="5" t="s">
        <v>131</v>
      </c>
      <c r="P1" s="5" t="s">
        <v>1</v>
      </c>
      <c r="Q1" s="5" t="s">
        <v>267</v>
      </c>
      <c r="R1" s="5" t="s">
        <v>4413</v>
      </c>
      <c r="S1" s="5" t="s">
        <v>128</v>
      </c>
      <c r="T1" s="5" t="s">
        <v>129</v>
      </c>
      <c r="U1" s="5" t="s">
        <v>134</v>
      </c>
      <c r="V1" s="5" t="s">
        <v>3564</v>
      </c>
      <c r="W1" s="5" t="s">
        <v>16</v>
      </c>
      <c r="X1" s="5" t="s">
        <v>147</v>
      </c>
      <c r="Y1" s="5" t="s">
        <v>95</v>
      </c>
      <c r="Z1" s="5" t="s">
        <v>92</v>
      </c>
      <c r="AA1" s="5" t="s">
        <v>135</v>
      </c>
      <c r="AB1" s="5" t="s">
        <v>146</v>
      </c>
      <c r="AC1" s="5" t="s">
        <v>6</v>
      </c>
      <c r="AD1" s="5" t="s">
        <v>97</v>
      </c>
      <c r="AE1" s="5" t="s">
        <v>136</v>
      </c>
      <c r="AF1" s="5" t="s">
        <v>856</v>
      </c>
      <c r="AG1" s="5" t="s">
        <v>149</v>
      </c>
      <c r="AH1" s="5" t="s">
        <v>3312</v>
      </c>
      <c r="AI1" s="5" t="s">
        <v>4414</v>
      </c>
      <c r="AJ1" s="5" t="s">
        <v>160</v>
      </c>
      <c r="AK1" s="5" t="s">
        <v>4416</v>
      </c>
      <c r="AL1" s="5" t="s">
        <v>140</v>
      </c>
      <c r="AM1" s="5" t="s">
        <v>142</v>
      </c>
      <c r="AN1" s="5" t="s">
        <v>143</v>
      </c>
      <c r="AO1" s="5" t="s">
        <v>150</v>
      </c>
      <c r="AP1" s="5" t="s">
        <v>132</v>
      </c>
      <c r="AQ1" s="5" t="s">
        <v>237</v>
      </c>
      <c r="AR1" s="5" t="s">
        <v>145</v>
      </c>
      <c r="AS1" s="5" t="s">
        <v>152</v>
      </c>
      <c r="AT1" s="549" t="s">
        <v>153</v>
      </c>
      <c r="AU1" s="574" t="s">
        <v>5446</v>
      </c>
      <c r="AV1" s="270"/>
    </row>
    <row r="3" spans="1:48" s="471" customFormat="1">
      <c r="A3" s="470" t="s">
        <v>5320</v>
      </c>
      <c r="B3" s="324"/>
      <c r="C3" s="324"/>
      <c r="D3" s="324"/>
      <c r="E3" s="281"/>
      <c r="F3" s="281"/>
      <c r="G3" s="281"/>
      <c r="H3" s="281"/>
      <c r="I3" s="281"/>
      <c r="J3" s="282"/>
      <c r="K3" s="281"/>
      <c r="L3" s="281"/>
      <c r="M3" s="281"/>
      <c r="N3" s="282"/>
      <c r="O3" s="281"/>
      <c r="P3" s="281"/>
      <c r="Q3" s="281"/>
      <c r="R3" s="281"/>
      <c r="S3" s="281"/>
      <c r="T3" s="281"/>
      <c r="U3" s="281"/>
      <c r="V3" s="281"/>
      <c r="W3" s="281"/>
      <c r="X3" s="281"/>
      <c r="Y3" s="281"/>
      <c r="Z3" s="281"/>
      <c r="AA3" s="281"/>
      <c r="AB3" s="281"/>
      <c r="AC3" s="281"/>
      <c r="AD3" s="282"/>
      <c r="AE3" s="281"/>
      <c r="AF3" s="281"/>
      <c r="AG3" s="281"/>
      <c r="AH3" s="281"/>
      <c r="AI3" s="281"/>
      <c r="AJ3" s="281"/>
      <c r="AK3" s="281"/>
      <c r="AL3" s="281"/>
      <c r="AM3" s="281"/>
      <c r="AN3" s="281"/>
      <c r="AO3" s="281"/>
      <c r="AP3" s="281"/>
      <c r="AQ3" s="281"/>
      <c r="AR3" s="281"/>
      <c r="AS3" s="282"/>
      <c r="AT3" s="550"/>
      <c r="AU3" s="281"/>
    </row>
    <row r="4" spans="1:48" s="471" customFormat="1">
      <c r="A4" s="470"/>
      <c r="B4" s="324"/>
      <c r="C4" s="324"/>
      <c r="D4" s="324"/>
      <c r="E4" s="281"/>
      <c r="F4" s="281"/>
      <c r="G4" s="281"/>
      <c r="H4" s="281"/>
      <c r="I4" s="281"/>
      <c r="J4" s="282"/>
      <c r="K4" s="281"/>
      <c r="L4" s="281"/>
      <c r="M4" s="281"/>
      <c r="N4" s="282"/>
      <c r="O4" s="281"/>
      <c r="P4" s="281"/>
      <c r="Q4" s="281"/>
      <c r="R4" s="281"/>
      <c r="S4" s="281"/>
      <c r="T4" s="281"/>
      <c r="U4" s="281"/>
      <c r="V4" s="281"/>
      <c r="W4" s="281"/>
      <c r="X4" s="281"/>
      <c r="Y4" s="281"/>
      <c r="Z4" s="281"/>
      <c r="AA4" s="281"/>
      <c r="AB4" s="281"/>
      <c r="AC4" s="281"/>
      <c r="AD4" s="282"/>
      <c r="AE4" s="281"/>
      <c r="AF4" s="281"/>
      <c r="AG4" s="281"/>
      <c r="AH4" s="281"/>
      <c r="AI4" s="281"/>
      <c r="AJ4" s="281"/>
      <c r="AK4" s="281"/>
      <c r="AL4" s="281"/>
      <c r="AM4" s="281"/>
      <c r="AN4" s="281"/>
      <c r="AO4" s="281"/>
      <c r="AP4" s="281"/>
      <c r="AQ4" s="281"/>
      <c r="AR4" s="281"/>
      <c r="AS4" s="282"/>
      <c r="AT4" s="550"/>
      <c r="AU4" s="281"/>
    </row>
    <row r="5" spans="1:48" s="471" customFormat="1" ht="76.5">
      <c r="A5" s="470" t="s">
        <v>5321</v>
      </c>
      <c r="B5" s="537" t="s">
        <v>0</v>
      </c>
      <c r="C5" s="324" t="s">
        <v>194</v>
      </c>
      <c r="D5" s="537" t="s">
        <v>4516</v>
      </c>
      <c r="E5" s="295" t="s">
        <v>5524</v>
      </c>
      <c r="F5" s="295" t="s">
        <v>51</v>
      </c>
      <c r="G5" s="295" t="s">
        <v>5322</v>
      </c>
      <c r="H5" s="295" t="s">
        <v>5399</v>
      </c>
      <c r="I5" s="546" t="s">
        <v>5585</v>
      </c>
      <c r="J5" s="538" t="s">
        <v>5323</v>
      </c>
      <c r="K5" s="539" t="s">
        <v>5324</v>
      </c>
      <c r="L5" s="295" t="s">
        <v>5362</v>
      </c>
      <c r="M5" s="295" t="s">
        <v>548</v>
      </c>
      <c r="N5" s="295" t="s">
        <v>2634</v>
      </c>
      <c r="O5" s="295" t="s">
        <v>5325</v>
      </c>
      <c r="P5" s="281" t="s">
        <v>194</v>
      </c>
      <c r="Q5" s="295" t="s">
        <v>213</v>
      </c>
      <c r="R5" s="295" t="s">
        <v>49</v>
      </c>
      <c r="S5" s="295" t="s">
        <v>49</v>
      </c>
      <c r="T5" s="295" t="s">
        <v>4490</v>
      </c>
      <c r="U5" s="295" t="s">
        <v>51</v>
      </c>
      <c r="V5" s="295" t="s">
        <v>49</v>
      </c>
      <c r="W5" s="295" t="s">
        <v>49</v>
      </c>
      <c r="X5" s="295" t="s">
        <v>1512</v>
      </c>
      <c r="Y5" s="295" t="s">
        <v>51</v>
      </c>
      <c r="Z5" s="295" t="s">
        <v>51</v>
      </c>
      <c r="AA5" s="295" t="s">
        <v>49</v>
      </c>
      <c r="AB5" s="295" t="s">
        <v>2606</v>
      </c>
      <c r="AC5" s="295" t="s">
        <v>51</v>
      </c>
      <c r="AD5" s="295" t="s">
        <v>51</v>
      </c>
      <c r="AE5" s="295" t="s">
        <v>4456</v>
      </c>
      <c r="AF5" s="540" t="s">
        <v>5163</v>
      </c>
      <c r="AG5" s="295" t="s">
        <v>5326</v>
      </c>
      <c r="AH5" s="540" t="s">
        <v>213</v>
      </c>
      <c r="AI5" s="295" t="s">
        <v>49</v>
      </c>
      <c r="AJ5" s="295" t="s">
        <v>49</v>
      </c>
      <c r="AK5" s="295" t="s">
        <v>51</v>
      </c>
      <c r="AL5" s="539" t="s">
        <v>5333</v>
      </c>
      <c r="AM5" s="295" t="s">
        <v>5633</v>
      </c>
      <c r="AN5" s="282" t="s">
        <v>5403</v>
      </c>
      <c r="AO5" s="295" t="s">
        <v>2641</v>
      </c>
      <c r="AP5" s="295" t="s">
        <v>2613</v>
      </c>
      <c r="AQ5" s="278" t="s">
        <v>194</v>
      </c>
      <c r="AR5" s="295" t="s">
        <v>5642</v>
      </c>
      <c r="AS5" s="295" t="s">
        <v>5632</v>
      </c>
      <c r="AT5" s="551"/>
      <c r="AU5" s="278"/>
    </row>
    <row r="6" spans="1:48" s="471" customFormat="1" ht="63" customHeight="1">
      <c r="A6" s="470" t="s">
        <v>5310</v>
      </c>
      <c r="B6" s="541" t="s">
        <v>0</v>
      </c>
      <c r="C6" s="465" t="s">
        <v>194</v>
      </c>
      <c r="D6" s="541" t="s">
        <v>4514</v>
      </c>
      <c r="E6" s="539" t="s">
        <v>5531</v>
      </c>
      <c r="F6" s="542" t="s">
        <v>51</v>
      </c>
      <c r="G6" s="540" t="s">
        <v>5404</v>
      </c>
      <c r="H6" s="543" t="s">
        <v>5530</v>
      </c>
      <c r="I6" s="547" t="s">
        <v>5405</v>
      </c>
      <c r="J6" s="538" t="s">
        <v>5323</v>
      </c>
      <c r="K6" s="539" t="s">
        <v>5324</v>
      </c>
      <c r="L6" s="543">
        <v>1</v>
      </c>
      <c r="M6" s="543" t="s">
        <v>3</v>
      </c>
      <c r="N6" s="539" t="s">
        <v>2634</v>
      </c>
      <c r="O6" s="539" t="s">
        <v>5327</v>
      </c>
      <c r="P6" s="281" t="s">
        <v>194</v>
      </c>
      <c r="Q6" s="540" t="s">
        <v>213</v>
      </c>
      <c r="R6" s="540" t="s">
        <v>51</v>
      </c>
      <c r="S6" s="295" t="s">
        <v>315</v>
      </c>
      <c r="T6" s="538" t="s">
        <v>4490</v>
      </c>
      <c r="U6" s="538" t="s">
        <v>51</v>
      </c>
      <c r="V6" s="540" t="s">
        <v>49</v>
      </c>
      <c r="W6" s="538" t="s">
        <v>51</v>
      </c>
      <c r="X6" s="295" t="s">
        <v>1512</v>
      </c>
      <c r="Y6" s="538" t="s">
        <v>49</v>
      </c>
      <c r="Z6" s="538" t="s">
        <v>51</v>
      </c>
      <c r="AA6" s="538" t="s">
        <v>5458</v>
      </c>
      <c r="AB6" s="538" t="s">
        <v>51</v>
      </c>
      <c r="AC6" s="543" t="s">
        <v>51</v>
      </c>
      <c r="AD6" s="543" t="s">
        <v>51</v>
      </c>
      <c r="AE6" s="543" t="s">
        <v>51</v>
      </c>
      <c r="AF6" s="538" t="s">
        <v>4425</v>
      </c>
      <c r="AG6" s="295" t="s">
        <v>5326</v>
      </c>
      <c r="AH6" s="540" t="s">
        <v>213</v>
      </c>
      <c r="AI6" s="540" t="s">
        <v>49</v>
      </c>
      <c r="AJ6" s="538" t="s">
        <v>49</v>
      </c>
      <c r="AK6" s="543" t="s">
        <v>51</v>
      </c>
      <c r="AL6" s="539" t="s">
        <v>5333</v>
      </c>
      <c r="AM6" s="543" t="s">
        <v>5502</v>
      </c>
      <c r="AN6" s="282" t="s">
        <v>5403</v>
      </c>
      <c r="AO6" s="539" t="s">
        <v>2641</v>
      </c>
      <c r="AP6" s="295" t="s">
        <v>2642</v>
      </c>
      <c r="AQ6" s="278" t="s">
        <v>194</v>
      </c>
      <c r="AR6" s="282" t="s">
        <v>4507</v>
      </c>
      <c r="AS6" s="538"/>
      <c r="AT6" s="552"/>
      <c r="AU6" s="573"/>
    </row>
    <row r="7" spans="1:48" s="471" customFormat="1" ht="63.75">
      <c r="A7" s="470" t="s">
        <v>5328</v>
      </c>
      <c r="B7" s="537" t="s">
        <v>0</v>
      </c>
      <c r="C7" s="324" t="s">
        <v>194</v>
      </c>
      <c r="D7" s="537" t="s">
        <v>1802</v>
      </c>
      <c r="E7" s="539" t="s">
        <v>5532</v>
      </c>
      <c r="F7" s="539" t="s">
        <v>51</v>
      </c>
      <c r="G7" s="539" t="s">
        <v>5745</v>
      </c>
      <c r="H7" s="539" t="s">
        <v>4487</v>
      </c>
      <c r="I7" s="547" t="s">
        <v>5410</v>
      </c>
      <c r="J7" s="538" t="s">
        <v>5323</v>
      </c>
      <c r="K7" s="539" t="s">
        <v>5329</v>
      </c>
      <c r="L7" s="539">
        <v>2</v>
      </c>
      <c r="M7" s="539" t="s">
        <v>560</v>
      </c>
      <c r="N7" s="539" t="s">
        <v>2634</v>
      </c>
      <c r="O7" s="539" t="s">
        <v>5330</v>
      </c>
      <c r="P7" s="281" t="s">
        <v>194</v>
      </c>
      <c r="Q7" s="295" t="s">
        <v>213</v>
      </c>
      <c r="R7" s="295" t="s">
        <v>51</v>
      </c>
      <c r="S7" s="295" t="s">
        <v>315</v>
      </c>
      <c r="T7" s="539" t="s">
        <v>4423</v>
      </c>
      <c r="U7" s="295" t="s">
        <v>51</v>
      </c>
      <c r="V7" s="295" t="s">
        <v>49</v>
      </c>
      <c r="W7" s="295" t="s">
        <v>51</v>
      </c>
      <c r="X7" s="295" t="s">
        <v>1512</v>
      </c>
      <c r="Y7" s="295" t="s">
        <v>49</v>
      </c>
      <c r="Z7" s="295" t="s">
        <v>51</v>
      </c>
      <c r="AA7" s="295" t="s">
        <v>5458</v>
      </c>
      <c r="AB7" s="295" t="s">
        <v>51</v>
      </c>
      <c r="AC7" s="539" t="s">
        <v>51</v>
      </c>
      <c r="AD7" s="539" t="s">
        <v>51</v>
      </c>
      <c r="AE7" s="539" t="s">
        <v>4424</v>
      </c>
      <c r="AF7" s="538" t="s">
        <v>4425</v>
      </c>
      <c r="AG7" s="295" t="s">
        <v>5326</v>
      </c>
      <c r="AH7" s="540" t="s">
        <v>213</v>
      </c>
      <c r="AI7" s="540" t="s">
        <v>49</v>
      </c>
      <c r="AJ7" s="295" t="s">
        <v>49</v>
      </c>
      <c r="AK7" s="295" t="s">
        <v>51</v>
      </c>
      <c r="AL7" s="539" t="s">
        <v>5333</v>
      </c>
      <c r="AM7" s="295" t="s">
        <v>420</v>
      </c>
      <c r="AN7" s="282" t="s">
        <v>5403</v>
      </c>
      <c r="AO7" s="295" t="s">
        <v>2641</v>
      </c>
      <c r="AP7" s="295" t="s">
        <v>2642</v>
      </c>
      <c r="AQ7" s="278" t="s">
        <v>194</v>
      </c>
      <c r="AR7" s="282" t="s">
        <v>4507</v>
      </c>
      <c r="AS7" s="282"/>
      <c r="AT7" s="550"/>
      <c r="AU7" s="281"/>
    </row>
    <row r="8" spans="1:48" s="471" customFormat="1" ht="51">
      <c r="A8" s="470" t="s">
        <v>5313</v>
      </c>
      <c r="B8" s="537" t="s">
        <v>0</v>
      </c>
      <c r="C8" s="324" t="s">
        <v>194</v>
      </c>
      <c r="D8" s="537" t="s">
        <v>1802</v>
      </c>
      <c r="E8" s="539" t="s">
        <v>5533</v>
      </c>
      <c r="F8" s="539" t="s">
        <v>51</v>
      </c>
      <c r="G8" s="539" t="s">
        <v>4493</v>
      </c>
      <c r="H8" s="539" t="s">
        <v>4494</v>
      </c>
      <c r="I8" s="547" t="s">
        <v>5411</v>
      </c>
      <c r="J8" s="538" t="s">
        <v>5323</v>
      </c>
      <c r="K8" s="539" t="s">
        <v>5329</v>
      </c>
      <c r="L8" s="539" t="s">
        <v>4489</v>
      </c>
      <c r="M8" s="539" t="s">
        <v>4420</v>
      </c>
      <c r="N8" s="539" t="s">
        <v>2634</v>
      </c>
      <c r="O8" s="539" t="s">
        <v>5327</v>
      </c>
      <c r="P8" s="281" t="s">
        <v>194</v>
      </c>
      <c r="Q8" s="295" t="s">
        <v>213</v>
      </c>
      <c r="R8" s="295" t="s">
        <v>51</v>
      </c>
      <c r="S8" s="295" t="s">
        <v>315</v>
      </c>
      <c r="T8" s="295" t="s">
        <v>4423</v>
      </c>
      <c r="U8" s="295" t="s">
        <v>51</v>
      </c>
      <c r="V8" s="295" t="s">
        <v>49</v>
      </c>
      <c r="W8" s="295" t="s">
        <v>51</v>
      </c>
      <c r="X8" s="295" t="s">
        <v>1512</v>
      </c>
      <c r="Y8" s="295" t="s">
        <v>49</v>
      </c>
      <c r="Z8" s="295" t="s">
        <v>51</v>
      </c>
      <c r="AA8" s="295" t="s">
        <v>5458</v>
      </c>
      <c r="AB8" s="295" t="s">
        <v>51</v>
      </c>
      <c r="AC8" s="539" t="s">
        <v>51</v>
      </c>
      <c r="AD8" s="539" t="s">
        <v>51</v>
      </c>
      <c r="AE8" s="539" t="s">
        <v>4424</v>
      </c>
      <c r="AF8" s="538" t="s">
        <v>4425</v>
      </c>
      <c r="AG8" s="295" t="s">
        <v>5326</v>
      </c>
      <c r="AH8" s="540" t="s">
        <v>213</v>
      </c>
      <c r="AI8" s="540" t="s">
        <v>49</v>
      </c>
      <c r="AJ8" s="295" t="s">
        <v>49</v>
      </c>
      <c r="AK8" s="539" t="s">
        <v>51</v>
      </c>
      <c r="AL8" s="539" t="s">
        <v>5333</v>
      </c>
      <c r="AM8" s="539" t="s">
        <v>284</v>
      </c>
      <c r="AN8" s="282" t="s">
        <v>5403</v>
      </c>
      <c r="AO8" s="295" t="s">
        <v>2641</v>
      </c>
      <c r="AP8" s="295" t="s">
        <v>2613</v>
      </c>
      <c r="AQ8" s="278" t="s">
        <v>194</v>
      </c>
      <c r="AR8" s="282" t="s">
        <v>4507</v>
      </c>
      <c r="AS8" s="282"/>
      <c r="AT8" s="550"/>
      <c r="AU8" s="281"/>
    </row>
    <row r="9" spans="1:48" s="471" customFormat="1" ht="51">
      <c r="A9" s="470" t="s">
        <v>5331</v>
      </c>
      <c r="B9" s="324" t="s">
        <v>0</v>
      </c>
      <c r="C9" s="324" t="s">
        <v>194</v>
      </c>
      <c r="D9" s="324" t="s">
        <v>4074</v>
      </c>
      <c r="E9" s="295" t="s">
        <v>5534</v>
      </c>
      <c r="F9" s="281" t="s">
        <v>51</v>
      </c>
      <c r="G9" s="295" t="s">
        <v>5433</v>
      </c>
      <c r="H9" s="295" t="s">
        <v>5406</v>
      </c>
      <c r="I9" s="546" t="s">
        <v>5412</v>
      </c>
      <c r="J9" s="538" t="s">
        <v>5323</v>
      </c>
      <c r="K9" s="539" t="s">
        <v>5329</v>
      </c>
      <c r="L9" s="539">
        <v>2</v>
      </c>
      <c r="M9" s="539" t="s">
        <v>560</v>
      </c>
      <c r="N9" s="539" t="s">
        <v>2634</v>
      </c>
      <c r="O9" s="282" t="s">
        <v>5613</v>
      </c>
      <c r="P9" s="281" t="s">
        <v>194</v>
      </c>
      <c r="Q9" s="295" t="s">
        <v>213</v>
      </c>
      <c r="R9" s="295" t="s">
        <v>51</v>
      </c>
      <c r="S9" s="295" t="s">
        <v>315</v>
      </c>
      <c r="T9" s="295" t="s">
        <v>4423</v>
      </c>
      <c r="U9" s="295" t="s">
        <v>51</v>
      </c>
      <c r="V9" s="295" t="s">
        <v>49</v>
      </c>
      <c r="W9" s="295" t="s">
        <v>51</v>
      </c>
      <c r="X9" s="295" t="s">
        <v>1512</v>
      </c>
      <c r="Y9" s="295" t="s">
        <v>49</v>
      </c>
      <c r="Z9" s="295" t="s">
        <v>51</v>
      </c>
      <c r="AA9" s="295" t="s">
        <v>5458</v>
      </c>
      <c r="AB9" s="295" t="s">
        <v>51</v>
      </c>
      <c r="AC9" s="539" t="s">
        <v>51</v>
      </c>
      <c r="AD9" s="539" t="s">
        <v>51</v>
      </c>
      <c r="AE9" s="539" t="s">
        <v>51</v>
      </c>
      <c r="AF9" s="538" t="s">
        <v>4425</v>
      </c>
      <c r="AG9" s="295" t="s">
        <v>5326</v>
      </c>
      <c r="AH9" s="540" t="s">
        <v>213</v>
      </c>
      <c r="AI9" s="540" t="s">
        <v>49</v>
      </c>
      <c r="AJ9" s="281" t="s">
        <v>51</v>
      </c>
      <c r="AK9" s="539" t="s">
        <v>51</v>
      </c>
      <c r="AL9" s="539" t="s">
        <v>5333</v>
      </c>
      <c r="AM9" s="539" t="s">
        <v>420</v>
      </c>
      <c r="AN9" s="282" t="s">
        <v>5403</v>
      </c>
      <c r="AO9" s="295" t="s">
        <v>2641</v>
      </c>
      <c r="AP9" s="295" t="s">
        <v>2642</v>
      </c>
      <c r="AQ9" s="278" t="s">
        <v>194</v>
      </c>
      <c r="AR9" s="282" t="s">
        <v>4507</v>
      </c>
      <c r="AS9" s="282"/>
      <c r="AT9" s="550"/>
      <c r="AU9" s="281"/>
    </row>
    <row r="10" spans="1:48" s="471" customFormat="1" ht="51">
      <c r="A10" s="470" t="s">
        <v>5315</v>
      </c>
      <c r="B10" s="324" t="s">
        <v>0</v>
      </c>
      <c r="C10" s="324" t="s">
        <v>194</v>
      </c>
      <c r="D10" s="324" t="s">
        <v>4074</v>
      </c>
      <c r="E10" s="295" t="s">
        <v>5535</v>
      </c>
      <c r="F10" s="281" t="s">
        <v>51</v>
      </c>
      <c r="G10" s="295" t="s">
        <v>5408</v>
      </c>
      <c r="H10" s="295" t="s">
        <v>5406</v>
      </c>
      <c r="I10" s="546" t="s">
        <v>5413</v>
      </c>
      <c r="J10" s="538" t="s">
        <v>5332</v>
      </c>
      <c r="K10" s="539" t="s">
        <v>5409</v>
      </c>
      <c r="L10" s="281">
        <v>2</v>
      </c>
      <c r="M10" s="281" t="s">
        <v>59</v>
      </c>
      <c r="N10" s="539" t="s">
        <v>2634</v>
      </c>
      <c r="O10" s="282" t="s">
        <v>5612</v>
      </c>
      <c r="P10" s="281" t="s">
        <v>194</v>
      </c>
      <c r="Q10" s="295" t="s">
        <v>213</v>
      </c>
      <c r="R10" s="295" t="s">
        <v>51</v>
      </c>
      <c r="S10" s="295" t="s">
        <v>315</v>
      </c>
      <c r="T10" s="295" t="s">
        <v>4423</v>
      </c>
      <c r="U10" s="295" t="s">
        <v>51</v>
      </c>
      <c r="V10" s="295" t="s">
        <v>49</v>
      </c>
      <c r="W10" s="295" t="s">
        <v>51</v>
      </c>
      <c r="X10" s="295" t="s">
        <v>1512</v>
      </c>
      <c r="Y10" s="295" t="s">
        <v>49</v>
      </c>
      <c r="Z10" s="295" t="s">
        <v>51</v>
      </c>
      <c r="AA10" s="295" t="s">
        <v>5458</v>
      </c>
      <c r="AB10" s="295" t="s">
        <v>51</v>
      </c>
      <c r="AC10" s="539" t="s">
        <v>51</v>
      </c>
      <c r="AD10" s="539" t="s">
        <v>51</v>
      </c>
      <c r="AE10" s="539" t="s">
        <v>51</v>
      </c>
      <c r="AF10" s="538" t="s">
        <v>4425</v>
      </c>
      <c r="AG10" s="295" t="s">
        <v>5326</v>
      </c>
      <c r="AH10" s="540" t="s">
        <v>213</v>
      </c>
      <c r="AI10" s="540" t="s">
        <v>49</v>
      </c>
      <c r="AJ10" s="281" t="s">
        <v>51</v>
      </c>
      <c r="AK10" s="539" t="s">
        <v>51</v>
      </c>
      <c r="AL10" s="539" t="s">
        <v>5333</v>
      </c>
      <c r="AM10" s="539" t="s">
        <v>420</v>
      </c>
      <c r="AN10" s="282" t="s">
        <v>5403</v>
      </c>
      <c r="AO10" s="295" t="s">
        <v>2641</v>
      </c>
      <c r="AP10" s="295" t="s">
        <v>2642</v>
      </c>
      <c r="AQ10" s="278" t="s">
        <v>194</v>
      </c>
      <c r="AR10" s="282" t="s">
        <v>4507</v>
      </c>
      <c r="AS10" s="282"/>
      <c r="AT10" s="550"/>
      <c r="AU10" s="281"/>
    </row>
    <row r="11" spans="1:48" s="471" customFormat="1" ht="51">
      <c r="A11" s="470" t="s">
        <v>5314</v>
      </c>
      <c r="B11" s="324" t="s">
        <v>0</v>
      </c>
      <c r="C11" s="324" t="s">
        <v>194</v>
      </c>
      <c r="D11" s="324" t="s">
        <v>4074</v>
      </c>
      <c r="E11" s="295" t="s">
        <v>5610</v>
      </c>
      <c r="F11" s="281" t="s">
        <v>213</v>
      </c>
      <c r="G11" s="295" t="s">
        <v>5434</v>
      </c>
      <c r="H11" s="282" t="s">
        <v>5407</v>
      </c>
      <c r="I11" s="546" t="s">
        <v>5584</v>
      </c>
      <c r="J11" s="282" t="s">
        <v>5334</v>
      </c>
      <c r="K11" s="282" t="s">
        <v>5402</v>
      </c>
      <c r="L11" s="281">
        <v>4</v>
      </c>
      <c r="M11" s="281" t="s">
        <v>254</v>
      </c>
      <c r="N11" s="539" t="s">
        <v>2634</v>
      </c>
      <c r="O11" s="282" t="s">
        <v>5611</v>
      </c>
      <c r="P11" s="281" t="s">
        <v>4422</v>
      </c>
      <c r="Q11" s="281" t="s">
        <v>203</v>
      </c>
      <c r="R11" s="281" t="s">
        <v>49</v>
      </c>
      <c r="S11" s="295" t="s">
        <v>315</v>
      </c>
      <c r="T11" s="295" t="s">
        <v>4423</v>
      </c>
      <c r="U11" s="295" t="s">
        <v>51</v>
      </c>
      <c r="V11" s="295" t="s">
        <v>51</v>
      </c>
      <c r="W11" s="295" t="s">
        <v>51</v>
      </c>
      <c r="X11" s="295" t="s">
        <v>1512</v>
      </c>
      <c r="Y11" s="295" t="s">
        <v>49</v>
      </c>
      <c r="Z11" s="295" t="s">
        <v>51</v>
      </c>
      <c r="AA11" s="295" t="s">
        <v>5458</v>
      </c>
      <c r="AB11" s="295" t="s">
        <v>51</v>
      </c>
      <c r="AC11" s="539" t="s">
        <v>51</v>
      </c>
      <c r="AD11" s="539" t="s">
        <v>51</v>
      </c>
      <c r="AE11" s="539" t="s">
        <v>51</v>
      </c>
      <c r="AF11" s="538" t="s">
        <v>4425</v>
      </c>
      <c r="AG11" s="295" t="s">
        <v>5326</v>
      </c>
      <c r="AH11" s="540" t="s">
        <v>213</v>
      </c>
      <c r="AI11" s="540" t="s">
        <v>49</v>
      </c>
      <c r="AJ11" s="281" t="s">
        <v>51</v>
      </c>
      <c r="AK11" s="539" t="s">
        <v>51</v>
      </c>
      <c r="AL11" s="539" t="s">
        <v>5333</v>
      </c>
      <c r="AM11" s="539" t="s">
        <v>5335</v>
      </c>
      <c r="AN11" s="282" t="s">
        <v>5403</v>
      </c>
      <c r="AO11" s="295" t="s">
        <v>2641</v>
      </c>
      <c r="AP11" s="281" t="s">
        <v>5336</v>
      </c>
      <c r="AQ11" s="278" t="s">
        <v>194</v>
      </c>
      <c r="AR11" s="281"/>
      <c r="AS11" s="282"/>
      <c r="AT11" s="550"/>
      <c r="AU11" s="281"/>
    </row>
    <row r="12" spans="1:48" s="471" customFormat="1" ht="51">
      <c r="A12" s="470" t="s">
        <v>5337</v>
      </c>
      <c r="B12" s="324" t="s">
        <v>0</v>
      </c>
      <c r="C12" s="324" t="s">
        <v>194</v>
      </c>
      <c r="D12" s="324" t="s">
        <v>1802</v>
      </c>
      <c r="E12" s="282" t="s">
        <v>5579</v>
      </c>
      <c r="F12" s="281" t="s">
        <v>213</v>
      </c>
      <c r="G12" s="295" t="s">
        <v>5416</v>
      </c>
      <c r="H12" s="295" t="s">
        <v>5417</v>
      </c>
      <c r="I12" s="546" t="s">
        <v>5583</v>
      </c>
      <c r="J12" s="282" t="s">
        <v>5338</v>
      </c>
      <c r="K12" s="282" t="s">
        <v>5435</v>
      </c>
      <c r="L12" s="281">
        <v>2</v>
      </c>
      <c r="M12" s="281" t="s">
        <v>59</v>
      </c>
      <c r="N12" s="282" t="s">
        <v>4395</v>
      </c>
      <c r="O12" s="539" t="s">
        <v>5339</v>
      </c>
      <c r="P12" s="281" t="s">
        <v>194</v>
      </c>
      <c r="Q12" s="281" t="s">
        <v>213</v>
      </c>
      <c r="R12" s="281" t="s">
        <v>49</v>
      </c>
      <c r="S12" s="281" t="s">
        <v>315</v>
      </c>
      <c r="T12" s="281" t="s">
        <v>4423</v>
      </c>
      <c r="U12" s="281" t="s">
        <v>51</v>
      </c>
      <c r="V12" s="281" t="s">
        <v>49</v>
      </c>
      <c r="W12" s="281" t="s">
        <v>51</v>
      </c>
      <c r="X12" s="281" t="s">
        <v>1512</v>
      </c>
      <c r="Y12" s="281" t="s">
        <v>49</v>
      </c>
      <c r="Z12" s="281" t="s">
        <v>51</v>
      </c>
      <c r="AA12" s="295" t="s">
        <v>5458</v>
      </c>
      <c r="AB12" s="281" t="s">
        <v>51</v>
      </c>
      <c r="AC12" s="281" t="s">
        <v>51</v>
      </c>
      <c r="AD12" s="282" t="s">
        <v>51</v>
      </c>
      <c r="AE12" s="281" t="s">
        <v>51</v>
      </c>
      <c r="AF12" s="538" t="s">
        <v>4425</v>
      </c>
      <c r="AG12" s="295" t="s">
        <v>5326</v>
      </c>
      <c r="AH12" s="540" t="s">
        <v>213</v>
      </c>
      <c r="AI12" s="540" t="s">
        <v>49</v>
      </c>
      <c r="AJ12" s="281" t="s">
        <v>51</v>
      </c>
      <c r="AK12" s="281" t="s">
        <v>49</v>
      </c>
      <c r="AL12" s="539" t="s">
        <v>5333</v>
      </c>
      <c r="AM12" s="519" t="s">
        <v>4484</v>
      </c>
      <c r="AN12" s="282" t="s">
        <v>5403</v>
      </c>
      <c r="AO12" s="295" t="s">
        <v>2641</v>
      </c>
      <c r="AP12" s="281" t="s">
        <v>5336</v>
      </c>
      <c r="AQ12" s="278" t="s">
        <v>194</v>
      </c>
      <c r="AR12" s="281"/>
      <c r="AS12" s="282"/>
      <c r="AT12" s="550"/>
      <c r="AU12" s="281"/>
    </row>
    <row r="13" spans="1:48" s="471" customFormat="1" ht="89.25">
      <c r="A13" s="470" t="s">
        <v>5340</v>
      </c>
      <c r="B13" s="324" t="s">
        <v>0</v>
      </c>
      <c r="C13" s="324" t="s">
        <v>194</v>
      </c>
      <c r="D13" s="324" t="s">
        <v>1802</v>
      </c>
      <c r="E13" s="282" t="s">
        <v>5580</v>
      </c>
      <c r="F13" s="281" t="s">
        <v>213</v>
      </c>
      <c r="G13" s="281" t="s">
        <v>5588</v>
      </c>
      <c r="H13" s="282" t="s">
        <v>5414</v>
      </c>
      <c r="I13" s="578" t="s">
        <v>5586</v>
      </c>
      <c r="J13" s="282" t="s">
        <v>5341</v>
      </c>
      <c r="K13" s="282" t="s">
        <v>5581</v>
      </c>
      <c r="L13" s="281">
        <v>2</v>
      </c>
      <c r="M13" s="281" t="s">
        <v>5342</v>
      </c>
      <c r="N13" s="282" t="s">
        <v>5343</v>
      </c>
      <c r="O13" s="539" t="s">
        <v>5614</v>
      </c>
      <c r="P13" s="281" t="s">
        <v>194</v>
      </c>
      <c r="Q13" s="281" t="s">
        <v>5344</v>
      </c>
      <c r="R13" s="281" t="s">
        <v>5345</v>
      </c>
      <c r="S13" s="281" t="s">
        <v>5346</v>
      </c>
      <c r="T13" s="282" t="s">
        <v>5591</v>
      </c>
      <c r="U13" s="281" t="s">
        <v>5347</v>
      </c>
      <c r="V13" s="281" t="s">
        <v>5345</v>
      </c>
      <c r="W13" s="281" t="s">
        <v>5345</v>
      </c>
      <c r="X13" s="281" t="s">
        <v>5345</v>
      </c>
      <c r="Y13" s="281" t="s">
        <v>51</v>
      </c>
      <c r="Z13" s="281" t="s">
        <v>5347</v>
      </c>
      <c r="AA13" s="281" t="s">
        <v>5345</v>
      </c>
      <c r="AB13" s="281" t="s">
        <v>51</v>
      </c>
      <c r="AC13" s="281" t="s">
        <v>5348</v>
      </c>
      <c r="AD13" s="282" t="s">
        <v>5345</v>
      </c>
      <c r="AE13" s="544" t="s">
        <v>4456</v>
      </c>
      <c r="AF13" s="282" t="s">
        <v>5349</v>
      </c>
      <c r="AG13" s="281" t="s">
        <v>5345</v>
      </c>
      <c r="AH13" s="281" t="s">
        <v>213</v>
      </c>
      <c r="AI13" s="281" t="s">
        <v>5345</v>
      </c>
      <c r="AJ13" s="281" t="s">
        <v>5345</v>
      </c>
      <c r="AK13" s="281" t="s">
        <v>5345</v>
      </c>
      <c r="AL13" s="281" t="s">
        <v>5350</v>
      </c>
      <c r="AM13" s="282" t="s">
        <v>5351</v>
      </c>
      <c r="AN13" s="281" t="s">
        <v>5344</v>
      </c>
      <c r="AO13" s="295" t="s">
        <v>5352</v>
      </c>
      <c r="AP13" s="295" t="s">
        <v>5353</v>
      </c>
      <c r="AQ13" s="278" t="s">
        <v>194</v>
      </c>
      <c r="AR13" s="281"/>
      <c r="AS13" s="282"/>
      <c r="AT13" s="550"/>
      <c r="AU13" s="281"/>
    </row>
    <row r="14" spans="1:48" s="471" customFormat="1" ht="89.25">
      <c r="A14" s="470" t="s">
        <v>5354</v>
      </c>
      <c r="B14" s="324" t="s">
        <v>0</v>
      </c>
      <c r="C14" s="324" t="s">
        <v>194</v>
      </c>
      <c r="D14" s="324" t="s">
        <v>4074</v>
      </c>
      <c r="E14" s="282" t="s">
        <v>5580</v>
      </c>
      <c r="F14" s="281" t="s">
        <v>213</v>
      </c>
      <c r="G14" s="281" t="s">
        <v>5587</v>
      </c>
      <c r="H14" s="282" t="s">
        <v>5355</v>
      </c>
      <c r="I14" s="578" t="s">
        <v>5589</v>
      </c>
      <c r="J14" s="282" t="s">
        <v>5341</v>
      </c>
      <c r="K14" s="282" t="s">
        <v>5582</v>
      </c>
      <c r="L14" s="281">
        <v>2</v>
      </c>
      <c r="M14" s="281" t="s">
        <v>5342</v>
      </c>
      <c r="N14" s="282" t="s">
        <v>5343</v>
      </c>
      <c r="O14" s="539" t="s">
        <v>5614</v>
      </c>
      <c r="P14" s="281" t="s">
        <v>194</v>
      </c>
      <c r="Q14" s="281" t="s">
        <v>203</v>
      </c>
      <c r="R14" s="281" t="s">
        <v>5345</v>
      </c>
      <c r="S14" s="281" t="s">
        <v>5346</v>
      </c>
      <c r="T14" s="282" t="s">
        <v>5590</v>
      </c>
      <c r="U14" s="281" t="s">
        <v>5347</v>
      </c>
      <c r="V14" s="281" t="s">
        <v>5345</v>
      </c>
      <c r="W14" s="281" t="s">
        <v>5347</v>
      </c>
      <c r="X14" s="281" t="s">
        <v>5345</v>
      </c>
      <c r="Y14" s="281" t="s">
        <v>51</v>
      </c>
      <c r="Z14" s="281" t="s">
        <v>5347</v>
      </c>
      <c r="AA14" s="281" t="s">
        <v>5345</v>
      </c>
      <c r="AB14" s="281" t="s">
        <v>51</v>
      </c>
      <c r="AC14" s="281" t="s">
        <v>5348</v>
      </c>
      <c r="AD14" s="282" t="s">
        <v>5345</v>
      </c>
      <c r="AE14" s="544" t="s">
        <v>4456</v>
      </c>
      <c r="AF14" s="282" t="s">
        <v>5349</v>
      </c>
      <c r="AG14" s="281" t="s">
        <v>5345</v>
      </c>
      <c r="AH14" s="281" t="s">
        <v>213</v>
      </c>
      <c r="AI14" s="281" t="s">
        <v>5345</v>
      </c>
      <c r="AJ14" s="281" t="s">
        <v>5347</v>
      </c>
      <c r="AK14" s="281" t="s">
        <v>5345</v>
      </c>
      <c r="AL14" s="281" t="s">
        <v>5350</v>
      </c>
      <c r="AM14" s="282" t="s">
        <v>5356</v>
      </c>
      <c r="AN14" s="281" t="s">
        <v>5344</v>
      </c>
      <c r="AO14" s="295" t="s">
        <v>5357</v>
      </c>
      <c r="AP14" s="295" t="s">
        <v>5358</v>
      </c>
      <c r="AQ14" s="278" t="s">
        <v>194</v>
      </c>
      <c r="AR14" s="281"/>
      <c r="AS14" s="282"/>
      <c r="AT14" s="550"/>
      <c r="AU14" s="281"/>
    </row>
    <row r="15" spans="1:48" s="471" customFormat="1" ht="76.5">
      <c r="A15" s="470" t="s">
        <v>5359</v>
      </c>
      <c r="B15" s="324" t="s">
        <v>0</v>
      </c>
      <c r="C15" s="324" t="s">
        <v>194</v>
      </c>
      <c r="D15" s="324" t="s">
        <v>1788</v>
      </c>
      <c r="E15" s="282" t="s">
        <v>5626</v>
      </c>
      <c r="F15" s="281" t="s">
        <v>51</v>
      </c>
      <c r="G15" s="282" t="s">
        <v>5453</v>
      </c>
      <c r="H15" s="282" t="s">
        <v>5415</v>
      </c>
      <c r="I15" s="546" t="s">
        <v>5444</v>
      </c>
      <c r="J15" s="282" t="s">
        <v>5360</v>
      </c>
      <c r="K15" s="281" t="s">
        <v>5361</v>
      </c>
      <c r="L15" s="281" t="s">
        <v>5362</v>
      </c>
      <c r="M15" s="281" t="s">
        <v>3</v>
      </c>
      <c r="N15" s="282" t="s">
        <v>5363</v>
      </c>
      <c r="O15" s="281" t="s">
        <v>5364</v>
      </c>
      <c r="P15" s="281" t="s">
        <v>194</v>
      </c>
      <c r="Q15" s="281" t="s">
        <v>213</v>
      </c>
      <c r="R15" s="281" t="s">
        <v>5457</v>
      </c>
      <c r="S15" s="281" t="s">
        <v>5441</v>
      </c>
      <c r="T15" s="282" t="s">
        <v>5436</v>
      </c>
      <c r="U15" s="281" t="s">
        <v>49</v>
      </c>
      <c r="V15" s="281" t="s">
        <v>49</v>
      </c>
      <c r="W15" s="281" t="s">
        <v>49</v>
      </c>
      <c r="X15" s="281" t="s">
        <v>5592</v>
      </c>
      <c r="Y15" s="281" t="s">
        <v>5593</v>
      </c>
      <c r="Z15" s="281" t="s">
        <v>5437</v>
      </c>
      <c r="AA15" s="295" t="s">
        <v>5458</v>
      </c>
      <c r="AB15" s="281" t="s">
        <v>51</v>
      </c>
      <c r="AC15" s="281" t="s">
        <v>5438</v>
      </c>
      <c r="AD15" s="282" t="s">
        <v>51</v>
      </c>
      <c r="AE15" s="281" t="s">
        <v>5442</v>
      </c>
      <c r="AF15" s="282" t="s">
        <v>5634</v>
      </c>
      <c r="AG15" s="295" t="s">
        <v>5326</v>
      </c>
      <c r="AH15" s="281" t="s">
        <v>51</v>
      </c>
      <c r="AI15" s="281" t="s">
        <v>49</v>
      </c>
      <c r="AJ15" s="281" t="s">
        <v>49</v>
      </c>
      <c r="AK15" s="281" t="s">
        <v>5439</v>
      </c>
      <c r="AL15" s="539" t="s">
        <v>5333</v>
      </c>
      <c r="AM15" s="282" t="s">
        <v>5440</v>
      </c>
      <c r="AN15" s="282" t="s">
        <v>5403</v>
      </c>
      <c r="AO15" s="548" t="s">
        <v>1244</v>
      </c>
      <c r="AP15" s="281" t="s">
        <v>212</v>
      </c>
      <c r="AQ15" s="282" t="s">
        <v>5443</v>
      </c>
      <c r="AR15" s="281" t="s">
        <v>5445</v>
      </c>
      <c r="AS15" s="580" t="s">
        <v>5622</v>
      </c>
      <c r="AT15" s="550"/>
      <c r="AU15" s="281"/>
    </row>
    <row r="16" spans="1:48" s="471" customFormat="1" ht="51.75" customHeight="1">
      <c r="A16" s="470" t="s">
        <v>5317</v>
      </c>
      <c r="B16" s="324" t="s">
        <v>0</v>
      </c>
      <c r="C16" s="324" t="s">
        <v>194</v>
      </c>
      <c r="D16" s="537" t="s">
        <v>4514</v>
      </c>
      <c r="E16" s="282" t="s">
        <v>5630</v>
      </c>
      <c r="F16" s="281" t="s">
        <v>5347</v>
      </c>
      <c r="G16" s="281" t="s">
        <v>5365</v>
      </c>
      <c r="H16" s="282" t="s">
        <v>5627</v>
      </c>
      <c r="I16" s="281" t="s">
        <v>5631</v>
      </c>
      <c r="J16" s="282" t="s">
        <v>5366</v>
      </c>
      <c r="K16" s="539" t="s">
        <v>5367</v>
      </c>
      <c r="L16" s="281" t="s">
        <v>5368</v>
      </c>
      <c r="M16" s="281" t="s">
        <v>5369</v>
      </c>
      <c r="N16" s="539" t="s">
        <v>2634</v>
      </c>
      <c r="O16" s="539" t="s">
        <v>5370</v>
      </c>
      <c r="P16" s="281" t="s">
        <v>194</v>
      </c>
      <c r="Q16" s="281" t="s">
        <v>5344</v>
      </c>
      <c r="R16" s="281" t="s">
        <v>5345</v>
      </c>
      <c r="S16" s="281" t="s">
        <v>5346</v>
      </c>
      <c r="T16" s="295" t="s">
        <v>5371</v>
      </c>
      <c r="U16" s="281" t="s">
        <v>5347</v>
      </c>
      <c r="V16" s="545" t="s">
        <v>49</v>
      </c>
      <c r="W16" s="544" t="s">
        <v>49</v>
      </c>
      <c r="X16" s="544" t="s">
        <v>5372</v>
      </c>
      <c r="Y16" s="544" t="s">
        <v>51</v>
      </c>
      <c r="Z16" s="545" t="s">
        <v>51</v>
      </c>
      <c r="AA16" s="544" t="s">
        <v>49</v>
      </c>
      <c r="AB16" s="295" t="s">
        <v>49</v>
      </c>
      <c r="AC16" s="545" t="s">
        <v>51</v>
      </c>
      <c r="AD16" s="544" t="s">
        <v>51</v>
      </c>
      <c r="AE16" s="544" t="s">
        <v>4456</v>
      </c>
      <c r="AF16" s="540" t="s">
        <v>5455</v>
      </c>
      <c r="AG16" s="281" t="s">
        <v>49</v>
      </c>
      <c r="AH16" s="281" t="s">
        <v>49</v>
      </c>
      <c r="AI16" s="281" t="s">
        <v>49</v>
      </c>
      <c r="AJ16" s="281" t="s">
        <v>49</v>
      </c>
      <c r="AK16" s="281" t="s">
        <v>51</v>
      </c>
      <c r="AL16" s="539" t="s">
        <v>5333</v>
      </c>
      <c r="AM16" s="282" t="s">
        <v>5603</v>
      </c>
      <c r="AN16" s="282" t="s">
        <v>5403</v>
      </c>
      <c r="AO16" s="295" t="s">
        <v>2641</v>
      </c>
      <c r="AP16" s="295" t="s">
        <v>2613</v>
      </c>
      <c r="AQ16" s="579" t="s">
        <v>5596</v>
      </c>
      <c r="AR16" s="282" t="s">
        <v>5597</v>
      </c>
      <c r="AS16" s="295" t="s">
        <v>5629</v>
      </c>
      <c r="AT16" s="550"/>
      <c r="AU16" s="281"/>
    </row>
    <row r="17" spans="1:47" s="471" customFormat="1" ht="48.75" customHeight="1">
      <c r="A17" s="470" t="s">
        <v>5373</v>
      </c>
      <c r="B17" s="324" t="s">
        <v>0</v>
      </c>
      <c r="C17" s="324" t="s">
        <v>194</v>
      </c>
      <c r="D17" s="537" t="s">
        <v>1802</v>
      </c>
      <c r="E17" s="281" t="s">
        <v>5625</v>
      </c>
      <c r="F17" s="281" t="s">
        <v>5347</v>
      </c>
      <c r="G17" s="281" t="s">
        <v>5374</v>
      </c>
      <c r="H17" s="282" t="s">
        <v>5375</v>
      </c>
      <c r="I17" s="281" t="s">
        <v>5376</v>
      </c>
      <c r="J17" s="282" t="s">
        <v>5366</v>
      </c>
      <c r="K17" s="539" t="s">
        <v>5472</v>
      </c>
      <c r="L17" s="281">
        <v>1</v>
      </c>
      <c r="M17" s="281" t="s">
        <v>5369</v>
      </c>
      <c r="N17" s="539" t="s">
        <v>2634</v>
      </c>
      <c r="O17" s="539" t="s">
        <v>5370</v>
      </c>
      <c r="P17" s="281" t="s">
        <v>194</v>
      </c>
      <c r="Q17" s="281" t="s">
        <v>5344</v>
      </c>
      <c r="R17" s="281" t="s">
        <v>5345</v>
      </c>
      <c r="S17" s="281" t="s">
        <v>5346</v>
      </c>
      <c r="T17" s="281" t="s">
        <v>5377</v>
      </c>
      <c r="U17" s="281" t="s">
        <v>5347</v>
      </c>
      <c r="V17" s="281" t="s">
        <v>5345</v>
      </c>
      <c r="W17" s="281" t="s">
        <v>5345</v>
      </c>
      <c r="X17" s="281" t="s">
        <v>5378</v>
      </c>
      <c r="Y17" s="281" t="s">
        <v>5347</v>
      </c>
      <c r="Z17" s="281" t="s">
        <v>5345</v>
      </c>
      <c r="AA17" s="281" t="s">
        <v>5345</v>
      </c>
      <c r="AB17" s="281" t="s">
        <v>5347</v>
      </c>
      <c r="AC17" s="281" t="s">
        <v>5347</v>
      </c>
      <c r="AD17" s="282" t="s">
        <v>5345</v>
      </c>
      <c r="AE17" s="281" t="s">
        <v>5379</v>
      </c>
      <c r="AF17" s="540" t="s">
        <v>5602</v>
      </c>
      <c r="AG17" s="281" t="s">
        <v>49</v>
      </c>
      <c r="AH17" s="281" t="s">
        <v>49</v>
      </c>
      <c r="AI17" s="281" t="s">
        <v>49</v>
      </c>
      <c r="AJ17" s="281" t="s">
        <v>49</v>
      </c>
      <c r="AK17" s="281" t="s">
        <v>51</v>
      </c>
      <c r="AL17" s="539" t="s">
        <v>5333</v>
      </c>
      <c r="AM17" s="282" t="s">
        <v>5604</v>
      </c>
      <c r="AN17" s="282" t="s">
        <v>5403</v>
      </c>
      <c r="AO17" s="295" t="s">
        <v>2641</v>
      </c>
      <c r="AP17" s="295" t="s">
        <v>2613</v>
      </c>
      <c r="AQ17" s="281" t="s">
        <v>5598</v>
      </c>
      <c r="AR17" s="282" t="s">
        <v>5599</v>
      </c>
      <c r="AS17" s="295" t="s">
        <v>5628</v>
      </c>
      <c r="AT17" s="550"/>
      <c r="AU17" s="281"/>
    </row>
    <row r="18" spans="1:47" s="471" customFormat="1" ht="50.25" customHeight="1">
      <c r="A18" s="470" t="s">
        <v>5380</v>
      </c>
      <c r="B18" s="324" t="s">
        <v>0</v>
      </c>
      <c r="C18" s="324" t="s">
        <v>194</v>
      </c>
      <c r="D18" s="537" t="s">
        <v>4074</v>
      </c>
      <c r="E18" s="281" t="s">
        <v>5625</v>
      </c>
      <c r="F18" s="281" t="s">
        <v>5347</v>
      </c>
      <c r="G18" s="281" t="s">
        <v>5594</v>
      </c>
      <c r="H18" s="282" t="s">
        <v>5381</v>
      </c>
      <c r="I18" s="281" t="s">
        <v>5595</v>
      </c>
      <c r="J18" s="282" t="s">
        <v>5366</v>
      </c>
      <c r="K18" s="539" t="s">
        <v>5472</v>
      </c>
      <c r="L18" s="281">
        <v>2</v>
      </c>
      <c r="M18" s="281" t="s">
        <v>5342</v>
      </c>
      <c r="N18" s="539" t="s">
        <v>2634</v>
      </c>
      <c r="O18" s="539" t="s">
        <v>5370</v>
      </c>
      <c r="P18" s="281" t="s">
        <v>194</v>
      </c>
      <c r="Q18" s="281" t="s">
        <v>5344</v>
      </c>
      <c r="R18" s="281" t="s">
        <v>5345</v>
      </c>
      <c r="S18" s="281" t="s">
        <v>5346</v>
      </c>
      <c r="T18" s="281" t="s">
        <v>5377</v>
      </c>
      <c r="U18" s="281" t="s">
        <v>5347</v>
      </c>
      <c r="V18" s="281" t="s">
        <v>5345</v>
      </c>
      <c r="W18" s="281" t="s">
        <v>5345</v>
      </c>
      <c r="X18" s="281" t="s">
        <v>5378</v>
      </c>
      <c r="Y18" s="281" t="s">
        <v>5347</v>
      </c>
      <c r="Z18" s="281" t="s">
        <v>5347</v>
      </c>
      <c r="AA18" s="281" t="s">
        <v>5345</v>
      </c>
      <c r="AB18" s="281" t="s">
        <v>5347</v>
      </c>
      <c r="AC18" s="281" t="s">
        <v>5347</v>
      </c>
      <c r="AD18" s="282" t="s">
        <v>5345</v>
      </c>
      <c r="AE18" s="281" t="s">
        <v>5379</v>
      </c>
      <c r="AF18" s="540" t="s">
        <v>5602</v>
      </c>
      <c r="AG18" s="281" t="s">
        <v>5600</v>
      </c>
      <c r="AH18" s="281" t="s">
        <v>49</v>
      </c>
      <c r="AI18" s="281" t="s">
        <v>49</v>
      </c>
      <c r="AJ18" s="281" t="s">
        <v>51</v>
      </c>
      <c r="AK18" s="281" t="s">
        <v>51</v>
      </c>
      <c r="AL18" s="539" t="s">
        <v>5333</v>
      </c>
      <c r="AM18" s="282" t="s">
        <v>5605</v>
      </c>
      <c r="AN18" s="281" t="s">
        <v>49</v>
      </c>
      <c r="AO18" s="282" t="s">
        <v>5606</v>
      </c>
      <c r="AP18" s="295" t="s">
        <v>2613</v>
      </c>
      <c r="AQ18" s="281" t="s">
        <v>5598</v>
      </c>
      <c r="AR18" s="282" t="s">
        <v>5601</v>
      </c>
      <c r="AS18" s="295" t="s">
        <v>5628</v>
      </c>
      <c r="AT18" s="550"/>
      <c r="AU18" s="281"/>
    </row>
    <row r="19" spans="1:47">
      <c r="A19" s="279"/>
      <c r="B19" s="444"/>
      <c r="C19" s="444"/>
      <c r="D19" s="444"/>
      <c r="E19" s="274"/>
      <c r="F19" s="274"/>
      <c r="G19" s="274"/>
      <c r="H19" s="166"/>
      <c r="I19" s="166"/>
      <c r="J19" s="297"/>
      <c r="K19" s="274"/>
      <c r="L19" s="274"/>
      <c r="M19" s="274"/>
      <c r="N19" s="297"/>
      <c r="O19" s="274"/>
      <c r="P19" s="274"/>
      <c r="Q19" s="274"/>
      <c r="R19" s="274"/>
      <c r="S19" s="274"/>
      <c r="T19" s="274"/>
      <c r="U19" s="274"/>
      <c r="V19" s="274"/>
      <c r="W19" s="274"/>
      <c r="X19" s="274"/>
      <c r="Y19" s="274"/>
      <c r="Z19" s="274"/>
      <c r="AA19" s="274"/>
      <c r="AB19" s="274"/>
      <c r="AC19" s="274"/>
      <c r="AD19" s="297"/>
      <c r="AE19" s="274"/>
      <c r="AF19" s="274"/>
      <c r="AG19" s="274"/>
      <c r="AH19" s="274"/>
      <c r="AI19" s="274"/>
      <c r="AJ19" s="274"/>
      <c r="AK19" s="274"/>
      <c r="AL19" s="274"/>
      <c r="AM19" s="274"/>
      <c r="AN19" s="274"/>
      <c r="AO19" s="274"/>
      <c r="AP19" s="274"/>
      <c r="AQ19" s="166"/>
      <c r="AR19" s="166"/>
      <c r="AS19" s="294"/>
      <c r="AT19" s="553"/>
    </row>
    <row r="20" spans="1:47" s="471" customFormat="1" ht="51">
      <c r="A20" s="470" t="s">
        <v>5480</v>
      </c>
      <c r="B20" s="324" t="s">
        <v>53</v>
      </c>
      <c r="C20" s="324" t="s">
        <v>5321</v>
      </c>
      <c r="D20" s="324" t="s">
        <v>1780</v>
      </c>
      <c r="E20" s="295" t="s">
        <v>5499</v>
      </c>
      <c r="F20" s="281" t="s">
        <v>51</v>
      </c>
      <c r="G20" s="282" t="s">
        <v>5494</v>
      </c>
      <c r="H20" s="282" t="s">
        <v>5495</v>
      </c>
      <c r="I20" s="281" t="s">
        <v>5496</v>
      </c>
      <c r="J20" s="519" t="s">
        <v>5423</v>
      </c>
      <c r="K20" s="519" t="s">
        <v>5324</v>
      </c>
      <c r="L20" s="281" t="s">
        <v>5362</v>
      </c>
      <c r="M20" s="281" t="s">
        <v>3</v>
      </c>
      <c r="N20" s="519" t="s">
        <v>4395</v>
      </c>
      <c r="O20" s="281" t="s">
        <v>5075</v>
      </c>
      <c r="P20" s="281" t="s">
        <v>194</v>
      </c>
      <c r="Q20" s="281" t="s">
        <v>213</v>
      </c>
      <c r="R20" s="281" t="s">
        <v>49</v>
      </c>
      <c r="S20" s="281" t="s">
        <v>51</v>
      </c>
      <c r="T20" s="519" t="s">
        <v>4490</v>
      </c>
      <c r="U20" s="281" t="s">
        <v>51</v>
      </c>
      <c r="V20" s="281" t="s">
        <v>49</v>
      </c>
      <c r="W20" s="281" t="s">
        <v>49</v>
      </c>
      <c r="X20" s="281" t="s">
        <v>1512</v>
      </c>
      <c r="Y20" s="281" t="s">
        <v>49</v>
      </c>
      <c r="Z20" s="281" t="s">
        <v>51</v>
      </c>
      <c r="AA20" s="281" t="s">
        <v>49</v>
      </c>
      <c r="AB20" s="281" t="s">
        <v>49</v>
      </c>
      <c r="AC20" s="281" t="s">
        <v>51</v>
      </c>
      <c r="AD20" s="282" t="s">
        <v>51</v>
      </c>
      <c r="AE20" s="281" t="s">
        <v>49</v>
      </c>
      <c r="AF20" s="282" t="s">
        <v>5424</v>
      </c>
      <c r="AG20" s="281" t="s">
        <v>213</v>
      </c>
      <c r="AH20" s="281" t="s">
        <v>49</v>
      </c>
      <c r="AI20" s="281" t="s">
        <v>49</v>
      </c>
      <c r="AJ20" s="281" t="s">
        <v>49</v>
      </c>
      <c r="AK20" s="281" t="s">
        <v>51</v>
      </c>
      <c r="AL20" s="281" t="s">
        <v>4533</v>
      </c>
      <c r="AM20" s="282" t="s">
        <v>5639</v>
      </c>
      <c r="AN20" s="281" t="s">
        <v>1532</v>
      </c>
      <c r="AO20" s="281" t="s">
        <v>211</v>
      </c>
      <c r="AP20" s="281" t="s">
        <v>212</v>
      </c>
      <c r="AQ20" s="281"/>
      <c r="AR20" s="281"/>
      <c r="AS20" s="282" t="s">
        <v>5643</v>
      </c>
      <c r="AT20" s="550"/>
      <c r="AU20" s="282" t="s">
        <v>5641</v>
      </c>
    </row>
    <row r="21" spans="1:47" s="471" customFormat="1" ht="51">
      <c r="A21" s="470" t="s">
        <v>5418</v>
      </c>
      <c r="B21" s="324" t="s">
        <v>53</v>
      </c>
      <c r="C21" s="324" t="s">
        <v>5310</v>
      </c>
      <c r="D21" s="324" t="s">
        <v>4514</v>
      </c>
      <c r="E21" s="282" t="s">
        <v>5419</v>
      </c>
      <c r="F21" s="281" t="s">
        <v>51</v>
      </c>
      <c r="G21" s="281" t="s">
        <v>5420</v>
      </c>
      <c r="H21" s="282" t="s">
        <v>5421</v>
      </c>
      <c r="I21" s="282" t="s">
        <v>5422</v>
      </c>
      <c r="J21" s="519" t="s">
        <v>5423</v>
      </c>
      <c r="K21" s="519" t="s">
        <v>5324</v>
      </c>
      <c r="L21" s="281">
        <v>2</v>
      </c>
      <c r="M21" s="281" t="s">
        <v>59</v>
      </c>
      <c r="N21" s="519" t="s">
        <v>4395</v>
      </c>
      <c r="O21" s="281" t="s">
        <v>4524</v>
      </c>
      <c r="P21" s="281" t="s">
        <v>194</v>
      </c>
      <c r="Q21" s="281" t="s">
        <v>213</v>
      </c>
      <c r="R21" s="281" t="s">
        <v>49</v>
      </c>
      <c r="S21" s="281" t="s">
        <v>51</v>
      </c>
      <c r="T21" s="519" t="s">
        <v>4423</v>
      </c>
      <c r="U21" s="281" t="s">
        <v>51</v>
      </c>
      <c r="V21" s="281" t="s">
        <v>49</v>
      </c>
      <c r="W21" s="281" t="s">
        <v>49</v>
      </c>
      <c r="X21" s="281" t="s">
        <v>1512</v>
      </c>
      <c r="Y21" s="281" t="s">
        <v>51</v>
      </c>
      <c r="Z21" s="281" t="s">
        <v>51</v>
      </c>
      <c r="AA21" s="281" t="s">
        <v>5459</v>
      </c>
      <c r="AB21" s="281" t="s">
        <v>51</v>
      </c>
      <c r="AC21" s="281" t="s">
        <v>682</v>
      </c>
      <c r="AD21" s="282" t="s">
        <v>51</v>
      </c>
      <c r="AE21" s="281" t="s">
        <v>51</v>
      </c>
      <c r="AF21" s="282" t="s">
        <v>5424</v>
      </c>
      <c r="AG21" s="282" t="s">
        <v>5475</v>
      </c>
      <c r="AH21" s="281" t="s">
        <v>51</v>
      </c>
      <c r="AI21" s="281" t="s">
        <v>51</v>
      </c>
      <c r="AJ21" s="281" t="s">
        <v>49</v>
      </c>
      <c r="AK21" s="281" t="s">
        <v>51</v>
      </c>
      <c r="AL21" s="281" t="s">
        <v>4533</v>
      </c>
      <c r="AM21" s="3" t="s">
        <v>5432</v>
      </c>
      <c r="AN21" s="282" t="s">
        <v>4303</v>
      </c>
      <c r="AO21" s="281" t="s">
        <v>211</v>
      </c>
      <c r="AP21" s="281" t="s">
        <v>212</v>
      </c>
      <c r="AQ21" s="281"/>
      <c r="AR21" s="282" t="s">
        <v>5635</v>
      </c>
      <c r="AS21" s="282" t="s">
        <v>4534</v>
      </c>
      <c r="AT21" s="550"/>
      <c r="AU21" s="576" t="s">
        <v>5492</v>
      </c>
    </row>
    <row r="22" spans="1:47" s="471" customFormat="1" ht="38.25">
      <c r="A22" s="470" t="s">
        <v>5398</v>
      </c>
      <c r="B22" s="324" t="s">
        <v>53</v>
      </c>
      <c r="C22" s="324" t="s">
        <v>5447</v>
      </c>
      <c r="D22" s="324" t="s">
        <v>1780</v>
      </c>
      <c r="E22" s="282" t="s">
        <v>5448</v>
      </c>
      <c r="F22" s="281" t="s">
        <v>51</v>
      </c>
      <c r="G22" s="282" t="s">
        <v>5454</v>
      </c>
      <c r="H22" s="282" t="s">
        <v>5449</v>
      </c>
      <c r="I22" s="282" t="s">
        <v>5450</v>
      </c>
      <c r="J22" s="519" t="s">
        <v>5451</v>
      </c>
      <c r="K22" s="281" t="s">
        <v>5361</v>
      </c>
      <c r="L22" s="281" t="s">
        <v>5362</v>
      </c>
      <c r="M22" s="281" t="s">
        <v>3</v>
      </c>
      <c r="N22" s="519" t="s">
        <v>4395</v>
      </c>
      <c r="O22" s="281" t="s">
        <v>5075</v>
      </c>
      <c r="P22" s="281" t="s">
        <v>194</v>
      </c>
      <c r="Q22" s="281" t="s">
        <v>213</v>
      </c>
      <c r="R22" s="281" t="s">
        <v>5452</v>
      </c>
      <c r="S22" s="281" t="s">
        <v>51</v>
      </c>
      <c r="T22" s="519" t="s">
        <v>4490</v>
      </c>
      <c r="U22" s="281" t="s">
        <v>51</v>
      </c>
      <c r="V22" s="281" t="s">
        <v>49</v>
      </c>
      <c r="W22" s="281" t="s">
        <v>49</v>
      </c>
      <c r="X22" s="281" t="s">
        <v>1512</v>
      </c>
      <c r="Y22" s="281" t="s">
        <v>49</v>
      </c>
      <c r="Z22" s="281" t="s">
        <v>51</v>
      </c>
      <c r="AA22" s="281" t="s">
        <v>5459</v>
      </c>
      <c r="AB22" s="281" t="s">
        <v>51</v>
      </c>
      <c r="AC22" s="281" t="s">
        <v>682</v>
      </c>
      <c r="AD22" s="282" t="s">
        <v>51</v>
      </c>
      <c r="AE22" s="281" t="s">
        <v>5607</v>
      </c>
      <c r="AF22" s="282" t="s">
        <v>5455</v>
      </c>
      <c r="AG22" s="282" t="s">
        <v>4530</v>
      </c>
      <c r="AH22" s="281" t="s">
        <v>51</v>
      </c>
      <c r="AI22" s="281" t="s">
        <v>51</v>
      </c>
      <c r="AJ22" s="281" t="s">
        <v>49</v>
      </c>
      <c r="AK22" s="281" t="s">
        <v>51</v>
      </c>
      <c r="AL22" s="281" t="s">
        <v>4533</v>
      </c>
      <c r="AM22" s="3" t="s">
        <v>1206</v>
      </c>
      <c r="AN22" s="282" t="s">
        <v>1532</v>
      </c>
      <c r="AO22" s="548" t="s">
        <v>3329</v>
      </c>
      <c r="AP22" s="281" t="s">
        <v>212</v>
      </c>
      <c r="AQ22" s="281"/>
      <c r="AR22" s="282"/>
      <c r="AS22" s="282" t="s">
        <v>5456</v>
      </c>
      <c r="AT22" s="550"/>
      <c r="AU22" s="282" t="s">
        <v>5460</v>
      </c>
    </row>
    <row r="23" spans="1:47" s="471" customFormat="1" ht="51">
      <c r="A23" s="470" t="s">
        <v>5425</v>
      </c>
      <c r="B23" s="324" t="s">
        <v>53</v>
      </c>
      <c r="C23" s="324" t="s">
        <v>5426</v>
      </c>
      <c r="D23" s="324" t="s">
        <v>4516</v>
      </c>
      <c r="E23" s="282" t="s">
        <v>5427</v>
      </c>
      <c r="F23" s="281" t="s">
        <v>51</v>
      </c>
      <c r="G23" s="281" t="s">
        <v>5429</v>
      </c>
      <c r="H23" s="282" t="s">
        <v>5430</v>
      </c>
      <c r="I23" s="282" t="s">
        <v>5428</v>
      </c>
      <c r="J23" s="519" t="s">
        <v>5423</v>
      </c>
      <c r="K23" s="519" t="s">
        <v>5472</v>
      </c>
      <c r="L23" s="281">
        <v>2</v>
      </c>
      <c r="M23" s="281" t="s">
        <v>59</v>
      </c>
      <c r="N23" s="519" t="s">
        <v>2634</v>
      </c>
      <c r="O23" s="281" t="s">
        <v>4525</v>
      </c>
      <c r="P23" s="281" t="s">
        <v>194</v>
      </c>
      <c r="Q23" s="281" t="s">
        <v>213</v>
      </c>
      <c r="R23" s="281" t="s">
        <v>49</v>
      </c>
      <c r="S23" s="281" t="s">
        <v>51</v>
      </c>
      <c r="T23" s="519" t="s">
        <v>4423</v>
      </c>
      <c r="U23" s="281" t="s">
        <v>51</v>
      </c>
      <c r="V23" s="281" t="s">
        <v>49</v>
      </c>
      <c r="W23" s="281" t="s">
        <v>49</v>
      </c>
      <c r="X23" s="281" t="s">
        <v>1512</v>
      </c>
      <c r="Y23" s="281" t="s">
        <v>51</v>
      </c>
      <c r="Z23" s="281" t="s">
        <v>51</v>
      </c>
      <c r="AA23" s="281" t="s">
        <v>5459</v>
      </c>
      <c r="AB23" s="281" t="s">
        <v>51</v>
      </c>
      <c r="AC23" s="281" t="s">
        <v>682</v>
      </c>
      <c r="AD23" s="282" t="s">
        <v>51</v>
      </c>
      <c r="AE23" s="281" t="s">
        <v>51</v>
      </c>
      <c r="AF23" s="282" t="s">
        <v>5424</v>
      </c>
      <c r="AG23" s="282" t="s">
        <v>5475</v>
      </c>
      <c r="AH23" s="281" t="s">
        <v>51</v>
      </c>
      <c r="AI23" s="281" t="s">
        <v>51</v>
      </c>
      <c r="AJ23" s="281" t="s">
        <v>49</v>
      </c>
      <c r="AK23" s="281" t="s">
        <v>51</v>
      </c>
      <c r="AL23" s="519" t="s">
        <v>261</v>
      </c>
      <c r="AM23" s="3" t="s">
        <v>5432</v>
      </c>
      <c r="AN23" s="282" t="s">
        <v>4303</v>
      </c>
      <c r="AO23" s="281" t="s">
        <v>211</v>
      </c>
      <c r="AP23" s="281" t="s">
        <v>212</v>
      </c>
      <c r="AQ23" s="281"/>
      <c r="AR23" s="282" t="s">
        <v>5635</v>
      </c>
      <c r="AS23" s="282" t="s">
        <v>5431</v>
      </c>
      <c r="AT23" s="550"/>
      <c r="AU23" s="576" t="s">
        <v>5493</v>
      </c>
    </row>
    <row r="24" spans="1:47" s="471" customFormat="1" ht="51">
      <c r="A24" s="470" t="s">
        <v>5397</v>
      </c>
      <c r="B24" s="324" t="s">
        <v>53</v>
      </c>
      <c r="C24" s="324" t="s">
        <v>5467</v>
      </c>
      <c r="D24" s="324" t="s">
        <v>4514</v>
      </c>
      <c r="E24" s="282" t="s">
        <v>5419</v>
      </c>
      <c r="F24" s="281" t="s">
        <v>51</v>
      </c>
      <c r="G24" s="281" t="s">
        <v>5461</v>
      </c>
      <c r="H24" s="282" t="s">
        <v>5462</v>
      </c>
      <c r="I24" s="282" t="s">
        <v>5463</v>
      </c>
      <c r="J24" s="519" t="s">
        <v>5423</v>
      </c>
      <c r="K24" s="519" t="s">
        <v>5324</v>
      </c>
      <c r="L24" s="281">
        <v>2</v>
      </c>
      <c r="M24" s="281" t="s">
        <v>59</v>
      </c>
      <c r="N24" s="519" t="s">
        <v>4395</v>
      </c>
      <c r="O24" s="281" t="s">
        <v>4525</v>
      </c>
      <c r="P24" s="281" t="s">
        <v>194</v>
      </c>
      <c r="Q24" s="281" t="s">
        <v>213</v>
      </c>
      <c r="R24" s="281" t="s">
        <v>49</v>
      </c>
      <c r="S24" s="281" t="s">
        <v>51</v>
      </c>
      <c r="T24" s="519" t="s">
        <v>4423</v>
      </c>
      <c r="U24" s="281" t="s">
        <v>51</v>
      </c>
      <c r="V24" s="281" t="s">
        <v>49</v>
      </c>
      <c r="W24" s="281" t="s">
        <v>49</v>
      </c>
      <c r="X24" s="281" t="s">
        <v>1512</v>
      </c>
      <c r="Y24" s="281" t="s">
        <v>51</v>
      </c>
      <c r="Z24" s="281" t="s">
        <v>51</v>
      </c>
      <c r="AA24" s="281" t="s">
        <v>5459</v>
      </c>
      <c r="AB24" s="281" t="s">
        <v>51</v>
      </c>
      <c r="AC24" s="281" t="s">
        <v>682</v>
      </c>
      <c r="AD24" s="282" t="s">
        <v>51</v>
      </c>
      <c r="AE24" s="281" t="s">
        <v>51</v>
      </c>
      <c r="AF24" s="282" t="s">
        <v>5424</v>
      </c>
      <c r="AG24" s="282" t="s">
        <v>5475</v>
      </c>
      <c r="AH24" s="281" t="s">
        <v>51</v>
      </c>
      <c r="AI24" s="281" t="s">
        <v>51</v>
      </c>
      <c r="AJ24" s="281" t="s">
        <v>49</v>
      </c>
      <c r="AK24" s="281" t="s">
        <v>51</v>
      </c>
      <c r="AL24" s="281" t="s">
        <v>4533</v>
      </c>
      <c r="AM24" s="3" t="s">
        <v>1206</v>
      </c>
      <c r="AN24" s="282" t="s">
        <v>1532</v>
      </c>
      <c r="AO24" s="281" t="s">
        <v>211</v>
      </c>
      <c r="AP24" s="281" t="s">
        <v>212</v>
      </c>
      <c r="AQ24" s="281"/>
      <c r="AR24" s="282" t="s">
        <v>5635</v>
      </c>
      <c r="AS24" s="282" t="s">
        <v>5468</v>
      </c>
      <c r="AT24" s="550"/>
      <c r="AU24" s="282" t="s">
        <v>5464</v>
      </c>
    </row>
    <row r="25" spans="1:47" s="471" customFormat="1" ht="51">
      <c r="A25" s="470" t="s">
        <v>5465</v>
      </c>
      <c r="B25" s="324" t="s">
        <v>53</v>
      </c>
      <c r="C25" s="324" t="s">
        <v>5466</v>
      </c>
      <c r="D25" s="324" t="s">
        <v>4516</v>
      </c>
      <c r="E25" s="282" t="s">
        <v>5469</v>
      </c>
      <c r="F25" s="281" t="s">
        <v>51</v>
      </c>
      <c r="G25" s="282" t="s">
        <v>5470</v>
      </c>
      <c r="H25" s="282" t="s">
        <v>5471</v>
      </c>
      <c r="I25" s="282" t="s">
        <v>5463</v>
      </c>
      <c r="J25" s="519" t="s">
        <v>5423</v>
      </c>
      <c r="K25" s="519" t="s">
        <v>5473</v>
      </c>
      <c r="L25" s="281">
        <v>2</v>
      </c>
      <c r="M25" s="281" t="s">
        <v>59</v>
      </c>
      <c r="N25" s="519" t="s">
        <v>4395</v>
      </c>
      <c r="O25" s="281" t="s">
        <v>4525</v>
      </c>
      <c r="P25" s="281" t="s">
        <v>194</v>
      </c>
      <c r="Q25" s="281" t="s">
        <v>213</v>
      </c>
      <c r="R25" s="281" t="s">
        <v>49</v>
      </c>
      <c r="S25" s="281" t="s">
        <v>51</v>
      </c>
      <c r="T25" s="519" t="s">
        <v>4423</v>
      </c>
      <c r="U25" s="281" t="s">
        <v>51</v>
      </c>
      <c r="V25" s="281" t="s">
        <v>49</v>
      </c>
      <c r="W25" s="281" t="s">
        <v>51</v>
      </c>
      <c r="X25" s="281" t="s">
        <v>49</v>
      </c>
      <c r="Y25" s="281" t="s">
        <v>51</v>
      </c>
      <c r="Z25" s="281" t="s">
        <v>51</v>
      </c>
      <c r="AA25" s="281" t="s">
        <v>5459</v>
      </c>
      <c r="AB25" s="281" t="s">
        <v>51</v>
      </c>
      <c r="AC25" s="281" t="s">
        <v>682</v>
      </c>
      <c r="AD25" s="282" t="s">
        <v>51</v>
      </c>
      <c r="AE25" s="281" t="s">
        <v>51</v>
      </c>
      <c r="AF25" s="282" t="s">
        <v>5424</v>
      </c>
      <c r="AG25" s="282" t="s">
        <v>5475</v>
      </c>
      <c r="AH25" s="281" t="s">
        <v>51</v>
      </c>
      <c r="AI25" s="281" t="s">
        <v>51</v>
      </c>
      <c r="AJ25" s="281" t="s">
        <v>49</v>
      </c>
      <c r="AK25" s="281" t="s">
        <v>51</v>
      </c>
      <c r="AL25" s="519" t="s">
        <v>261</v>
      </c>
      <c r="AM25" s="3" t="s">
        <v>1206</v>
      </c>
      <c r="AN25" s="282" t="s">
        <v>1532</v>
      </c>
      <c r="AO25" s="281" t="s">
        <v>211</v>
      </c>
      <c r="AP25" s="281" t="s">
        <v>212</v>
      </c>
      <c r="AQ25" s="281"/>
      <c r="AR25" s="282" t="s">
        <v>5635</v>
      </c>
      <c r="AS25" s="282" t="s">
        <v>5636</v>
      </c>
      <c r="AT25" s="550"/>
      <c r="AU25" s="576" t="s">
        <v>5474</v>
      </c>
    </row>
    <row r="26" spans="1:47" s="471" customFormat="1" ht="51">
      <c r="A26" s="470" t="s">
        <v>5476</v>
      </c>
      <c r="B26" s="324" t="s">
        <v>53</v>
      </c>
      <c r="C26" s="324" t="s">
        <v>4574</v>
      </c>
      <c r="D26" s="324" t="s">
        <v>4074</v>
      </c>
      <c r="E26" s="282" t="s">
        <v>5469</v>
      </c>
      <c r="F26" s="281" t="s">
        <v>51</v>
      </c>
      <c r="G26" s="282" t="s">
        <v>5478</v>
      </c>
      <c r="H26" s="282" t="s">
        <v>5479</v>
      </c>
      <c r="I26" s="282" t="s">
        <v>5463</v>
      </c>
      <c r="J26" s="519" t="s">
        <v>5423</v>
      </c>
      <c r="K26" s="519" t="s">
        <v>5473</v>
      </c>
      <c r="L26" s="281">
        <v>2</v>
      </c>
      <c r="M26" s="281" t="s">
        <v>59</v>
      </c>
      <c r="N26" s="519" t="s">
        <v>4395</v>
      </c>
      <c r="O26" s="281" t="s">
        <v>4525</v>
      </c>
      <c r="P26" s="281" t="s">
        <v>194</v>
      </c>
      <c r="Q26" s="281" t="s">
        <v>213</v>
      </c>
      <c r="R26" s="281" t="s">
        <v>49</v>
      </c>
      <c r="S26" s="281" t="s">
        <v>51</v>
      </c>
      <c r="T26" s="519" t="s">
        <v>4423</v>
      </c>
      <c r="U26" s="281" t="s">
        <v>51</v>
      </c>
      <c r="V26" s="281" t="s">
        <v>49</v>
      </c>
      <c r="W26" s="281" t="s">
        <v>51</v>
      </c>
      <c r="X26" s="281" t="s">
        <v>49</v>
      </c>
      <c r="Y26" s="281" t="s">
        <v>51</v>
      </c>
      <c r="Z26" s="281" t="s">
        <v>51</v>
      </c>
      <c r="AA26" s="281" t="s">
        <v>5459</v>
      </c>
      <c r="AB26" s="281" t="s">
        <v>51</v>
      </c>
      <c r="AC26" s="281" t="s">
        <v>682</v>
      </c>
      <c r="AD26" s="282" t="s">
        <v>51</v>
      </c>
      <c r="AE26" s="281" t="s">
        <v>51</v>
      </c>
      <c r="AF26" s="282" t="s">
        <v>5424</v>
      </c>
      <c r="AG26" s="282" t="s">
        <v>5475</v>
      </c>
      <c r="AH26" s="281" t="s">
        <v>51</v>
      </c>
      <c r="AI26" s="281" t="s">
        <v>51</v>
      </c>
      <c r="AJ26" s="281" t="s">
        <v>51</v>
      </c>
      <c r="AK26" s="281" t="s">
        <v>51</v>
      </c>
      <c r="AL26" s="519" t="s">
        <v>261</v>
      </c>
      <c r="AM26" s="3" t="s">
        <v>1206</v>
      </c>
      <c r="AN26" s="282" t="s">
        <v>1532</v>
      </c>
      <c r="AO26" s="281" t="s">
        <v>211</v>
      </c>
      <c r="AP26" s="281" t="s">
        <v>212</v>
      </c>
      <c r="AQ26" s="281"/>
      <c r="AR26" s="282" t="s">
        <v>5635</v>
      </c>
      <c r="AS26" s="282" t="s">
        <v>5636</v>
      </c>
      <c r="AT26" s="550"/>
      <c r="AU26" s="282" t="s">
        <v>5477</v>
      </c>
    </row>
    <row r="27" spans="1:47" s="471" customFormat="1" ht="51">
      <c r="A27" s="470" t="s">
        <v>5481</v>
      </c>
      <c r="B27" s="324" t="s">
        <v>53</v>
      </c>
      <c r="C27" s="324" t="s">
        <v>5340</v>
      </c>
      <c r="D27" s="324" t="s">
        <v>4516</v>
      </c>
      <c r="E27" s="282" t="s">
        <v>5646</v>
      </c>
      <c r="F27" s="281" t="s">
        <v>51</v>
      </c>
      <c r="G27" s="282" t="s">
        <v>5483</v>
      </c>
      <c r="H27" s="282" t="s">
        <v>5484</v>
      </c>
      <c r="I27" s="282" t="s">
        <v>5485</v>
      </c>
      <c r="J27" s="519" t="s">
        <v>5423</v>
      </c>
      <c r="K27" s="519" t="s">
        <v>5486</v>
      </c>
      <c r="L27" s="281">
        <v>2</v>
      </c>
      <c r="M27" s="281" t="s">
        <v>59</v>
      </c>
      <c r="N27" s="519" t="s">
        <v>4395</v>
      </c>
      <c r="O27" s="281" t="s">
        <v>4525</v>
      </c>
      <c r="P27" s="281" t="s">
        <v>194</v>
      </c>
      <c r="Q27" s="281" t="s">
        <v>213</v>
      </c>
      <c r="R27" s="281" t="s">
        <v>49</v>
      </c>
      <c r="S27" s="281" t="s">
        <v>51</v>
      </c>
      <c r="T27" s="519" t="s">
        <v>205</v>
      </c>
      <c r="U27" s="281" t="s">
        <v>49</v>
      </c>
      <c r="V27" s="281" t="s">
        <v>49</v>
      </c>
      <c r="W27" s="281" t="s">
        <v>51</v>
      </c>
      <c r="X27" s="281" t="s">
        <v>49</v>
      </c>
      <c r="Y27" s="281" t="s">
        <v>51</v>
      </c>
      <c r="Z27" s="281" t="s">
        <v>51</v>
      </c>
      <c r="AA27" s="281" t="s">
        <v>49</v>
      </c>
      <c r="AB27" s="281" t="s">
        <v>51</v>
      </c>
      <c r="AC27" s="281" t="s">
        <v>49</v>
      </c>
      <c r="AD27" s="282" t="s">
        <v>49</v>
      </c>
      <c r="AE27" s="281" t="s">
        <v>49</v>
      </c>
      <c r="AF27" s="282" t="s">
        <v>5487</v>
      </c>
      <c r="AG27" s="281" t="s">
        <v>213</v>
      </c>
      <c r="AH27" s="281" t="s">
        <v>49</v>
      </c>
      <c r="AI27" s="281" t="s">
        <v>49</v>
      </c>
      <c r="AJ27" s="281" t="s">
        <v>49</v>
      </c>
      <c r="AK27" s="281" t="s">
        <v>51</v>
      </c>
      <c r="AL27" s="281" t="s">
        <v>4533</v>
      </c>
      <c r="AM27" s="3" t="s">
        <v>1206</v>
      </c>
      <c r="AN27" s="281" t="s">
        <v>49</v>
      </c>
      <c r="AO27" s="281" t="s">
        <v>211</v>
      </c>
      <c r="AP27" s="281" t="s">
        <v>212</v>
      </c>
      <c r="AQ27" s="281"/>
      <c r="AR27" s="281"/>
      <c r="AS27" s="282" t="s">
        <v>5637</v>
      </c>
      <c r="AT27" s="550"/>
      <c r="AU27" s="282" t="s">
        <v>5482</v>
      </c>
    </row>
    <row r="28" spans="1:47" s="471" customFormat="1" ht="51">
      <c r="A28" s="470" t="s">
        <v>5488</v>
      </c>
      <c r="B28" s="324" t="s">
        <v>53</v>
      </c>
      <c r="C28" s="324" t="s">
        <v>5354</v>
      </c>
      <c r="D28" s="324" t="s">
        <v>4074</v>
      </c>
      <c r="E28" s="282" t="s">
        <v>5646</v>
      </c>
      <c r="F28" s="281" t="s">
        <v>51</v>
      </c>
      <c r="G28" s="282" t="s">
        <v>5489</v>
      </c>
      <c r="H28" s="282" t="s">
        <v>5490</v>
      </c>
      <c r="I28" s="282" t="s">
        <v>5485</v>
      </c>
      <c r="J28" s="519" t="s">
        <v>5423</v>
      </c>
      <c r="K28" s="519" t="s">
        <v>5486</v>
      </c>
      <c r="L28" s="281">
        <v>2</v>
      </c>
      <c r="M28" s="281" t="s">
        <v>59</v>
      </c>
      <c r="N28" s="519" t="s">
        <v>4395</v>
      </c>
      <c r="O28" s="281" t="s">
        <v>4525</v>
      </c>
      <c r="P28" s="281" t="s">
        <v>194</v>
      </c>
      <c r="Q28" s="281" t="s">
        <v>213</v>
      </c>
      <c r="R28" s="281" t="s">
        <v>49</v>
      </c>
      <c r="S28" s="281" t="s">
        <v>51</v>
      </c>
      <c r="T28" s="519" t="s">
        <v>205</v>
      </c>
      <c r="U28" s="281" t="s">
        <v>49</v>
      </c>
      <c r="V28" s="281" t="s">
        <v>49</v>
      </c>
      <c r="W28" s="281" t="s">
        <v>51</v>
      </c>
      <c r="X28" s="281" t="s">
        <v>49</v>
      </c>
      <c r="Y28" s="281" t="s">
        <v>51</v>
      </c>
      <c r="Z28" s="281" t="s">
        <v>51</v>
      </c>
      <c r="AA28" s="281" t="s">
        <v>49</v>
      </c>
      <c r="AB28" s="281" t="s">
        <v>51</v>
      </c>
      <c r="AC28" s="281" t="s">
        <v>49</v>
      </c>
      <c r="AD28" s="282" t="s">
        <v>49</v>
      </c>
      <c r="AE28" s="281" t="s">
        <v>49</v>
      </c>
      <c r="AF28" s="282" t="s">
        <v>5487</v>
      </c>
      <c r="AG28" s="281" t="s">
        <v>213</v>
      </c>
      <c r="AH28" s="281" t="s">
        <v>49</v>
      </c>
      <c r="AI28" s="281" t="s">
        <v>49</v>
      </c>
      <c r="AJ28" s="281" t="s">
        <v>51</v>
      </c>
      <c r="AK28" s="281" t="s">
        <v>51</v>
      </c>
      <c r="AL28" s="281" t="s">
        <v>4533</v>
      </c>
      <c r="AM28" s="3" t="s">
        <v>1206</v>
      </c>
      <c r="AN28" s="281" t="s">
        <v>49</v>
      </c>
      <c r="AO28" s="281" t="s">
        <v>211</v>
      </c>
      <c r="AP28" s="281" t="s">
        <v>212</v>
      </c>
      <c r="AQ28" s="281"/>
      <c r="AR28" s="281"/>
      <c r="AS28" s="282" t="s">
        <v>5637</v>
      </c>
      <c r="AT28" s="550"/>
      <c r="AU28" s="282" t="s">
        <v>5491</v>
      </c>
    </row>
    <row r="29" spans="1:47">
      <c r="A29" s="279"/>
      <c r="B29" s="444"/>
      <c r="C29" s="444"/>
      <c r="D29" s="444"/>
      <c r="E29" s="274"/>
      <c r="F29" s="274"/>
      <c r="G29" s="274"/>
      <c r="H29" s="166"/>
      <c r="I29" s="166"/>
      <c r="J29" s="297"/>
      <c r="K29" s="274"/>
      <c r="L29" s="274"/>
      <c r="M29" s="274"/>
      <c r="N29" s="297"/>
      <c r="O29" s="274"/>
      <c r="P29" s="274"/>
      <c r="Q29" s="274"/>
      <c r="R29" s="274"/>
      <c r="S29" s="274"/>
      <c r="T29" s="274"/>
      <c r="U29" s="274"/>
      <c r="V29" s="274"/>
      <c r="W29" s="274"/>
      <c r="X29" s="274"/>
      <c r="Y29" s="274"/>
      <c r="Z29" s="274"/>
      <c r="AA29" s="274"/>
      <c r="AB29" s="274"/>
      <c r="AC29" s="274"/>
      <c r="AD29" s="297"/>
      <c r="AE29" s="274"/>
      <c r="AF29" s="274"/>
      <c r="AG29" s="274"/>
      <c r="AH29" s="274"/>
      <c r="AI29" s="274"/>
      <c r="AJ29" s="274"/>
      <c r="AK29" s="274"/>
      <c r="AL29" s="274"/>
      <c r="AM29" s="274"/>
      <c r="AN29" s="274"/>
      <c r="AO29" s="274"/>
      <c r="AP29" s="274"/>
      <c r="AQ29" s="166"/>
      <c r="AR29" s="166"/>
      <c r="AS29" s="294"/>
      <c r="AT29" s="553"/>
    </row>
    <row r="30" spans="1:47" s="471" customFormat="1" ht="41.25" customHeight="1">
      <c r="A30" s="470"/>
      <c r="B30" s="324"/>
      <c r="C30" s="324"/>
      <c r="D30" s="324"/>
      <c r="E30" s="282"/>
      <c r="F30" s="281"/>
      <c r="G30" s="281"/>
      <c r="H30" s="282"/>
      <c r="I30" s="282"/>
      <c r="J30" s="519"/>
      <c r="K30" s="519"/>
      <c r="L30" s="281"/>
      <c r="M30" s="281"/>
      <c r="N30" s="519"/>
      <c r="O30" s="281"/>
      <c r="P30" s="519"/>
      <c r="Q30" s="281"/>
      <c r="R30" s="281"/>
      <c r="S30" s="281"/>
      <c r="T30" s="519"/>
      <c r="U30" s="281"/>
      <c r="V30" s="281"/>
      <c r="W30" s="281"/>
      <c r="X30" s="281"/>
      <c r="Y30" s="281"/>
      <c r="Z30" s="281"/>
      <c r="AA30" s="281"/>
      <c r="AB30" s="281"/>
      <c r="AC30" s="281"/>
      <c r="AD30" s="282"/>
      <c r="AE30" s="281"/>
      <c r="AF30" s="282"/>
      <c r="AG30" s="282"/>
      <c r="AH30" s="281"/>
      <c r="AI30" s="281"/>
      <c r="AJ30" s="281"/>
      <c r="AK30" s="281"/>
      <c r="AL30" s="519"/>
      <c r="AM30" s="281"/>
      <c r="AN30" s="282"/>
      <c r="AO30" s="281"/>
      <c r="AP30" s="281"/>
      <c r="AQ30" s="281"/>
      <c r="AR30" s="281"/>
      <c r="AS30" s="282"/>
      <c r="AT30" s="550"/>
      <c r="AU30" s="577"/>
    </row>
    <row r="31" spans="1:47" s="471" customFormat="1" ht="41.25" customHeight="1">
      <c r="A31" s="470" t="s">
        <v>5522</v>
      </c>
      <c r="B31" s="324" t="s">
        <v>52</v>
      </c>
      <c r="C31" s="324" t="s">
        <v>5521</v>
      </c>
      <c r="D31" s="324" t="s">
        <v>4514</v>
      </c>
      <c r="E31" s="282" t="s">
        <v>5523</v>
      </c>
      <c r="F31" s="281" t="s">
        <v>51</v>
      </c>
      <c r="G31" s="282" t="s">
        <v>5525</v>
      </c>
      <c r="H31" s="282" t="s">
        <v>5526</v>
      </c>
      <c r="I31" s="282" t="s">
        <v>5527</v>
      </c>
      <c r="J31" s="519" t="s">
        <v>5451</v>
      </c>
      <c r="K31" s="281" t="s">
        <v>5361</v>
      </c>
      <c r="L31" s="281" t="s">
        <v>5362</v>
      </c>
      <c r="M31" s="281" t="s">
        <v>3</v>
      </c>
      <c r="N31" s="519" t="s">
        <v>4395</v>
      </c>
      <c r="O31" s="281" t="s">
        <v>5075</v>
      </c>
      <c r="P31" s="519" t="s">
        <v>194</v>
      </c>
      <c r="Q31" s="281" t="s">
        <v>213</v>
      </c>
      <c r="R31" s="281" t="s">
        <v>49</v>
      </c>
      <c r="S31" s="281" t="s">
        <v>1302</v>
      </c>
      <c r="T31" s="519" t="s">
        <v>5528</v>
      </c>
      <c r="U31" s="281" t="s">
        <v>51</v>
      </c>
      <c r="V31" s="281" t="s">
        <v>49</v>
      </c>
      <c r="W31" s="281" t="s">
        <v>49</v>
      </c>
      <c r="X31" s="281" t="s">
        <v>49</v>
      </c>
      <c r="Y31" s="281" t="s">
        <v>51</v>
      </c>
      <c r="Z31" s="281" t="s">
        <v>51</v>
      </c>
      <c r="AA31" s="281" t="s">
        <v>5120</v>
      </c>
      <c r="AB31" s="281" t="s">
        <v>51</v>
      </c>
      <c r="AC31" s="281" t="s">
        <v>51</v>
      </c>
      <c r="AD31" s="282" t="s">
        <v>51</v>
      </c>
      <c r="AE31" s="281" t="s">
        <v>51</v>
      </c>
      <c r="AF31" s="282" t="s">
        <v>5173</v>
      </c>
      <c r="AG31" s="282" t="s">
        <v>213</v>
      </c>
      <c r="AH31" s="281" t="s">
        <v>51</v>
      </c>
      <c r="AI31" s="281" t="s">
        <v>49</v>
      </c>
      <c r="AJ31" s="281" t="s">
        <v>49</v>
      </c>
      <c r="AK31" s="281" t="s">
        <v>51</v>
      </c>
      <c r="AL31" s="281" t="s">
        <v>4533</v>
      </c>
      <c r="AM31" s="282" t="s">
        <v>5529</v>
      </c>
      <c r="AN31" s="282" t="s">
        <v>5501</v>
      </c>
      <c r="AO31" s="281" t="s">
        <v>211</v>
      </c>
      <c r="AP31" s="281" t="s">
        <v>212</v>
      </c>
      <c r="AQ31" s="281"/>
      <c r="AR31" s="281"/>
      <c r="AS31" s="282" t="s">
        <v>5638</v>
      </c>
      <c r="AT31" s="550"/>
      <c r="AU31" s="577" t="s">
        <v>5520</v>
      </c>
    </row>
    <row r="32" spans="1:47" s="471" customFormat="1" ht="38.25">
      <c r="A32" s="470" t="s">
        <v>5514</v>
      </c>
      <c r="B32" s="324" t="s">
        <v>52</v>
      </c>
      <c r="C32" s="324" t="s">
        <v>5645</v>
      </c>
      <c r="D32" s="324" t="s">
        <v>1802</v>
      </c>
      <c r="E32" s="282" t="s">
        <v>5544</v>
      </c>
      <c r="F32" s="281" t="s">
        <v>51</v>
      </c>
      <c r="G32" s="281" t="s">
        <v>5515</v>
      </c>
      <c r="H32" s="282" t="s">
        <v>5169</v>
      </c>
      <c r="I32" s="282" t="s">
        <v>5519</v>
      </c>
      <c r="J32" s="519" t="s">
        <v>5516</v>
      </c>
      <c r="K32" s="519" t="s">
        <v>5517</v>
      </c>
      <c r="L32" s="281">
        <v>1</v>
      </c>
      <c r="M32" s="281" t="s">
        <v>3</v>
      </c>
      <c r="N32" s="519" t="s">
        <v>4395</v>
      </c>
      <c r="O32" s="281" t="s">
        <v>5075</v>
      </c>
      <c r="P32" s="519" t="s">
        <v>194</v>
      </c>
      <c r="Q32" s="281" t="s">
        <v>213</v>
      </c>
      <c r="R32" s="281" t="s">
        <v>49</v>
      </c>
      <c r="S32" s="281" t="s">
        <v>1302</v>
      </c>
      <c r="T32" s="519" t="s">
        <v>4490</v>
      </c>
      <c r="U32" s="281" t="s">
        <v>51</v>
      </c>
      <c r="V32" s="281" t="s">
        <v>49</v>
      </c>
      <c r="W32" s="281" t="s">
        <v>49</v>
      </c>
      <c r="X32" s="281" t="s">
        <v>2957</v>
      </c>
      <c r="Y32" s="281" t="s">
        <v>49</v>
      </c>
      <c r="Z32" s="281" t="s">
        <v>51</v>
      </c>
      <c r="AA32" s="281" t="s">
        <v>4566</v>
      </c>
      <c r="AB32" s="281" t="s">
        <v>51</v>
      </c>
      <c r="AC32" s="281" t="s">
        <v>51</v>
      </c>
      <c r="AD32" s="282" t="s">
        <v>51</v>
      </c>
      <c r="AE32" s="281" t="s">
        <v>51</v>
      </c>
      <c r="AF32" s="282" t="s">
        <v>5173</v>
      </c>
      <c r="AG32" s="282" t="s">
        <v>4558</v>
      </c>
      <c r="AH32" s="281" t="s">
        <v>51</v>
      </c>
      <c r="AI32" s="281" t="s">
        <v>49</v>
      </c>
      <c r="AJ32" s="281" t="s">
        <v>49</v>
      </c>
      <c r="AK32" s="281" t="s">
        <v>51</v>
      </c>
      <c r="AL32" s="281" t="s">
        <v>4533</v>
      </c>
      <c r="AM32" s="281" t="s">
        <v>4567</v>
      </c>
      <c r="AN32" s="282" t="s">
        <v>5174</v>
      </c>
      <c r="AO32" s="281" t="s">
        <v>211</v>
      </c>
      <c r="AP32" s="281" t="s">
        <v>212</v>
      </c>
      <c r="AQ32" s="281"/>
      <c r="AR32" s="281"/>
      <c r="AS32" s="282" t="s">
        <v>5518</v>
      </c>
      <c r="AT32" s="550"/>
      <c r="AU32" s="577" t="s">
        <v>5513</v>
      </c>
    </row>
    <row r="33" spans="1:47" s="471" customFormat="1" ht="41.25" customHeight="1">
      <c r="A33" s="470" t="s">
        <v>5561</v>
      </c>
      <c r="B33" s="324" t="s">
        <v>52</v>
      </c>
      <c r="C33" s="324" t="s">
        <v>5310</v>
      </c>
      <c r="D33" s="324" t="s">
        <v>4514</v>
      </c>
      <c r="E33" s="282" t="s">
        <v>5543</v>
      </c>
      <c r="F33" s="281" t="s">
        <v>51</v>
      </c>
      <c r="G33" s="281" t="s">
        <v>5500</v>
      </c>
      <c r="H33" s="282" t="s">
        <v>4552</v>
      </c>
      <c r="I33" s="282" t="s">
        <v>4553</v>
      </c>
      <c r="J33" s="519" t="s">
        <v>5564</v>
      </c>
      <c r="K33" s="519" t="s">
        <v>5324</v>
      </c>
      <c r="L33" s="281">
        <v>2</v>
      </c>
      <c r="M33" s="281" t="s">
        <v>59</v>
      </c>
      <c r="N33" s="519" t="s">
        <v>4395</v>
      </c>
      <c r="O33" s="281" t="s">
        <v>4525</v>
      </c>
      <c r="P33" s="519" t="s">
        <v>194</v>
      </c>
      <c r="Q33" s="281" t="s">
        <v>213</v>
      </c>
      <c r="R33" s="281" t="s">
        <v>49</v>
      </c>
      <c r="S33" s="281" t="s">
        <v>51</v>
      </c>
      <c r="T33" s="519" t="s">
        <v>4423</v>
      </c>
      <c r="U33" s="281" t="s">
        <v>51</v>
      </c>
      <c r="V33" s="281" t="s">
        <v>49</v>
      </c>
      <c r="W33" s="281" t="s">
        <v>51</v>
      </c>
      <c r="X33" s="281" t="s">
        <v>2957</v>
      </c>
      <c r="Y33" s="281" t="s">
        <v>49</v>
      </c>
      <c r="Z33" s="281" t="s">
        <v>51</v>
      </c>
      <c r="AA33" s="281" t="s">
        <v>4566</v>
      </c>
      <c r="AB33" s="281" t="s">
        <v>51</v>
      </c>
      <c r="AC33" s="281" t="s">
        <v>51</v>
      </c>
      <c r="AD33" s="282" t="s">
        <v>49</v>
      </c>
      <c r="AE33" s="281" t="s">
        <v>51</v>
      </c>
      <c r="AF33" s="282" t="s">
        <v>5173</v>
      </c>
      <c r="AG33" s="282" t="s">
        <v>4558</v>
      </c>
      <c r="AH33" s="281" t="s">
        <v>51</v>
      </c>
      <c r="AI33" s="281" t="s">
        <v>49</v>
      </c>
      <c r="AJ33" s="281" t="s">
        <v>49</v>
      </c>
      <c r="AK33" s="281" t="s">
        <v>51</v>
      </c>
      <c r="AL33" s="519" t="s">
        <v>261</v>
      </c>
      <c r="AM33" s="281" t="s">
        <v>4567</v>
      </c>
      <c r="AN33" s="282" t="s">
        <v>5501</v>
      </c>
      <c r="AO33" s="281" t="s">
        <v>211</v>
      </c>
      <c r="AP33" s="281" t="s">
        <v>212</v>
      </c>
      <c r="AQ33" s="281"/>
      <c r="AR33" s="281"/>
      <c r="AS33" s="282" t="s">
        <v>5565</v>
      </c>
      <c r="AT33" s="550"/>
      <c r="AU33" s="577" t="s">
        <v>5568</v>
      </c>
    </row>
    <row r="34" spans="1:47" s="471" customFormat="1" ht="60.75" customHeight="1">
      <c r="A34" s="470" t="s">
        <v>5562</v>
      </c>
      <c r="B34" s="324" t="s">
        <v>52</v>
      </c>
      <c r="C34" s="324" t="s">
        <v>5426</v>
      </c>
      <c r="D34" s="324" t="s">
        <v>4516</v>
      </c>
      <c r="E34" s="282" t="s">
        <v>5545</v>
      </c>
      <c r="F34" s="281" t="s">
        <v>51</v>
      </c>
      <c r="G34" s="282" t="s">
        <v>5505</v>
      </c>
      <c r="H34" s="282" t="s">
        <v>4561</v>
      </c>
      <c r="I34" s="282" t="s">
        <v>5506</v>
      </c>
      <c r="J34" s="519" t="s">
        <v>5564</v>
      </c>
      <c r="K34" s="519" t="s">
        <v>5324</v>
      </c>
      <c r="L34" s="281">
        <v>2</v>
      </c>
      <c r="M34" s="281" t="s">
        <v>59</v>
      </c>
      <c r="N34" s="519" t="s">
        <v>4395</v>
      </c>
      <c r="O34" s="281" t="s">
        <v>4525</v>
      </c>
      <c r="P34" s="519" t="s">
        <v>194</v>
      </c>
      <c r="Q34" s="281" t="s">
        <v>213</v>
      </c>
      <c r="R34" s="281" t="s">
        <v>51</v>
      </c>
      <c r="S34" s="281" t="s">
        <v>51</v>
      </c>
      <c r="T34" s="519" t="s">
        <v>4430</v>
      </c>
      <c r="U34" s="281" t="s">
        <v>51</v>
      </c>
      <c r="V34" s="281" t="s">
        <v>49</v>
      </c>
      <c r="W34" s="281" t="s">
        <v>51</v>
      </c>
      <c r="X34" s="281" t="s">
        <v>2957</v>
      </c>
      <c r="Y34" s="281" t="s">
        <v>49</v>
      </c>
      <c r="Z34" s="281" t="s">
        <v>51</v>
      </c>
      <c r="AA34" s="281" t="s">
        <v>4566</v>
      </c>
      <c r="AB34" s="281" t="s">
        <v>51</v>
      </c>
      <c r="AC34" s="281" t="s">
        <v>51</v>
      </c>
      <c r="AD34" s="282" t="s">
        <v>49</v>
      </c>
      <c r="AE34" s="281" t="s">
        <v>51</v>
      </c>
      <c r="AF34" s="282" t="s">
        <v>5173</v>
      </c>
      <c r="AG34" s="282" t="s">
        <v>4558</v>
      </c>
      <c r="AH34" s="281" t="s">
        <v>51</v>
      </c>
      <c r="AI34" s="281" t="s">
        <v>49</v>
      </c>
      <c r="AJ34" s="281" t="s">
        <v>49</v>
      </c>
      <c r="AK34" s="281" t="s">
        <v>51</v>
      </c>
      <c r="AL34" s="519" t="s">
        <v>261</v>
      </c>
      <c r="AM34" s="281" t="s">
        <v>4567</v>
      </c>
      <c r="AN34" s="282" t="s">
        <v>5501</v>
      </c>
      <c r="AO34" s="281" t="s">
        <v>211</v>
      </c>
      <c r="AP34" s="281" t="s">
        <v>212</v>
      </c>
      <c r="AQ34" s="281"/>
      <c r="AR34" s="281"/>
      <c r="AS34" s="282" t="s">
        <v>5566</v>
      </c>
      <c r="AT34" s="550"/>
      <c r="AU34" s="577" t="s">
        <v>5569</v>
      </c>
    </row>
    <row r="35" spans="1:47" s="471" customFormat="1" ht="53.25" customHeight="1">
      <c r="A35" s="470" t="s">
        <v>5563</v>
      </c>
      <c r="B35" s="324" t="s">
        <v>52</v>
      </c>
      <c r="C35" s="324" t="s">
        <v>5331</v>
      </c>
      <c r="D35" s="324" t="s">
        <v>4074</v>
      </c>
      <c r="E35" s="282" t="s">
        <v>5546</v>
      </c>
      <c r="F35" s="281" t="s">
        <v>51</v>
      </c>
      <c r="G35" s="281" t="s">
        <v>5510</v>
      </c>
      <c r="H35" s="282" t="s">
        <v>4562</v>
      </c>
      <c r="I35" s="282" t="s">
        <v>4589</v>
      </c>
      <c r="J35" s="519" t="s">
        <v>5564</v>
      </c>
      <c r="K35" s="519" t="s">
        <v>5324</v>
      </c>
      <c r="L35" s="281">
        <v>2</v>
      </c>
      <c r="M35" s="281" t="s">
        <v>59</v>
      </c>
      <c r="N35" s="519" t="s">
        <v>4395</v>
      </c>
      <c r="O35" s="281" t="s">
        <v>4525</v>
      </c>
      <c r="P35" s="519" t="s">
        <v>194</v>
      </c>
      <c r="Q35" s="281" t="s">
        <v>213</v>
      </c>
      <c r="R35" s="281" t="s">
        <v>49</v>
      </c>
      <c r="S35" s="281" t="s">
        <v>51</v>
      </c>
      <c r="T35" s="519" t="s">
        <v>4430</v>
      </c>
      <c r="U35" s="281" t="s">
        <v>51</v>
      </c>
      <c r="V35" s="281" t="s">
        <v>49</v>
      </c>
      <c r="W35" s="281" t="s">
        <v>51</v>
      </c>
      <c r="X35" s="281" t="s">
        <v>2957</v>
      </c>
      <c r="Y35" s="281" t="s">
        <v>49</v>
      </c>
      <c r="Z35" s="281" t="s">
        <v>51</v>
      </c>
      <c r="AA35" s="281" t="s">
        <v>4566</v>
      </c>
      <c r="AB35" s="281" t="s">
        <v>51</v>
      </c>
      <c r="AC35" s="281" t="s">
        <v>51</v>
      </c>
      <c r="AD35" s="282" t="s">
        <v>49</v>
      </c>
      <c r="AE35" s="281" t="s">
        <v>51</v>
      </c>
      <c r="AF35" s="282" t="s">
        <v>5173</v>
      </c>
      <c r="AG35" s="282" t="s">
        <v>4558</v>
      </c>
      <c r="AH35" s="281" t="s">
        <v>51</v>
      </c>
      <c r="AI35" s="281" t="s">
        <v>49</v>
      </c>
      <c r="AJ35" s="281" t="s">
        <v>49</v>
      </c>
      <c r="AK35" s="281" t="s">
        <v>51</v>
      </c>
      <c r="AL35" s="519" t="s">
        <v>261</v>
      </c>
      <c r="AM35" s="281" t="s">
        <v>4567</v>
      </c>
      <c r="AN35" s="282" t="s">
        <v>5501</v>
      </c>
      <c r="AO35" s="281" t="s">
        <v>211</v>
      </c>
      <c r="AP35" s="281" t="s">
        <v>212</v>
      </c>
      <c r="AQ35" s="281"/>
      <c r="AR35" s="281"/>
      <c r="AS35" s="282" t="s">
        <v>5567</v>
      </c>
      <c r="AT35" s="550"/>
      <c r="AU35" s="577" t="s">
        <v>5570</v>
      </c>
    </row>
    <row r="36" spans="1:47" s="471" customFormat="1" ht="41.25" customHeight="1">
      <c r="A36" s="470" t="s">
        <v>5497</v>
      </c>
      <c r="B36" s="324" t="s">
        <v>52</v>
      </c>
      <c r="C36" s="324" t="s">
        <v>5310</v>
      </c>
      <c r="D36" s="324" t="s">
        <v>4514</v>
      </c>
      <c r="E36" s="282" t="s">
        <v>5543</v>
      </c>
      <c r="F36" s="281" t="s">
        <v>51</v>
      </c>
      <c r="G36" s="282" t="s">
        <v>5640</v>
      </c>
      <c r="H36" s="282" t="s">
        <v>4552</v>
      </c>
      <c r="I36" s="282" t="s">
        <v>4553</v>
      </c>
      <c r="J36" s="519" t="s">
        <v>5423</v>
      </c>
      <c r="K36" s="519" t="s">
        <v>5324</v>
      </c>
      <c r="L36" s="281">
        <v>2</v>
      </c>
      <c r="M36" s="281" t="s">
        <v>59</v>
      </c>
      <c r="N36" s="519" t="s">
        <v>4395</v>
      </c>
      <c r="O36" s="281" t="s">
        <v>4525</v>
      </c>
      <c r="P36" s="519" t="s">
        <v>194</v>
      </c>
      <c r="Q36" s="281" t="s">
        <v>213</v>
      </c>
      <c r="R36" s="281" t="s">
        <v>49</v>
      </c>
      <c r="S36" s="281" t="s">
        <v>51</v>
      </c>
      <c r="T36" s="519" t="s">
        <v>4423</v>
      </c>
      <c r="U36" s="281" t="s">
        <v>51</v>
      </c>
      <c r="V36" s="281" t="s">
        <v>49</v>
      </c>
      <c r="W36" s="281" t="s">
        <v>51</v>
      </c>
      <c r="X36" s="281" t="s">
        <v>2957</v>
      </c>
      <c r="Y36" s="281" t="s">
        <v>49</v>
      </c>
      <c r="Z36" s="281" t="s">
        <v>51</v>
      </c>
      <c r="AA36" s="281" t="s">
        <v>4566</v>
      </c>
      <c r="AB36" s="281" t="s">
        <v>51</v>
      </c>
      <c r="AC36" s="281" t="s">
        <v>51</v>
      </c>
      <c r="AD36" s="282" t="s">
        <v>51</v>
      </c>
      <c r="AE36" s="281" t="s">
        <v>51</v>
      </c>
      <c r="AF36" s="282" t="s">
        <v>5173</v>
      </c>
      <c r="AG36" s="282" t="s">
        <v>4558</v>
      </c>
      <c r="AH36" s="281" t="s">
        <v>51</v>
      </c>
      <c r="AI36" s="281" t="s">
        <v>49</v>
      </c>
      <c r="AJ36" s="281" t="s">
        <v>49</v>
      </c>
      <c r="AK36" s="281" t="s">
        <v>51</v>
      </c>
      <c r="AL36" s="519" t="s">
        <v>261</v>
      </c>
      <c r="AM36" s="281" t="s">
        <v>4567</v>
      </c>
      <c r="AN36" s="282" t="s">
        <v>5501</v>
      </c>
      <c r="AO36" s="281" t="s">
        <v>211</v>
      </c>
      <c r="AP36" s="281" t="s">
        <v>212</v>
      </c>
      <c r="AQ36" s="281"/>
      <c r="AR36" s="281"/>
      <c r="AS36" s="282" t="s">
        <v>5503</v>
      </c>
      <c r="AT36" s="550"/>
      <c r="AU36" s="577" t="s">
        <v>5498</v>
      </c>
    </row>
    <row r="37" spans="1:47" s="471" customFormat="1" ht="60.75" customHeight="1">
      <c r="A37" s="470" t="s">
        <v>5504</v>
      </c>
      <c r="B37" s="324" t="s">
        <v>52</v>
      </c>
      <c r="C37" s="324" t="s">
        <v>5426</v>
      </c>
      <c r="D37" s="324" t="s">
        <v>4516</v>
      </c>
      <c r="E37" s="282" t="s">
        <v>5545</v>
      </c>
      <c r="F37" s="281" t="s">
        <v>51</v>
      </c>
      <c r="G37" s="282" t="s">
        <v>5505</v>
      </c>
      <c r="H37" s="282" t="s">
        <v>4561</v>
      </c>
      <c r="I37" s="282" t="s">
        <v>5506</v>
      </c>
      <c r="J37" s="519" t="s">
        <v>5423</v>
      </c>
      <c r="K37" s="519" t="s">
        <v>5507</v>
      </c>
      <c r="L37" s="281">
        <v>2</v>
      </c>
      <c r="M37" s="281" t="s">
        <v>59</v>
      </c>
      <c r="N37" s="519" t="s">
        <v>4395</v>
      </c>
      <c r="O37" s="281" t="s">
        <v>4525</v>
      </c>
      <c r="P37" s="519" t="s">
        <v>194</v>
      </c>
      <c r="Q37" s="281" t="s">
        <v>213</v>
      </c>
      <c r="R37" s="281" t="s">
        <v>51</v>
      </c>
      <c r="S37" s="281" t="s">
        <v>51</v>
      </c>
      <c r="T37" s="519" t="s">
        <v>4430</v>
      </c>
      <c r="U37" s="281" t="s">
        <v>51</v>
      </c>
      <c r="V37" s="281" t="s">
        <v>49</v>
      </c>
      <c r="W37" s="281" t="s">
        <v>51</v>
      </c>
      <c r="X37" s="281" t="s">
        <v>2957</v>
      </c>
      <c r="Y37" s="281" t="s">
        <v>49</v>
      </c>
      <c r="Z37" s="281" t="s">
        <v>51</v>
      </c>
      <c r="AA37" s="281" t="s">
        <v>4566</v>
      </c>
      <c r="AB37" s="281" t="s">
        <v>51</v>
      </c>
      <c r="AC37" s="281" t="s">
        <v>51</v>
      </c>
      <c r="AD37" s="282" t="s">
        <v>51</v>
      </c>
      <c r="AE37" s="281" t="s">
        <v>51</v>
      </c>
      <c r="AF37" s="282" t="s">
        <v>5173</v>
      </c>
      <c r="AG37" s="282" t="s">
        <v>4558</v>
      </c>
      <c r="AH37" s="281" t="s">
        <v>51</v>
      </c>
      <c r="AI37" s="281" t="s">
        <v>49</v>
      </c>
      <c r="AJ37" s="281" t="s">
        <v>49</v>
      </c>
      <c r="AK37" s="281" t="s">
        <v>51</v>
      </c>
      <c r="AL37" s="519" t="s">
        <v>261</v>
      </c>
      <c r="AM37" s="281" t="s">
        <v>4567</v>
      </c>
      <c r="AN37" s="282" t="s">
        <v>5501</v>
      </c>
      <c r="AO37" s="281" t="s">
        <v>211</v>
      </c>
      <c r="AP37" s="281" t="s">
        <v>212</v>
      </c>
      <c r="AQ37" s="281"/>
      <c r="AR37" s="281"/>
      <c r="AS37" s="282" t="s">
        <v>4636</v>
      </c>
      <c r="AT37" s="550"/>
      <c r="AU37" s="577" t="s">
        <v>5508</v>
      </c>
    </row>
    <row r="38" spans="1:47" s="471" customFormat="1" ht="53.25" customHeight="1">
      <c r="A38" s="470" t="s">
        <v>5509</v>
      </c>
      <c r="B38" s="324" t="s">
        <v>52</v>
      </c>
      <c r="C38" s="324" t="s">
        <v>5331</v>
      </c>
      <c r="D38" s="324" t="s">
        <v>4074</v>
      </c>
      <c r="E38" s="282" t="s">
        <v>5546</v>
      </c>
      <c r="F38" s="281" t="s">
        <v>51</v>
      </c>
      <c r="G38" s="281" t="s">
        <v>5510</v>
      </c>
      <c r="H38" s="282" t="s">
        <v>4562</v>
      </c>
      <c r="I38" s="282" t="s">
        <v>4589</v>
      </c>
      <c r="J38" s="519" t="s">
        <v>5423</v>
      </c>
      <c r="K38" s="519" t="s">
        <v>5507</v>
      </c>
      <c r="L38" s="281">
        <v>2</v>
      </c>
      <c r="M38" s="281" t="s">
        <v>59</v>
      </c>
      <c r="N38" s="519" t="s">
        <v>4395</v>
      </c>
      <c r="O38" s="281" t="s">
        <v>4525</v>
      </c>
      <c r="P38" s="519" t="s">
        <v>194</v>
      </c>
      <c r="Q38" s="281" t="s">
        <v>213</v>
      </c>
      <c r="R38" s="281" t="s">
        <v>49</v>
      </c>
      <c r="S38" s="281" t="s">
        <v>51</v>
      </c>
      <c r="T38" s="519" t="s">
        <v>4430</v>
      </c>
      <c r="U38" s="281" t="s">
        <v>51</v>
      </c>
      <c r="V38" s="281" t="s">
        <v>49</v>
      </c>
      <c r="W38" s="281" t="s">
        <v>51</v>
      </c>
      <c r="X38" s="281" t="s">
        <v>2957</v>
      </c>
      <c r="Y38" s="281" t="s">
        <v>49</v>
      </c>
      <c r="Z38" s="281" t="s">
        <v>51</v>
      </c>
      <c r="AA38" s="281" t="s">
        <v>4566</v>
      </c>
      <c r="AB38" s="281" t="s">
        <v>51</v>
      </c>
      <c r="AC38" s="281" t="s">
        <v>51</v>
      </c>
      <c r="AD38" s="282" t="s">
        <v>51</v>
      </c>
      <c r="AE38" s="281" t="s">
        <v>51</v>
      </c>
      <c r="AF38" s="282" t="s">
        <v>5173</v>
      </c>
      <c r="AG38" s="282" t="s">
        <v>4558</v>
      </c>
      <c r="AH38" s="281" t="s">
        <v>51</v>
      </c>
      <c r="AI38" s="281" t="s">
        <v>49</v>
      </c>
      <c r="AJ38" s="281" t="s">
        <v>49</v>
      </c>
      <c r="AK38" s="281" t="s">
        <v>51</v>
      </c>
      <c r="AL38" s="519" t="s">
        <v>261</v>
      </c>
      <c r="AM38" s="281" t="s">
        <v>4567</v>
      </c>
      <c r="AN38" s="282" t="s">
        <v>5501</v>
      </c>
      <c r="AO38" s="281" t="s">
        <v>211</v>
      </c>
      <c r="AP38" s="281" t="s">
        <v>212</v>
      </c>
      <c r="AQ38" s="281"/>
      <c r="AR38" s="281"/>
      <c r="AS38" s="282" t="s">
        <v>5511</v>
      </c>
      <c r="AT38" s="550"/>
      <c r="AU38" s="577" t="s">
        <v>5512</v>
      </c>
    </row>
    <row r="39" spans="1:47" s="471" customFormat="1" ht="38.25">
      <c r="A39" s="470" t="s">
        <v>5536</v>
      </c>
      <c r="B39" s="324" t="s">
        <v>52</v>
      </c>
      <c r="C39" s="324" t="s">
        <v>5340</v>
      </c>
      <c r="D39" s="324" t="s">
        <v>1780</v>
      </c>
      <c r="E39" s="281" t="s">
        <v>5547</v>
      </c>
      <c r="F39" s="281" t="s">
        <v>51</v>
      </c>
      <c r="G39" s="281" t="s">
        <v>4605</v>
      </c>
      <c r="H39" s="282" t="s">
        <v>4598</v>
      </c>
      <c r="I39" s="281" t="s">
        <v>4597</v>
      </c>
      <c r="J39" s="519" t="s">
        <v>5537</v>
      </c>
      <c r="K39" s="519" t="s">
        <v>5324</v>
      </c>
      <c r="L39" s="281">
        <v>2</v>
      </c>
      <c r="M39" s="281" t="s">
        <v>59</v>
      </c>
      <c r="N39" s="519" t="s">
        <v>4395</v>
      </c>
      <c r="O39" s="281" t="s">
        <v>4525</v>
      </c>
      <c r="P39" s="519" t="s">
        <v>194</v>
      </c>
      <c r="Q39" s="281" t="s">
        <v>213</v>
      </c>
      <c r="R39" s="281" t="s">
        <v>49</v>
      </c>
      <c r="S39" s="281" t="s">
        <v>51</v>
      </c>
      <c r="T39" s="519" t="s">
        <v>205</v>
      </c>
      <c r="U39" s="281" t="s">
        <v>51</v>
      </c>
      <c r="V39" s="281" t="s">
        <v>49</v>
      </c>
      <c r="W39" s="281" t="s">
        <v>51</v>
      </c>
      <c r="X39" s="281" t="s">
        <v>49</v>
      </c>
      <c r="Y39" s="281" t="s">
        <v>51</v>
      </c>
      <c r="Z39" s="281" t="s">
        <v>51</v>
      </c>
      <c r="AA39" s="281" t="s">
        <v>49</v>
      </c>
      <c r="AB39" s="281" t="s">
        <v>51</v>
      </c>
      <c r="AC39" s="281" t="s">
        <v>51</v>
      </c>
      <c r="AD39" s="282" t="s">
        <v>49</v>
      </c>
      <c r="AE39" s="281" t="s">
        <v>49</v>
      </c>
      <c r="AF39" s="282" t="s">
        <v>5538</v>
      </c>
      <c r="AG39" s="282" t="s">
        <v>4558</v>
      </c>
      <c r="AH39" s="281" t="s">
        <v>49</v>
      </c>
      <c r="AI39" s="281" t="s">
        <v>49</v>
      </c>
      <c r="AJ39" s="281" t="s">
        <v>49</v>
      </c>
      <c r="AK39" s="281" t="s">
        <v>51</v>
      </c>
      <c r="AL39" s="281" t="s">
        <v>4533</v>
      </c>
      <c r="AM39" s="281" t="s">
        <v>1206</v>
      </c>
      <c r="AN39" s="282" t="s">
        <v>213</v>
      </c>
      <c r="AO39" s="281" t="s">
        <v>211</v>
      </c>
      <c r="AP39" s="281" t="s">
        <v>212</v>
      </c>
      <c r="AQ39" s="281"/>
      <c r="AR39" s="281"/>
      <c r="AS39" s="282" t="s">
        <v>5555</v>
      </c>
      <c r="AT39" s="550"/>
      <c r="AU39" s="577" t="s">
        <v>5539</v>
      </c>
    </row>
    <row r="40" spans="1:47" s="471" customFormat="1" ht="38.25">
      <c r="A40" s="470" t="s">
        <v>5541</v>
      </c>
      <c r="B40" s="324" t="s">
        <v>52</v>
      </c>
      <c r="C40" s="324" t="s">
        <v>5340</v>
      </c>
      <c r="D40" s="324" t="s">
        <v>4516</v>
      </c>
      <c r="E40" s="282" t="s">
        <v>5548</v>
      </c>
      <c r="F40" s="281" t="s">
        <v>51</v>
      </c>
      <c r="G40" s="281" t="s">
        <v>5550</v>
      </c>
      <c r="H40" s="282" t="s">
        <v>5551</v>
      </c>
      <c r="I40" s="281" t="s">
        <v>4597</v>
      </c>
      <c r="J40" s="519" t="s">
        <v>5537</v>
      </c>
      <c r="K40" s="519" t="s">
        <v>5554</v>
      </c>
      <c r="L40" s="281">
        <v>2</v>
      </c>
      <c r="M40" s="281" t="s">
        <v>59</v>
      </c>
      <c r="N40" s="519" t="s">
        <v>4395</v>
      </c>
      <c r="O40" s="281" t="s">
        <v>4525</v>
      </c>
      <c r="P40" s="519" t="s">
        <v>194</v>
      </c>
      <c r="Q40" s="281" t="s">
        <v>250</v>
      </c>
      <c r="R40" s="281" t="s">
        <v>49</v>
      </c>
      <c r="S40" s="281" t="s">
        <v>51</v>
      </c>
      <c r="T40" s="519" t="s">
        <v>370</v>
      </c>
      <c r="U40" s="281" t="s">
        <v>49</v>
      </c>
      <c r="V40" s="281" t="s">
        <v>49</v>
      </c>
      <c r="W40" s="281" t="s">
        <v>51</v>
      </c>
      <c r="X40" s="281" t="s">
        <v>49</v>
      </c>
      <c r="Y40" s="281" t="s">
        <v>51</v>
      </c>
      <c r="Z40" s="281" t="s">
        <v>51</v>
      </c>
      <c r="AA40" s="281" t="s">
        <v>49</v>
      </c>
      <c r="AB40" s="281" t="s">
        <v>51</v>
      </c>
      <c r="AC40" s="281" t="s">
        <v>51</v>
      </c>
      <c r="AD40" s="282" t="s">
        <v>49</v>
      </c>
      <c r="AE40" s="281" t="s">
        <v>49</v>
      </c>
      <c r="AF40" s="282" t="s">
        <v>5538</v>
      </c>
      <c r="AG40" s="282" t="s">
        <v>4558</v>
      </c>
      <c r="AH40" s="281" t="s">
        <v>49</v>
      </c>
      <c r="AI40" s="281" t="s">
        <v>49</v>
      </c>
      <c r="AJ40" s="281" t="s">
        <v>49</v>
      </c>
      <c r="AK40" s="281" t="s">
        <v>51</v>
      </c>
      <c r="AL40" s="281" t="s">
        <v>4533</v>
      </c>
      <c r="AM40" s="281" t="s">
        <v>1206</v>
      </c>
      <c r="AN40" s="282" t="s">
        <v>213</v>
      </c>
      <c r="AO40" s="281" t="s">
        <v>211</v>
      </c>
      <c r="AP40" s="281" t="s">
        <v>212</v>
      </c>
      <c r="AQ40" s="281"/>
      <c r="AR40" s="281"/>
      <c r="AS40" s="282" t="s">
        <v>5555</v>
      </c>
      <c r="AT40" s="550"/>
      <c r="AU40" s="577" t="s">
        <v>5540</v>
      </c>
    </row>
    <row r="41" spans="1:47" s="471" customFormat="1" ht="38.25">
      <c r="A41" s="470" t="s">
        <v>5542</v>
      </c>
      <c r="B41" s="324" t="s">
        <v>52</v>
      </c>
      <c r="C41" s="324" t="s">
        <v>5354</v>
      </c>
      <c r="D41" s="324" t="s">
        <v>4074</v>
      </c>
      <c r="E41" s="282" t="s">
        <v>5549</v>
      </c>
      <c r="F41" s="281" t="s">
        <v>51</v>
      </c>
      <c r="G41" s="281" t="s">
        <v>5552</v>
      </c>
      <c r="H41" s="282" t="s">
        <v>5553</v>
      </c>
      <c r="I41" s="281" t="s">
        <v>4597</v>
      </c>
      <c r="J41" s="519" t="s">
        <v>5537</v>
      </c>
      <c r="K41" s="519" t="s">
        <v>5554</v>
      </c>
      <c r="L41" s="281">
        <v>2</v>
      </c>
      <c r="M41" s="281" t="s">
        <v>59</v>
      </c>
      <c r="N41" s="519" t="s">
        <v>4395</v>
      </c>
      <c r="O41" s="281" t="s">
        <v>4525</v>
      </c>
      <c r="P41" s="519" t="s">
        <v>194</v>
      </c>
      <c r="Q41" s="281" t="s">
        <v>250</v>
      </c>
      <c r="R41" s="281" t="s">
        <v>49</v>
      </c>
      <c r="S41" s="281" t="s">
        <v>51</v>
      </c>
      <c r="T41" s="519" t="s">
        <v>370</v>
      </c>
      <c r="U41" s="281" t="s">
        <v>49</v>
      </c>
      <c r="V41" s="281" t="s">
        <v>49</v>
      </c>
      <c r="W41" s="281" t="s">
        <v>51</v>
      </c>
      <c r="X41" s="281" t="s">
        <v>49</v>
      </c>
      <c r="Y41" s="281" t="s">
        <v>51</v>
      </c>
      <c r="Z41" s="281" t="s">
        <v>51</v>
      </c>
      <c r="AA41" s="281" t="s">
        <v>49</v>
      </c>
      <c r="AB41" s="281" t="s">
        <v>51</v>
      </c>
      <c r="AC41" s="281" t="s">
        <v>51</v>
      </c>
      <c r="AD41" s="282" t="s">
        <v>49</v>
      </c>
      <c r="AE41" s="281" t="s">
        <v>49</v>
      </c>
      <c r="AF41" s="282" t="s">
        <v>5538</v>
      </c>
      <c r="AG41" s="282" t="s">
        <v>4558</v>
      </c>
      <c r="AH41" s="281" t="s">
        <v>49</v>
      </c>
      <c r="AI41" s="281" t="s">
        <v>49</v>
      </c>
      <c r="AJ41" s="281" t="s">
        <v>51</v>
      </c>
      <c r="AK41" s="281" t="s">
        <v>51</v>
      </c>
      <c r="AL41" s="281" t="s">
        <v>4533</v>
      </c>
      <c r="AM41" s="281" t="s">
        <v>1206</v>
      </c>
      <c r="AN41" s="282" t="s">
        <v>213</v>
      </c>
      <c r="AO41" s="281" t="s">
        <v>211</v>
      </c>
      <c r="AP41" s="281" t="s">
        <v>212</v>
      </c>
      <c r="AQ41" s="281"/>
      <c r="AR41" s="281"/>
      <c r="AS41" s="282" t="s">
        <v>5555</v>
      </c>
      <c r="AT41" s="550"/>
      <c r="AU41" s="577" t="s">
        <v>5540</v>
      </c>
    </row>
    <row r="42" spans="1:47" s="585" customFormat="1" ht="84" customHeight="1">
      <c r="A42" s="583" t="s">
        <v>5650</v>
      </c>
      <c r="B42" s="465" t="s">
        <v>52</v>
      </c>
      <c r="C42" s="465" t="s">
        <v>4309</v>
      </c>
      <c r="D42" s="465" t="s">
        <v>1788</v>
      </c>
      <c r="E42" s="282" t="s">
        <v>5651</v>
      </c>
      <c r="F42" s="282" t="s">
        <v>51</v>
      </c>
      <c r="G42" s="282" t="s">
        <v>5652</v>
      </c>
      <c r="H42" s="282" t="s">
        <v>5653</v>
      </c>
      <c r="I42" s="282" t="s">
        <v>5654</v>
      </c>
      <c r="J42" s="295" t="s">
        <v>5451</v>
      </c>
      <c r="K42" s="282" t="s">
        <v>5361</v>
      </c>
      <c r="L42" s="282" t="s">
        <v>5362</v>
      </c>
      <c r="M42" s="282" t="s">
        <v>3</v>
      </c>
      <c r="N42" s="295" t="s">
        <v>4395</v>
      </c>
      <c r="O42" s="282" t="s">
        <v>5075</v>
      </c>
      <c r="P42" s="295" t="s">
        <v>194</v>
      </c>
      <c r="Q42" s="282" t="s">
        <v>213</v>
      </c>
      <c r="R42" s="282" t="s">
        <v>5655</v>
      </c>
      <c r="S42" s="282" t="s">
        <v>1302</v>
      </c>
      <c r="T42" s="282" t="s">
        <v>5656</v>
      </c>
      <c r="U42" s="282" t="s">
        <v>51</v>
      </c>
      <c r="V42" s="282" t="s">
        <v>49</v>
      </c>
      <c r="W42" s="282" t="s">
        <v>5662</v>
      </c>
      <c r="X42" s="282" t="s">
        <v>5657</v>
      </c>
      <c r="Y42" s="282" t="s">
        <v>5662</v>
      </c>
      <c r="Z42" s="282" t="s">
        <v>1532</v>
      </c>
      <c r="AA42" s="282" t="s">
        <v>5658</v>
      </c>
      <c r="AB42" s="282" t="s">
        <v>51</v>
      </c>
      <c r="AC42" s="282" t="s">
        <v>51</v>
      </c>
      <c r="AD42" s="282" t="s">
        <v>51</v>
      </c>
      <c r="AE42" s="282" t="s">
        <v>2606</v>
      </c>
      <c r="AF42" s="282" t="s">
        <v>5173</v>
      </c>
      <c r="AG42" s="282" t="s">
        <v>4558</v>
      </c>
      <c r="AH42" s="282" t="s">
        <v>49</v>
      </c>
      <c r="AI42" s="282" t="s">
        <v>51</v>
      </c>
      <c r="AJ42" s="282" t="s">
        <v>49</v>
      </c>
      <c r="AK42" s="282" t="s">
        <v>51</v>
      </c>
      <c r="AL42" s="281" t="s">
        <v>5661</v>
      </c>
      <c r="AM42" s="282" t="s">
        <v>1206</v>
      </c>
      <c r="AN42" s="282" t="s">
        <v>5501</v>
      </c>
      <c r="AO42" s="548" t="s">
        <v>1244</v>
      </c>
      <c r="AP42" s="282" t="s">
        <v>212</v>
      </c>
      <c r="AQ42" s="282" t="s">
        <v>5445</v>
      </c>
      <c r="AR42" s="282" t="s">
        <v>5659</v>
      </c>
      <c r="AS42" s="282" t="s">
        <v>5734</v>
      </c>
      <c r="AT42" s="584"/>
      <c r="AU42" s="580" t="s">
        <v>5660</v>
      </c>
    </row>
    <row r="43" spans="1:47" s="471" customFormat="1" ht="63.75">
      <c r="A43" s="470" t="s">
        <v>5400</v>
      </c>
      <c r="B43" s="324" t="s">
        <v>52</v>
      </c>
      <c r="C43" s="324" t="s">
        <v>5572</v>
      </c>
      <c r="D43" s="324" t="s">
        <v>1788</v>
      </c>
      <c r="E43" s="282" t="s">
        <v>5578</v>
      </c>
      <c r="F43" s="281" t="s">
        <v>51</v>
      </c>
      <c r="G43" s="281" t="s">
        <v>5574</v>
      </c>
      <c r="H43" s="282" t="s">
        <v>5575</v>
      </c>
      <c r="I43" s="281" t="s">
        <v>5576</v>
      </c>
      <c r="J43" s="519" t="s">
        <v>5423</v>
      </c>
      <c r="K43" s="519" t="s">
        <v>5324</v>
      </c>
      <c r="L43" s="519" t="s">
        <v>4489</v>
      </c>
      <c r="M43" s="519" t="s">
        <v>4420</v>
      </c>
      <c r="N43" s="519" t="s">
        <v>4395</v>
      </c>
      <c r="O43" s="281" t="s">
        <v>5075</v>
      </c>
      <c r="P43" s="519" t="s">
        <v>194</v>
      </c>
      <c r="Q43" s="281" t="s">
        <v>213</v>
      </c>
      <c r="R43" s="281" t="s">
        <v>49</v>
      </c>
      <c r="S43" s="281" t="s">
        <v>1302</v>
      </c>
      <c r="T43" s="519" t="s">
        <v>4490</v>
      </c>
      <c r="U43" s="281" t="s">
        <v>51</v>
      </c>
      <c r="V43" s="281" t="s">
        <v>49</v>
      </c>
      <c r="W43" s="281" t="s">
        <v>49</v>
      </c>
      <c r="X43" s="281" t="s">
        <v>2957</v>
      </c>
      <c r="Y43" s="281" t="s">
        <v>49</v>
      </c>
      <c r="Z43" s="281" t="s">
        <v>51</v>
      </c>
      <c r="AA43" s="281" t="s">
        <v>4566</v>
      </c>
      <c r="AB43" s="281" t="s">
        <v>51</v>
      </c>
      <c r="AC43" s="281" t="s">
        <v>51</v>
      </c>
      <c r="AD43" s="282" t="s">
        <v>51</v>
      </c>
      <c r="AE43" s="281" t="s">
        <v>51</v>
      </c>
      <c r="AF43" s="282" t="s">
        <v>5173</v>
      </c>
      <c r="AG43" s="282" t="s">
        <v>4558</v>
      </c>
      <c r="AH43" s="281" t="s">
        <v>51</v>
      </c>
      <c r="AI43" s="281" t="s">
        <v>49</v>
      </c>
      <c r="AJ43" s="281" t="s">
        <v>49</v>
      </c>
      <c r="AK43" s="281" t="s">
        <v>51</v>
      </c>
      <c r="AL43" s="281" t="s">
        <v>4533</v>
      </c>
      <c r="AM43" s="281" t="s">
        <v>4567</v>
      </c>
      <c r="AN43" s="281" t="s">
        <v>955</v>
      </c>
      <c r="AO43" s="281" t="s">
        <v>211</v>
      </c>
      <c r="AP43" s="281" t="s">
        <v>212</v>
      </c>
      <c r="AQ43" s="282" t="s">
        <v>5577</v>
      </c>
      <c r="AR43" s="281"/>
      <c r="AS43" s="282" t="s">
        <v>5573</v>
      </c>
      <c r="AT43" s="550"/>
      <c r="AU43" s="577" t="s">
        <v>5571</v>
      </c>
    </row>
    <row r="44" spans="1:47" s="471" customFormat="1" ht="60.75" customHeight="1">
      <c r="A44" s="470" t="s">
        <v>5609</v>
      </c>
      <c r="B44" s="324" t="s">
        <v>52</v>
      </c>
      <c r="C44" s="324" t="s">
        <v>5315</v>
      </c>
      <c r="D44" s="324" t="s">
        <v>4074</v>
      </c>
      <c r="E44" s="282" t="s">
        <v>5615</v>
      </c>
      <c r="F44" s="281" t="s">
        <v>49</v>
      </c>
      <c r="G44" s="281" t="s">
        <v>5616</v>
      </c>
      <c r="H44" s="282" t="s">
        <v>5617</v>
      </c>
      <c r="I44" s="282" t="s">
        <v>5618</v>
      </c>
      <c r="J44" s="519" t="s">
        <v>5619</v>
      </c>
      <c r="K44" s="519" t="s">
        <v>5620</v>
      </c>
      <c r="L44" s="281">
        <v>2</v>
      </c>
      <c r="M44" s="281" t="s">
        <v>59</v>
      </c>
      <c r="N44" s="519" t="s">
        <v>4395</v>
      </c>
      <c r="O44" s="281" t="s">
        <v>4525</v>
      </c>
      <c r="P44" s="519" t="s">
        <v>194</v>
      </c>
      <c r="Q44" s="281" t="s">
        <v>213</v>
      </c>
      <c r="R44" s="281" t="s">
        <v>49</v>
      </c>
      <c r="S44" s="281" t="s">
        <v>51</v>
      </c>
      <c r="T44" s="519" t="s">
        <v>4430</v>
      </c>
      <c r="U44" s="281" t="s">
        <v>51</v>
      </c>
      <c r="V44" s="281" t="s">
        <v>49</v>
      </c>
      <c r="W44" s="281" t="s">
        <v>51</v>
      </c>
      <c r="X44" s="281" t="s">
        <v>2957</v>
      </c>
      <c r="Y44" s="281" t="s">
        <v>49</v>
      </c>
      <c r="Z44" s="281" t="s">
        <v>51</v>
      </c>
      <c r="AA44" s="281" t="s">
        <v>4566</v>
      </c>
      <c r="AB44" s="281" t="s">
        <v>51</v>
      </c>
      <c r="AC44" s="281" t="s">
        <v>51</v>
      </c>
      <c r="AD44" s="282" t="s">
        <v>51</v>
      </c>
      <c r="AE44" s="281" t="s">
        <v>51</v>
      </c>
      <c r="AF44" s="282" t="s">
        <v>5173</v>
      </c>
      <c r="AG44" s="282" t="s">
        <v>4558</v>
      </c>
      <c r="AH44" s="281" t="s">
        <v>51</v>
      </c>
      <c r="AI44" s="281" t="s">
        <v>49</v>
      </c>
      <c r="AJ44" s="281" t="s">
        <v>49</v>
      </c>
      <c r="AK44" s="281" t="s">
        <v>51</v>
      </c>
      <c r="AL44" s="519" t="s">
        <v>261</v>
      </c>
      <c r="AM44" s="281" t="s">
        <v>4567</v>
      </c>
      <c r="AN44" s="282" t="s">
        <v>5501</v>
      </c>
      <c r="AO44" s="281" t="s">
        <v>211</v>
      </c>
      <c r="AP44" s="281" t="s">
        <v>212</v>
      </c>
      <c r="AQ44" s="281"/>
      <c r="AR44" s="281"/>
      <c r="AS44" s="282" t="s">
        <v>4636</v>
      </c>
      <c r="AT44" s="550"/>
      <c r="AU44" s="577" t="s">
        <v>5621</v>
      </c>
    </row>
    <row r="45" spans="1:47" s="471" customFormat="1" ht="60.75" customHeight="1">
      <c r="A45" s="470" t="s">
        <v>5793</v>
      </c>
      <c r="B45" s="324" t="s">
        <v>52</v>
      </c>
      <c r="C45" s="324" t="s">
        <v>5794</v>
      </c>
      <c r="D45" s="324" t="s">
        <v>1780</v>
      </c>
      <c r="E45" s="282" t="s">
        <v>5795</v>
      </c>
      <c r="F45" s="281" t="s">
        <v>51</v>
      </c>
      <c r="G45" s="281" t="s">
        <v>5796</v>
      </c>
      <c r="H45" s="282" t="s">
        <v>5797</v>
      </c>
      <c r="I45" s="593" t="s">
        <v>5800</v>
      </c>
      <c r="J45" s="519" t="s">
        <v>5423</v>
      </c>
      <c r="K45" s="519" t="s">
        <v>5324</v>
      </c>
      <c r="L45" s="281">
        <v>2</v>
      </c>
      <c r="M45" s="281" t="s">
        <v>59</v>
      </c>
      <c r="N45" s="519" t="s">
        <v>5798</v>
      </c>
      <c r="O45" s="281" t="s">
        <v>5075</v>
      </c>
      <c r="P45" s="519" t="s">
        <v>194</v>
      </c>
      <c r="Q45" s="281" t="s">
        <v>213</v>
      </c>
      <c r="R45" s="281" t="s">
        <v>49</v>
      </c>
      <c r="S45" s="281" t="s">
        <v>962</v>
      </c>
      <c r="T45" s="386" t="s">
        <v>3822</v>
      </c>
      <c r="U45" s="594" t="s">
        <v>49</v>
      </c>
      <c r="V45" s="281" t="s">
        <v>49</v>
      </c>
      <c r="W45" s="281" t="s">
        <v>49</v>
      </c>
      <c r="X45" s="281" t="s">
        <v>1512</v>
      </c>
      <c r="Y45" s="281" t="s">
        <v>51</v>
      </c>
      <c r="Z45" s="281" t="s">
        <v>5120</v>
      </c>
      <c r="AA45" s="281" t="s">
        <v>49</v>
      </c>
      <c r="AB45" s="281" t="s">
        <v>49</v>
      </c>
      <c r="AC45" s="281" t="s">
        <v>49</v>
      </c>
      <c r="AD45" s="282" t="s">
        <v>49</v>
      </c>
      <c r="AE45" s="281" t="s">
        <v>49</v>
      </c>
      <c r="AF45" s="282" t="s">
        <v>5455</v>
      </c>
      <c r="AG45" s="282" t="s">
        <v>213</v>
      </c>
      <c r="AH45" s="281" t="s">
        <v>49</v>
      </c>
      <c r="AI45" s="281" t="s">
        <v>49</v>
      </c>
      <c r="AJ45" s="281" t="s">
        <v>49</v>
      </c>
      <c r="AK45" s="281" t="s">
        <v>51</v>
      </c>
      <c r="AL45" s="281" t="s">
        <v>4533</v>
      </c>
      <c r="AM45" s="281" t="s">
        <v>5077</v>
      </c>
      <c r="AN45" s="282" t="s">
        <v>213</v>
      </c>
      <c r="AO45" s="281" t="s">
        <v>5801</v>
      </c>
      <c r="AP45" s="281" t="s">
        <v>212</v>
      </c>
      <c r="AQ45" s="281"/>
      <c r="AR45" s="281"/>
      <c r="AS45" s="282"/>
      <c r="AT45" s="550"/>
      <c r="AU45" s="595" t="s">
        <v>5799</v>
      </c>
    </row>
    <row r="46" spans="1:47">
      <c r="A46" s="279"/>
      <c r="B46" s="444"/>
      <c r="C46" s="444"/>
      <c r="D46" s="444"/>
      <c r="E46" s="274"/>
      <c r="F46" s="274"/>
      <c r="G46" s="274"/>
      <c r="H46" s="166"/>
      <c r="I46" s="166"/>
      <c r="J46" s="297"/>
      <c r="K46" s="274"/>
      <c r="L46" s="274"/>
      <c r="M46" s="274"/>
      <c r="N46" s="297"/>
      <c r="O46" s="274"/>
      <c r="P46" s="274"/>
      <c r="Q46" s="274"/>
      <c r="R46" s="274"/>
      <c r="S46" s="274"/>
      <c r="T46" s="274"/>
      <c r="U46" s="274"/>
      <c r="V46" s="274"/>
      <c r="W46" s="274"/>
      <c r="X46" s="274"/>
      <c r="Y46" s="274"/>
      <c r="Z46" s="274"/>
      <c r="AA46" s="274"/>
      <c r="AB46" s="274"/>
      <c r="AC46" s="274"/>
      <c r="AD46" s="297"/>
      <c r="AE46" s="274"/>
      <c r="AF46" s="274"/>
      <c r="AG46" s="274"/>
      <c r="AH46" s="274"/>
      <c r="AI46" s="274"/>
      <c r="AJ46" s="274"/>
      <c r="AK46" s="274"/>
      <c r="AL46" s="274"/>
      <c r="AM46" s="274"/>
      <c r="AN46" s="274"/>
      <c r="AO46" s="274"/>
      <c r="AP46" s="274"/>
      <c r="AQ46" s="166"/>
      <c r="AR46" s="166"/>
      <c r="AS46" s="294"/>
      <c r="AT46" s="553"/>
    </row>
    <row r="47" spans="1:47" s="471" customFormat="1" ht="61.5" customHeight="1">
      <c r="A47" s="470" t="s">
        <v>5802</v>
      </c>
      <c r="B47" s="324" t="s">
        <v>184</v>
      </c>
      <c r="C47" s="324" t="s">
        <v>2973</v>
      </c>
      <c r="D47" s="324" t="s">
        <v>1780</v>
      </c>
      <c r="E47" s="282" t="s">
        <v>5810</v>
      </c>
      <c r="F47" s="281" t="s">
        <v>51</v>
      </c>
      <c r="G47" s="281" t="s">
        <v>5803</v>
      </c>
      <c r="H47" s="282" t="s">
        <v>5804</v>
      </c>
      <c r="I47" s="281" t="s">
        <v>5807</v>
      </c>
      <c r="J47" s="282" t="s">
        <v>5805</v>
      </c>
      <c r="K47" s="519" t="s">
        <v>5324</v>
      </c>
      <c r="L47" s="281">
        <v>2</v>
      </c>
      <c r="M47" s="281" t="s">
        <v>59</v>
      </c>
      <c r="N47" s="519" t="s">
        <v>5798</v>
      </c>
      <c r="O47" s="281" t="s">
        <v>5075</v>
      </c>
      <c r="P47" s="281" t="s">
        <v>194</v>
      </c>
      <c r="Q47" s="281" t="s">
        <v>213</v>
      </c>
      <c r="R47" s="281" t="s">
        <v>49</v>
      </c>
      <c r="S47" s="281" t="s">
        <v>962</v>
      </c>
      <c r="T47" s="519" t="s">
        <v>4423</v>
      </c>
      <c r="U47" s="281" t="s">
        <v>51</v>
      </c>
      <c r="V47" s="281" t="s">
        <v>49</v>
      </c>
      <c r="W47" s="281" t="s">
        <v>51</v>
      </c>
      <c r="X47" s="281" t="s">
        <v>49</v>
      </c>
      <c r="Y47" s="281" t="s">
        <v>51</v>
      </c>
      <c r="Z47" s="281" t="s">
        <v>51</v>
      </c>
      <c r="AA47" s="281" t="s">
        <v>51</v>
      </c>
      <c r="AB47" s="281" t="s">
        <v>51</v>
      </c>
      <c r="AC47" s="281" t="s">
        <v>51</v>
      </c>
      <c r="AD47" s="282" t="s">
        <v>51</v>
      </c>
      <c r="AE47" s="281" t="s">
        <v>51</v>
      </c>
      <c r="AF47" s="281" t="s">
        <v>5455</v>
      </c>
      <c r="AG47" s="281" t="s">
        <v>213</v>
      </c>
      <c r="AH47" s="281" t="s">
        <v>49</v>
      </c>
      <c r="AI47" s="281" t="s">
        <v>49</v>
      </c>
      <c r="AJ47" s="281" t="s">
        <v>49</v>
      </c>
      <c r="AK47" s="281" t="s">
        <v>51</v>
      </c>
      <c r="AL47" s="519" t="s">
        <v>261</v>
      </c>
      <c r="AM47" s="281" t="s">
        <v>5806</v>
      </c>
      <c r="AN47" s="281" t="s">
        <v>213</v>
      </c>
      <c r="AO47" s="281" t="s">
        <v>211</v>
      </c>
      <c r="AP47" s="281" t="s">
        <v>212</v>
      </c>
      <c r="AQ47" s="281"/>
      <c r="AR47" s="281"/>
      <c r="AS47" s="282" t="s">
        <v>5808</v>
      </c>
      <c r="AT47" s="550"/>
      <c r="AU47" s="281"/>
    </row>
    <row r="48" spans="1:47">
      <c r="A48" s="279"/>
      <c r="B48" s="444"/>
      <c r="C48" s="444"/>
      <c r="D48" s="444"/>
      <c r="E48" s="274"/>
      <c r="F48" s="274"/>
      <c r="G48" s="274"/>
      <c r="H48" s="166"/>
      <c r="I48" s="166"/>
      <c r="J48" s="297"/>
      <c r="K48" s="274"/>
      <c r="L48" s="274"/>
      <c r="M48" s="274"/>
      <c r="N48" s="297"/>
      <c r="O48" s="274"/>
      <c r="P48" s="274"/>
      <c r="Q48" s="274"/>
      <c r="R48" s="274"/>
      <c r="S48" s="274"/>
      <c r="T48" s="274"/>
      <c r="U48" s="274"/>
      <c r="V48" s="274"/>
      <c r="W48" s="274"/>
      <c r="X48" s="274"/>
      <c r="Y48" s="274"/>
      <c r="Z48" s="274"/>
      <c r="AA48" s="274"/>
      <c r="AB48" s="274"/>
      <c r="AC48" s="274"/>
      <c r="AD48" s="297"/>
      <c r="AE48" s="274"/>
      <c r="AF48" s="274"/>
      <c r="AG48" s="274"/>
      <c r="AH48" s="274"/>
      <c r="AI48" s="274"/>
      <c r="AJ48" s="274"/>
      <c r="AK48" s="274"/>
      <c r="AL48" s="274"/>
      <c r="AM48" s="274"/>
      <c r="AN48" s="274"/>
      <c r="AO48" s="274"/>
      <c r="AP48" s="274"/>
      <c r="AQ48" s="166"/>
      <c r="AR48" s="166"/>
      <c r="AS48" s="294"/>
      <c r="AT48" s="553"/>
    </row>
    <row r="49" spans="1:48">
      <c r="A49" s="279" t="s">
        <v>4460</v>
      </c>
      <c r="B49" s="444"/>
      <c r="C49" s="444"/>
      <c r="D49" s="444"/>
      <c r="E49" s="274"/>
      <c r="F49" s="274"/>
      <c r="G49" s="274"/>
      <c r="H49" s="166"/>
      <c r="I49" s="166"/>
      <c r="J49" s="297"/>
      <c r="K49" s="274"/>
      <c r="L49" s="274"/>
      <c r="M49" s="274"/>
      <c r="N49" s="297"/>
      <c r="O49" s="274"/>
      <c r="P49" s="274"/>
      <c r="Q49" s="274"/>
      <c r="R49" s="274"/>
      <c r="S49" s="274"/>
      <c r="T49" s="274"/>
      <c r="U49" s="274"/>
      <c r="V49" s="274"/>
      <c r="W49" s="274"/>
      <c r="X49" s="274"/>
      <c r="Y49" s="274"/>
      <c r="Z49" s="274"/>
      <c r="AA49" s="274"/>
      <c r="AB49" s="274"/>
      <c r="AC49" s="274"/>
      <c r="AD49" s="297"/>
      <c r="AE49" s="274"/>
      <c r="AF49" s="274"/>
      <c r="AG49" s="274"/>
      <c r="AH49" s="274"/>
      <c r="AI49" s="274"/>
      <c r="AJ49" s="274"/>
      <c r="AK49" s="274"/>
      <c r="AL49" s="274"/>
      <c r="AM49" s="274"/>
      <c r="AN49" s="274"/>
      <c r="AO49" s="274"/>
      <c r="AP49" s="274"/>
      <c r="AQ49" s="166"/>
      <c r="AR49" s="166"/>
      <c r="AS49" s="294"/>
      <c r="AT49" s="553"/>
    </row>
    <row r="50" spans="1:48">
      <c r="A50" s="279"/>
      <c r="B50" s="444"/>
      <c r="C50" s="444"/>
      <c r="D50" s="444"/>
      <c r="E50" s="274"/>
      <c r="F50" s="274"/>
      <c r="G50" s="274"/>
      <c r="H50" s="166"/>
      <c r="I50" s="166"/>
      <c r="J50" s="297"/>
      <c r="K50" s="274"/>
      <c r="L50" s="274"/>
      <c r="M50" s="274"/>
      <c r="N50" s="297"/>
      <c r="O50" s="274"/>
      <c r="P50" s="274"/>
      <c r="Q50" s="274"/>
      <c r="R50" s="274"/>
      <c r="S50" s="274"/>
      <c r="T50" s="274"/>
      <c r="U50" s="274"/>
      <c r="V50" s="274"/>
      <c r="W50" s="274"/>
      <c r="X50" s="274"/>
      <c r="Y50" s="274"/>
      <c r="Z50" s="274"/>
      <c r="AA50" s="274"/>
      <c r="AB50" s="274"/>
      <c r="AC50" s="274"/>
      <c r="AD50" s="297"/>
      <c r="AE50" s="274"/>
      <c r="AF50" s="274"/>
      <c r="AG50" s="274"/>
      <c r="AH50" s="274"/>
      <c r="AI50" s="274"/>
      <c r="AJ50" s="274"/>
      <c r="AK50" s="274"/>
      <c r="AL50" s="274"/>
      <c r="AM50" s="274"/>
      <c r="AN50" s="274"/>
      <c r="AO50" s="274"/>
      <c r="AP50" s="274"/>
      <c r="AQ50" s="166"/>
      <c r="AR50" s="166"/>
      <c r="AS50" s="294"/>
      <c r="AT50" s="553"/>
    </row>
    <row r="51" spans="1:48" s="435" customFormat="1" ht="83.25" customHeight="1">
      <c r="A51" s="269" t="s">
        <v>4417</v>
      </c>
      <c r="B51" s="128" t="s">
        <v>0</v>
      </c>
      <c r="C51" s="272" t="s">
        <v>194</v>
      </c>
      <c r="D51" s="128" t="s">
        <v>2633</v>
      </c>
      <c r="E51" s="52" t="s">
        <v>4491</v>
      </c>
      <c r="F51" s="52" t="s">
        <v>51</v>
      </c>
      <c r="G51" s="386" t="s">
        <v>4754</v>
      </c>
      <c r="H51" s="386" t="s">
        <v>4487</v>
      </c>
      <c r="I51" s="434" t="s">
        <v>4622</v>
      </c>
      <c r="J51" s="52" t="s">
        <v>4418</v>
      </c>
      <c r="K51" s="52" t="s">
        <v>4419</v>
      </c>
      <c r="L51" s="52" t="s">
        <v>4489</v>
      </c>
      <c r="M51" s="52" t="s">
        <v>4420</v>
      </c>
      <c r="N51" s="519" t="s">
        <v>2634</v>
      </c>
      <c r="O51" s="386" t="s">
        <v>4421</v>
      </c>
      <c r="P51" s="52" t="s">
        <v>4422</v>
      </c>
      <c r="Q51" s="52" t="s">
        <v>213</v>
      </c>
      <c r="R51" s="52" t="s">
        <v>51</v>
      </c>
      <c r="S51" s="52" t="s">
        <v>315</v>
      </c>
      <c r="T51" s="386" t="s">
        <v>4490</v>
      </c>
      <c r="U51" s="52" t="s">
        <v>51</v>
      </c>
      <c r="V51" s="52" t="s">
        <v>49</v>
      </c>
      <c r="W51" s="52" t="s">
        <v>51</v>
      </c>
      <c r="X51" s="52" t="s">
        <v>1512</v>
      </c>
      <c r="Y51" s="52" t="s">
        <v>49</v>
      </c>
      <c r="Z51" s="52" t="s">
        <v>51</v>
      </c>
      <c r="AA51" s="52" t="s">
        <v>2647</v>
      </c>
      <c r="AB51" s="52" t="s">
        <v>51</v>
      </c>
      <c r="AC51" s="386" t="s">
        <v>2649</v>
      </c>
      <c r="AD51" s="52" t="s">
        <v>51</v>
      </c>
      <c r="AE51" s="386" t="s">
        <v>4424</v>
      </c>
      <c r="AF51" s="434" t="s">
        <v>4425</v>
      </c>
      <c r="AG51" s="52" t="s">
        <v>4405</v>
      </c>
      <c r="AH51" s="314" t="s">
        <v>62</v>
      </c>
      <c r="AI51" s="314" t="s">
        <v>49</v>
      </c>
      <c r="AJ51" s="52" t="s">
        <v>49</v>
      </c>
      <c r="AK51" s="52" t="s">
        <v>51</v>
      </c>
      <c r="AL51" s="52" t="s">
        <v>4559</v>
      </c>
      <c r="AM51" s="52" t="s">
        <v>420</v>
      </c>
      <c r="AN51" s="3" t="s">
        <v>335</v>
      </c>
      <c r="AO51" s="52" t="s">
        <v>2641</v>
      </c>
      <c r="AP51" s="52" t="s">
        <v>2642</v>
      </c>
      <c r="AQ51" s="165"/>
      <c r="AR51" s="3" t="s">
        <v>4507</v>
      </c>
      <c r="AS51" s="3"/>
      <c r="AT51" s="554"/>
      <c r="AU51" s="281"/>
      <c r="AV51" s="566"/>
    </row>
    <row r="52" spans="1:48" s="435" customFormat="1" ht="83.25" customHeight="1">
      <c r="A52" s="269" t="s">
        <v>4426</v>
      </c>
      <c r="B52" s="128" t="s">
        <v>0</v>
      </c>
      <c r="C52" s="272" t="s">
        <v>194</v>
      </c>
      <c r="D52" s="128" t="s">
        <v>2633</v>
      </c>
      <c r="E52" s="52" t="s">
        <v>4492</v>
      </c>
      <c r="F52" s="52" t="s">
        <v>51</v>
      </c>
      <c r="G52" s="52" t="s">
        <v>4493</v>
      </c>
      <c r="H52" s="386" t="s">
        <v>4494</v>
      </c>
      <c r="I52" s="434" t="s">
        <v>4495</v>
      </c>
      <c r="J52" s="52" t="s">
        <v>4496</v>
      </c>
      <c r="K52" s="52" t="s">
        <v>4427</v>
      </c>
      <c r="L52" s="52" t="s">
        <v>4489</v>
      </c>
      <c r="M52" s="52" t="s">
        <v>4420</v>
      </c>
      <c r="N52" s="519" t="s">
        <v>2634</v>
      </c>
      <c r="O52" s="386" t="s">
        <v>4421</v>
      </c>
      <c r="P52" s="52" t="s">
        <v>4422</v>
      </c>
      <c r="Q52" s="52" t="s">
        <v>213</v>
      </c>
      <c r="R52" s="52" t="s">
        <v>51</v>
      </c>
      <c r="S52" s="52" t="s">
        <v>315</v>
      </c>
      <c r="T52" s="52" t="s">
        <v>4423</v>
      </c>
      <c r="U52" s="52" t="s">
        <v>51</v>
      </c>
      <c r="V52" s="52" t="s">
        <v>49</v>
      </c>
      <c r="W52" s="52" t="s">
        <v>51</v>
      </c>
      <c r="X52" s="52" t="s">
        <v>1512</v>
      </c>
      <c r="Y52" s="52" t="s">
        <v>49</v>
      </c>
      <c r="Z52" s="52" t="s">
        <v>51</v>
      </c>
      <c r="AA52" s="52" t="s">
        <v>2654</v>
      </c>
      <c r="AB52" s="52" t="s">
        <v>51</v>
      </c>
      <c r="AC52" s="386" t="s">
        <v>2649</v>
      </c>
      <c r="AD52" s="52" t="s">
        <v>51</v>
      </c>
      <c r="AE52" s="386" t="s">
        <v>4424</v>
      </c>
      <c r="AF52" s="434" t="s">
        <v>4425</v>
      </c>
      <c r="AG52" s="52" t="s">
        <v>4405</v>
      </c>
      <c r="AH52" s="314" t="s">
        <v>62</v>
      </c>
      <c r="AI52" s="314" t="s">
        <v>49</v>
      </c>
      <c r="AJ52" s="52" t="s">
        <v>49</v>
      </c>
      <c r="AK52" s="52" t="s">
        <v>51</v>
      </c>
      <c r="AL52" s="52" t="s">
        <v>4559</v>
      </c>
      <c r="AM52" s="386" t="s">
        <v>284</v>
      </c>
      <c r="AN52" s="3" t="s">
        <v>335</v>
      </c>
      <c r="AO52" s="52" t="s">
        <v>2641</v>
      </c>
      <c r="AP52" s="52" t="s">
        <v>2613</v>
      </c>
      <c r="AQ52" s="165"/>
      <c r="AR52" s="3" t="s">
        <v>4507</v>
      </c>
      <c r="AS52" s="3"/>
      <c r="AT52" s="554"/>
      <c r="AU52" s="281"/>
      <c r="AV52" s="566"/>
    </row>
    <row r="53" spans="1:48" s="435" customFormat="1" ht="56.25" customHeight="1">
      <c r="A53" s="454" t="s">
        <v>4428</v>
      </c>
      <c r="B53" s="446" t="s">
        <v>0</v>
      </c>
      <c r="C53" s="272" t="s">
        <v>194</v>
      </c>
      <c r="D53" s="128" t="s">
        <v>2633</v>
      </c>
      <c r="E53" s="52" t="s">
        <v>4497</v>
      </c>
      <c r="F53" s="466" t="s">
        <v>49</v>
      </c>
      <c r="G53" s="386" t="s">
        <v>4498</v>
      </c>
      <c r="H53" s="386" t="s">
        <v>4510</v>
      </c>
      <c r="I53" s="52" t="s">
        <v>4624</v>
      </c>
      <c r="J53" s="52" t="s">
        <v>4429</v>
      </c>
      <c r="K53" s="52" t="s">
        <v>4427</v>
      </c>
      <c r="L53" s="436">
        <v>2</v>
      </c>
      <c r="M53" s="52" t="s">
        <v>560</v>
      </c>
      <c r="N53" s="519" t="s">
        <v>2634</v>
      </c>
      <c r="O53" s="386" t="s">
        <v>4421</v>
      </c>
      <c r="P53" s="52" t="s">
        <v>4422</v>
      </c>
      <c r="Q53" s="52" t="s">
        <v>203</v>
      </c>
      <c r="R53" s="466" t="s">
        <v>49</v>
      </c>
      <c r="S53" s="52" t="s">
        <v>315</v>
      </c>
      <c r="T53" s="52" t="s">
        <v>4430</v>
      </c>
      <c r="U53" s="52" t="s">
        <v>51</v>
      </c>
      <c r="V53" s="466" t="s">
        <v>49</v>
      </c>
      <c r="W53" s="52" t="s">
        <v>51</v>
      </c>
      <c r="X53" s="52" t="s">
        <v>1512</v>
      </c>
      <c r="Y53" s="52" t="s">
        <v>49</v>
      </c>
      <c r="Z53" s="52" t="s">
        <v>51</v>
      </c>
      <c r="AA53" s="52" t="s">
        <v>2654</v>
      </c>
      <c r="AB53" s="52" t="s">
        <v>51</v>
      </c>
      <c r="AC53" s="386" t="s">
        <v>2649</v>
      </c>
      <c r="AD53" s="52" t="s">
        <v>51</v>
      </c>
      <c r="AE53" s="386" t="s">
        <v>51</v>
      </c>
      <c r="AF53" s="434" t="s">
        <v>4425</v>
      </c>
      <c r="AG53" s="52" t="s">
        <v>4405</v>
      </c>
      <c r="AH53" s="314" t="s">
        <v>62</v>
      </c>
      <c r="AI53" s="314" t="s">
        <v>49</v>
      </c>
      <c r="AJ53" s="436" t="s">
        <v>49</v>
      </c>
      <c r="AK53" s="52" t="s">
        <v>51</v>
      </c>
      <c r="AL53" s="52" t="s">
        <v>4559</v>
      </c>
      <c r="AM53" s="52" t="s">
        <v>420</v>
      </c>
      <c r="AN53" s="3" t="s">
        <v>335</v>
      </c>
      <c r="AO53" s="386" t="s">
        <v>2641</v>
      </c>
      <c r="AP53" s="52" t="s">
        <v>2642</v>
      </c>
      <c r="AQ53" s="436"/>
      <c r="AR53" s="436"/>
      <c r="AS53" s="434"/>
      <c r="AT53" s="555"/>
      <c r="AU53" s="573"/>
      <c r="AV53" s="566"/>
    </row>
    <row r="54" spans="1:48" s="435" customFormat="1" ht="83.25" customHeight="1">
      <c r="A54" s="269" t="s">
        <v>4432</v>
      </c>
      <c r="B54" s="128" t="s">
        <v>0</v>
      </c>
      <c r="C54" s="272" t="s">
        <v>194</v>
      </c>
      <c r="D54" s="128" t="s">
        <v>236</v>
      </c>
      <c r="E54" s="386" t="s">
        <v>4505</v>
      </c>
      <c r="F54" s="52" t="s">
        <v>49</v>
      </c>
      <c r="G54" s="386" t="s">
        <v>4433</v>
      </c>
      <c r="H54" s="52" t="s">
        <v>4509</v>
      </c>
      <c r="I54" s="52" t="s">
        <v>4625</v>
      </c>
      <c r="J54" s="52" t="s">
        <v>4429</v>
      </c>
      <c r="K54" s="52" t="s">
        <v>4427</v>
      </c>
      <c r="L54" s="52">
        <v>2</v>
      </c>
      <c r="M54" s="52" t="s">
        <v>560</v>
      </c>
      <c r="N54" s="519" t="s">
        <v>2663</v>
      </c>
      <c r="O54" s="386" t="s">
        <v>4421</v>
      </c>
      <c r="P54" s="52" t="s">
        <v>4422</v>
      </c>
      <c r="Q54" s="52" t="s">
        <v>203</v>
      </c>
      <c r="R54" s="52" t="s">
        <v>49</v>
      </c>
      <c r="S54" s="52" t="s">
        <v>315</v>
      </c>
      <c r="T54" s="52" t="s">
        <v>4430</v>
      </c>
      <c r="U54" s="52" t="s">
        <v>51</v>
      </c>
      <c r="V54" s="52" t="s">
        <v>49</v>
      </c>
      <c r="W54" s="52" t="s">
        <v>51</v>
      </c>
      <c r="X54" s="52" t="s">
        <v>1512</v>
      </c>
      <c r="Y54" s="52" t="s">
        <v>49</v>
      </c>
      <c r="Z54" s="52" t="s">
        <v>51</v>
      </c>
      <c r="AA54" s="52" t="s">
        <v>2647</v>
      </c>
      <c r="AB54" s="52" t="s">
        <v>51</v>
      </c>
      <c r="AC54" s="386" t="s">
        <v>2649</v>
      </c>
      <c r="AD54" s="52" t="s">
        <v>51</v>
      </c>
      <c r="AE54" s="386" t="s">
        <v>51</v>
      </c>
      <c r="AF54" s="434" t="s">
        <v>4425</v>
      </c>
      <c r="AG54" s="52" t="s">
        <v>2639</v>
      </c>
      <c r="AH54" s="314" t="s">
        <v>62</v>
      </c>
      <c r="AI54" s="314" t="s">
        <v>49</v>
      </c>
      <c r="AJ54" s="52" t="s">
        <v>51</v>
      </c>
      <c r="AK54" s="52" t="s">
        <v>51</v>
      </c>
      <c r="AL54" s="52" t="s">
        <v>4559</v>
      </c>
      <c r="AM54" s="52" t="s">
        <v>420</v>
      </c>
      <c r="AN54" s="3" t="s">
        <v>335</v>
      </c>
      <c r="AO54" s="386" t="s">
        <v>2641</v>
      </c>
      <c r="AP54" s="52" t="s">
        <v>2642</v>
      </c>
      <c r="AQ54" s="165"/>
      <c r="AR54" s="165"/>
      <c r="AS54" s="3"/>
      <c r="AT54" s="554"/>
      <c r="AU54" s="281"/>
      <c r="AV54" s="566"/>
    </row>
    <row r="55" spans="1:48" s="439" customFormat="1" ht="55.5" customHeight="1">
      <c r="A55" s="128" t="s">
        <v>4462</v>
      </c>
      <c r="B55" s="445" t="s">
        <v>0</v>
      </c>
      <c r="C55" s="130" t="s">
        <v>194</v>
      </c>
      <c r="D55" s="445">
        <v>12.5</v>
      </c>
      <c r="E55" s="52" t="s">
        <v>4504</v>
      </c>
      <c r="F55" s="468" t="s">
        <v>51</v>
      </c>
      <c r="G55" s="434" t="s">
        <v>4434</v>
      </c>
      <c r="H55" s="434" t="s">
        <v>4435</v>
      </c>
      <c r="I55" s="434" t="s">
        <v>4623</v>
      </c>
      <c r="J55" s="434" t="s">
        <v>4436</v>
      </c>
      <c r="K55" s="3" t="s">
        <v>4437</v>
      </c>
      <c r="L55" s="434">
        <v>1</v>
      </c>
      <c r="M55" s="434" t="s">
        <v>3</v>
      </c>
      <c r="N55" s="519" t="s">
        <v>2634</v>
      </c>
      <c r="O55" s="52" t="s">
        <v>4421</v>
      </c>
      <c r="P55" s="52" t="s">
        <v>4422</v>
      </c>
      <c r="Q55" s="314" t="s">
        <v>213</v>
      </c>
      <c r="R55" s="314" t="s">
        <v>51</v>
      </c>
      <c r="S55" s="52" t="s">
        <v>315</v>
      </c>
      <c r="T55" s="434" t="s">
        <v>4490</v>
      </c>
      <c r="U55" s="434" t="s">
        <v>51</v>
      </c>
      <c r="V55" s="314" t="s">
        <v>49</v>
      </c>
      <c r="W55" s="434" t="s">
        <v>51</v>
      </c>
      <c r="X55" s="52" t="s">
        <v>1512</v>
      </c>
      <c r="Y55" s="434" t="s">
        <v>49</v>
      </c>
      <c r="Z55" s="434" t="s">
        <v>51</v>
      </c>
      <c r="AA55" s="434" t="s">
        <v>51</v>
      </c>
      <c r="AB55" s="434" t="s">
        <v>51</v>
      </c>
      <c r="AC55" s="434" t="s">
        <v>51</v>
      </c>
      <c r="AD55" s="434" t="s">
        <v>51</v>
      </c>
      <c r="AE55" s="434" t="s">
        <v>4439</v>
      </c>
      <c r="AF55" s="434" t="s">
        <v>4425</v>
      </c>
      <c r="AG55" s="52" t="s">
        <v>4405</v>
      </c>
      <c r="AH55" s="314" t="s">
        <v>62</v>
      </c>
      <c r="AI55" s="314" t="s">
        <v>49</v>
      </c>
      <c r="AJ55" s="434" t="s">
        <v>49</v>
      </c>
      <c r="AK55" s="434" t="s">
        <v>51</v>
      </c>
      <c r="AL55" s="52" t="s">
        <v>4559</v>
      </c>
      <c r="AM55" s="434" t="s">
        <v>4440</v>
      </c>
      <c r="AN55" s="3" t="s">
        <v>335</v>
      </c>
      <c r="AO55" s="52" t="s">
        <v>2641</v>
      </c>
      <c r="AP55" s="52" t="s">
        <v>2642</v>
      </c>
      <c r="AQ55" s="434"/>
      <c r="AR55" s="3" t="s">
        <v>4507</v>
      </c>
      <c r="AS55" s="434"/>
      <c r="AT55" s="556"/>
      <c r="AU55" s="573"/>
      <c r="AV55" s="567"/>
    </row>
    <row r="56" spans="1:48" s="435" customFormat="1" ht="51" customHeight="1">
      <c r="A56" s="455" t="s">
        <v>4441</v>
      </c>
      <c r="B56" s="446" t="s">
        <v>0</v>
      </c>
      <c r="C56" s="272" t="s">
        <v>194</v>
      </c>
      <c r="D56" s="446" t="s">
        <v>4442</v>
      </c>
      <c r="E56" s="386" t="s">
        <v>4506</v>
      </c>
      <c r="F56" s="466" t="s">
        <v>51</v>
      </c>
      <c r="G56" s="436" t="s">
        <v>4443</v>
      </c>
      <c r="H56" s="437" t="s">
        <v>4467</v>
      </c>
      <c r="I56" s="52" t="s">
        <v>4508</v>
      </c>
      <c r="J56" s="434" t="s">
        <v>4444</v>
      </c>
      <c r="K56" s="437" t="s">
        <v>4431</v>
      </c>
      <c r="L56" s="437">
        <v>4</v>
      </c>
      <c r="M56" s="436" t="s">
        <v>254</v>
      </c>
      <c r="N56" s="438" t="s">
        <v>4431</v>
      </c>
      <c r="O56" s="386" t="s">
        <v>4421</v>
      </c>
      <c r="P56" s="52" t="s">
        <v>4422</v>
      </c>
      <c r="Q56" s="314" t="s">
        <v>203</v>
      </c>
      <c r="R56" s="466" t="s">
        <v>49</v>
      </c>
      <c r="S56" s="52" t="s">
        <v>315</v>
      </c>
      <c r="T56" s="52" t="s">
        <v>4430</v>
      </c>
      <c r="U56" s="466" t="s">
        <v>51</v>
      </c>
      <c r="V56" s="466" t="s">
        <v>51</v>
      </c>
      <c r="W56" s="434" t="s">
        <v>51</v>
      </c>
      <c r="X56" s="314" t="s">
        <v>1512</v>
      </c>
      <c r="Y56" s="434" t="s">
        <v>49</v>
      </c>
      <c r="Z56" s="436" t="s">
        <v>51</v>
      </c>
      <c r="AA56" s="436" t="s">
        <v>51</v>
      </c>
      <c r="AB56" s="314" t="s">
        <v>51</v>
      </c>
      <c r="AC56" s="438" t="s">
        <v>51</v>
      </c>
      <c r="AD56" s="434" t="s">
        <v>51</v>
      </c>
      <c r="AE56" s="386" t="s">
        <v>51</v>
      </c>
      <c r="AF56" s="434" t="s">
        <v>4445</v>
      </c>
      <c r="AG56" s="52" t="s">
        <v>4405</v>
      </c>
      <c r="AH56" s="314" t="s">
        <v>62</v>
      </c>
      <c r="AI56" s="314" t="s">
        <v>49</v>
      </c>
      <c r="AJ56" s="436" t="s">
        <v>51</v>
      </c>
      <c r="AK56" s="437" t="s">
        <v>51</v>
      </c>
      <c r="AL56" s="52" t="s">
        <v>4559</v>
      </c>
      <c r="AM56" s="52" t="s">
        <v>420</v>
      </c>
      <c r="AN56" s="3" t="s">
        <v>335</v>
      </c>
      <c r="AO56" s="386" t="s">
        <v>2641</v>
      </c>
      <c r="AP56" s="52" t="s">
        <v>4446</v>
      </c>
      <c r="AQ56" s="436"/>
      <c r="AR56" s="434" t="s">
        <v>4511</v>
      </c>
      <c r="AS56" s="434"/>
      <c r="AT56" s="555"/>
      <c r="AU56" s="573"/>
      <c r="AV56" s="566"/>
    </row>
    <row r="57" spans="1:48" s="435" customFormat="1" ht="83.25" customHeight="1">
      <c r="A57" s="269" t="s">
        <v>4447</v>
      </c>
      <c r="B57" s="128" t="s">
        <v>0</v>
      </c>
      <c r="C57" s="272" t="s">
        <v>194</v>
      </c>
      <c r="D57" s="128" t="s">
        <v>2633</v>
      </c>
      <c r="E57" s="52" t="s">
        <v>2975</v>
      </c>
      <c r="F57" s="52" t="s">
        <v>49</v>
      </c>
      <c r="G57" s="52" t="s">
        <v>4475</v>
      </c>
      <c r="H57" s="386" t="s">
        <v>4477</v>
      </c>
      <c r="I57" s="52" t="s">
        <v>4488</v>
      </c>
      <c r="J57" s="52" t="s">
        <v>4448</v>
      </c>
      <c r="K57" s="52" t="s">
        <v>4483</v>
      </c>
      <c r="L57" s="52">
        <v>2</v>
      </c>
      <c r="M57" s="52" t="s">
        <v>59</v>
      </c>
      <c r="N57" s="519" t="s">
        <v>2634</v>
      </c>
      <c r="O57" s="386" t="s">
        <v>4421</v>
      </c>
      <c r="P57" s="52" t="s">
        <v>4479</v>
      </c>
      <c r="Q57" s="52" t="s">
        <v>250</v>
      </c>
      <c r="R57" s="52" t="s">
        <v>49</v>
      </c>
      <c r="S57" s="52" t="s">
        <v>315</v>
      </c>
      <c r="T57" s="52" t="s">
        <v>4449</v>
      </c>
      <c r="U57" s="52" t="s">
        <v>51</v>
      </c>
      <c r="V57" s="314" t="s">
        <v>49</v>
      </c>
      <c r="W57" s="52" t="s">
        <v>51</v>
      </c>
      <c r="X57" s="52" t="s">
        <v>1512</v>
      </c>
      <c r="Y57" s="52" t="s">
        <v>49</v>
      </c>
      <c r="Z57" s="52" t="s">
        <v>51</v>
      </c>
      <c r="AA57" s="52" t="s">
        <v>62</v>
      </c>
      <c r="AB57" s="52" t="s">
        <v>51</v>
      </c>
      <c r="AC57" s="52" t="s">
        <v>2637</v>
      </c>
      <c r="AD57" s="386" t="s">
        <v>3824</v>
      </c>
      <c r="AE57" s="52" t="s">
        <v>51</v>
      </c>
      <c r="AF57" s="434" t="s">
        <v>4450</v>
      </c>
      <c r="AG57" s="52" t="s">
        <v>4405</v>
      </c>
      <c r="AH57" s="52" t="s">
        <v>49</v>
      </c>
      <c r="AI57" s="314" t="s">
        <v>49</v>
      </c>
      <c r="AJ57" s="52" t="s">
        <v>49</v>
      </c>
      <c r="AK57" s="52" t="s">
        <v>49</v>
      </c>
      <c r="AL57" s="52" t="s">
        <v>4559</v>
      </c>
      <c r="AM57" s="52" t="s">
        <v>4484</v>
      </c>
      <c r="AN57" s="3" t="s">
        <v>335</v>
      </c>
      <c r="AO57" s="52" t="s">
        <v>2641</v>
      </c>
      <c r="AP57" s="52" t="s">
        <v>2642</v>
      </c>
      <c r="AQ57" s="165"/>
      <c r="AR57" s="165"/>
      <c r="AS57" s="3"/>
      <c r="AT57" s="554"/>
      <c r="AU57" s="281"/>
      <c r="AV57" s="566"/>
    </row>
    <row r="58" spans="1:48" s="435" customFormat="1" ht="83.25" customHeight="1">
      <c r="A58" s="269" t="s">
        <v>4451</v>
      </c>
      <c r="B58" s="128" t="s">
        <v>0</v>
      </c>
      <c r="C58" s="272" t="s">
        <v>194</v>
      </c>
      <c r="D58" s="128" t="s">
        <v>2644</v>
      </c>
      <c r="E58" s="52" t="s">
        <v>4480</v>
      </c>
      <c r="F58" s="52" t="s">
        <v>49</v>
      </c>
      <c r="G58" s="52" t="s">
        <v>4485</v>
      </c>
      <c r="H58" s="386" t="s">
        <v>4486</v>
      </c>
      <c r="I58" s="52" t="s">
        <v>4482</v>
      </c>
      <c r="J58" s="52" t="s">
        <v>4448</v>
      </c>
      <c r="K58" s="165" t="s">
        <v>4481</v>
      </c>
      <c r="L58" s="52">
        <v>2</v>
      </c>
      <c r="M58" s="52" t="s">
        <v>59</v>
      </c>
      <c r="N58" s="519" t="s">
        <v>2634</v>
      </c>
      <c r="O58" s="386" t="s">
        <v>4421</v>
      </c>
      <c r="P58" s="52" t="s">
        <v>4479</v>
      </c>
      <c r="Q58" s="52" t="s">
        <v>250</v>
      </c>
      <c r="R58" s="52" t="s">
        <v>49</v>
      </c>
      <c r="S58" s="52" t="s">
        <v>315</v>
      </c>
      <c r="T58" s="52" t="s">
        <v>4449</v>
      </c>
      <c r="U58" s="52" t="s">
        <v>51</v>
      </c>
      <c r="V58" s="314" t="s">
        <v>49</v>
      </c>
      <c r="W58" s="52" t="s">
        <v>51</v>
      </c>
      <c r="X58" s="52" t="s">
        <v>1512</v>
      </c>
      <c r="Y58" s="52" t="s">
        <v>49</v>
      </c>
      <c r="Z58" s="52" t="s">
        <v>51</v>
      </c>
      <c r="AA58" s="52" t="s">
        <v>62</v>
      </c>
      <c r="AB58" s="52" t="s">
        <v>51</v>
      </c>
      <c r="AC58" s="52" t="s">
        <v>2637</v>
      </c>
      <c r="AD58" s="386" t="s">
        <v>3824</v>
      </c>
      <c r="AE58" s="52" t="s">
        <v>51</v>
      </c>
      <c r="AF58" s="434" t="s">
        <v>4450</v>
      </c>
      <c r="AG58" s="52" t="s">
        <v>4405</v>
      </c>
      <c r="AH58" s="52" t="s">
        <v>49</v>
      </c>
      <c r="AI58" s="314" t="s">
        <v>49</v>
      </c>
      <c r="AJ58" s="52" t="s">
        <v>49</v>
      </c>
      <c r="AK58" s="52" t="s">
        <v>49</v>
      </c>
      <c r="AL58" s="52" t="s">
        <v>4559</v>
      </c>
      <c r="AM58" s="52" t="s">
        <v>4484</v>
      </c>
      <c r="AN58" s="3" t="s">
        <v>335</v>
      </c>
      <c r="AO58" s="52" t="s">
        <v>2641</v>
      </c>
      <c r="AP58" s="52" t="s">
        <v>2642</v>
      </c>
      <c r="AQ58" s="165"/>
      <c r="AR58" s="165"/>
      <c r="AS58" s="3"/>
      <c r="AT58" s="554"/>
      <c r="AU58" s="281"/>
      <c r="AV58" s="566"/>
    </row>
    <row r="59" spans="1:48" s="467" customFormat="1" ht="89.25">
      <c r="A59" s="269" t="s">
        <v>4470</v>
      </c>
      <c r="B59" s="128" t="s">
        <v>0</v>
      </c>
      <c r="C59" s="455" t="s">
        <v>194</v>
      </c>
      <c r="D59" s="128" t="s">
        <v>2633</v>
      </c>
      <c r="E59" s="468" t="s">
        <v>4472</v>
      </c>
      <c r="F59" s="467" t="s">
        <v>51</v>
      </c>
      <c r="G59" s="534" t="s">
        <v>4452</v>
      </c>
      <c r="H59" s="519" t="s">
        <v>4468</v>
      </c>
      <c r="I59" s="467" t="s">
        <v>4431</v>
      </c>
      <c r="J59" s="519" t="s">
        <v>4448</v>
      </c>
      <c r="K59" s="468" t="s">
        <v>4453</v>
      </c>
      <c r="L59" s="467">
        <v>2</v>
      </c>
      <c r="M59" s="519" t="s">
        <v>59</v>
      </c>
      <c r="N59" s="519" t="s">
        <v>2634</v>
      </c>
      <c r="O59" s="519" t="s">
        <v>4454</v>
      </c>
      <c r="P59" s="314" t="s">
        <v>4438</v>
      </c>
      <c r="Q59" s="314" t="s">
        <v>250</v>
      </c>
      <c r="R59" s="467" t="s">
        <v>49</v>
      </c>
      <c r="S59" s="467" t="s">
        <v>51</v>
      </c>
      <c r="T59" s="519" t="s">
        <v>4455</v>
      </c>
      <c r="U59" s="467" t="s">
        <v>51</v>
      </c>
      <c r="V59" s="467" t="s">
        <v>49</v>
      </c>
      <c r="W59" s="467" t="s">
        <v>51</v>
      </c>
      <c r="X59" s="467" t="s">
        <v>49</v>
      </c>
      <c r="Y59" s="467" t="s">
        <v>51</v>
      </c>
      <c r="Z59" s="467" t="s">
        <v>51</v>
      </c>
      <c r="AA59" s="467" t="s">
        <v>49</v>
      </c>
      <c r="AB59" s="519" t="s">
        <v>62</v>
      </c>
      <c r="AC59" s="467" t="s">
        <v>4438</v>
      </c>
      <c r="AD59" s="467" t="s">
        <v>49</v>
      </c>
      <c r="AE59" s="467" t="s">
        <v>4456</v>
      </c>
      <c r="AF59" s="314" t="s">
        <v>4457</v>
      </c>
      <c r="AG59" s="467" t="s">
        <v>4458</v>
      </c>
      <c r="AH59" s="519" t="s">
        <v>49</v>
      </c>
      <c r="AI59" s="519" t="s">
        <v>49</v>
      </c>
      <c r="AJ59" s="519" t="s">
        <v>49</v>
      </c>
      <c r="AK59" s="519" t="s">
        <v>49</v>
      </c>
      <c r="AL59" s="519" t="s">
        <v>4559</v>
      </c>
      <c r="AM59" s="467" t="s">
        <v>4438</v>
      </c>
      <c r="AN59" s="467" t="s">
        <v>213</v>
      </c>
      <c r="AO59" s="519" t="s">
        <v>2641</v>
      </c>
      <c r="AP59" s="519" t="s">
        <v>2642</v>
      </c>
      <c r="AT59" s="557"/>
      <c r="AU59" s="545"/>
      <c r="AV59" s="568"/>
    </row>
    <row r="60" spans="1:48" s="467" customFormat="1" ht="89.25">
      <c r="A60" s="269" t="s">
        <v>4471</v>
      </c>
      <c r="B60" s="128" t="s">
        <v>0</v>
      </c>
      <c r="C60" s="455" t="s">
        <v>194</v>
      </c>
      <c r="D60" s="128" t="s">
        <v>236</v>
      </c>
      <c r="E60" s="468" t="s">
        <v>4473</v>
      </c>
      <c r="F60" s="467" t="s">
        <v>51</v>
      </c>
      <c r="G60" s="468" t="s">
        <v>4459</v>
      </c>
      <c r="H60" s="519" t="s">
        <v>4469</v>
      </c>
      <c r="I60" s="467" t="s">
        <v>4431</v>
      </c>
      <c r="J60" s="519" t="s">
        <v>4448</v>
      </c>
      <c r="K60" s="468" t="s">
        <v>4453</v>
      </c>
      <c r="L60" s="467">
        <v>2</v>
      </c>
      <c r="M60" s="519" t="s">
        <v>59</v>
      </c>
      <c r="N60" s="519" t="s">
        <v>2634</v>
      </c>
      <c r="O60" s="519" t="s">
        <v>4454</v>
      </c>
      <c r="P60" s="314" t="s">
        <v>4438</v>
      </c>
      <c r="Q60" s="314" t="s">
        <v>250</v>
      </c>
      <c r="R60" s="467" t="s">
        <v>49</v>
      </c>
      <c r="S60" s="467" t="s">
        <v>51</v>
      </c>
      <c r="T60" s="519" t="s">
        <v>4455</v>
      </c>
      <c r="U60" s="467" t="s">
        <v>51</v>
      </c>
      <c r="V60" s="467" t="s">
        <v>49</v>
      </c>
      <c r="W60" s="467" t="s">
        <v>51</v>
      </c>
      <c r="X60" s="467" t="s">
        <v>49</v>
      </c>
      <c r="Y60" s="467" t="s">
        <v>51</v>
      </c>
      <c r="Z60" s="467" t="s">
        <v>51</v>
      </c>
      <c r="AA60" s="467" t="s">
        <v>49</v>
      </c>
      <c r="AB60" s="519" t="s">
        <v>62</v>
      </c>
      <c r="AC60" s="467" t="s">
        <v>4438</v>
      </c>
      <c r="AD60" s="467" t="s">
        <v>49</v>
      </c>
      <c r="AE60" s="467" t="s">
        <v>4456</v>
      </c>
      <c r="AF60" s="314" t="s">
        <v>4457</v>
      </c>
      <c r="AG60" s="467" t="s">
        <v>4458</v>
      </c>
      <c r="AH60" s="519" t="s">
        <v>49</v>
      </c>
      <c r="AI60" s="519" t="s">
        <v>49</v>
      </c>
      <c r="AJ60" s="519" t="s">
        <v>51</v>
      </c>
      <c r="AK60" s="519" t="s">
        <v>49</v>
      </c>
      <c r="AL60" s="519" t="s">
        <v>4559</v>
      </c>
      <c r="AM60" s="467" t="s">
        <v>4438</v>
      </c>
      <c r="AN60" s="467" t="s">
        <v>213</v>
      </c>
      <c r="AO60" s="519" t="s">
        <v>2641</v>
      </c>
      <c r="AP60" s="519" t="s">
        <v>2642</v>
      </c>
      <c r="AT60" s="557"/>
      <c r="AU60" s="545"/>
      <c r="AV60" s="568"/>
    </row>
    <row r="61" spans="1:48" s="442" customFormat="1">
      <c r="A61" s="269"/>
      <c r="B61" s="128"/>
      <c r="C61" s="272"/>
      <c r="D61" s="128"/>
      <c r="E61" s="439"/>
      <c r="F61" s="440"/>
      <c r="G61" s="439"/>
      <c r="H61" s="386"/>
      <c r="I61" s="441"/>
      <c r="J61" s="386"/>
      <c r="K61" s="439"/>
      <c r="L61" s="435"/>
      <c r="M61" s="52"/>
      <c r="N61" s="519"/>
      <c r="O61" s="386"/>
      <c r="P61" s="438"/>
      <c r="Q61" s="438"/>
      <c r="R61" s="441"/>
      <c r="S61" s="441"/>
      <c r="T61" s="52"/>
      <c r="U61" s="435"/>
      <c r="V61" s="440"/>
      <c r="W61" s="435"/>
      <c r="X61" s="435"/>
      <c r="Y61" s="435"/>
      <c r="Z61" s="441"/>
      <c r="AA61" s="435"/>
      <c r="AB61" s="52"/>
      <c r="AC61" s="441"/>
      <c r="AD61" s="435"/>
      <c r="AE61" s="435"/>
      <c r="AF61" s="434"/>
      <c r="AG61" s="435"/>
      <c r="AH61" s="52"/>
      <c r="AI61" s="52"/>
      <c r="AJ61" s="52"/>
      <c r="AK61" s="52"/>
      <c r="AL61" s="52"/>
      <c r="AM61" s="441"/>
      <c r="AN61" s="467"/>
      <c r="AO61" s="52"/>
      <c r="AP61" s="386"/>
      <c r="AQ61" s="435"/>
      <c r="AR61" s="435"/>
      <c r="AS61" s="435"/>
      <c r="AT61" s="558"/>
      <c r="AU61" s="544"/>
    </row>
    <row r="62" spans="1:48" s="442" customFormat="1" ht="52.5" customHeight="1">
      <c r="A62" s="269" t="s">
        <v>4464</v>
      </c>
      <c r="B62" s="128" t="s">
        <v>0</v>
      </c>
      <c r="C62" s="272" t="s">
        <v>194</v>
      </c>
      <c r="D62" s="128" t="s">
        <v>4514</v>
      </c>
      <c r="E62" s="439" t="s">
        <v>4628</v>
      </c>
      <c r="F62" s="467" t="s">
        <v>51</v>
      </c>
      <c r="G62" s="439" t="s">
        <v>4629</v>
      </c>
      <c r="H62" s="386" t="s">
        <v>4627</v>
      </c>
      <c r="I62" s="441" t="s">
        <v>4631</v>
      </c>
      <c r="J62" s="52" t="s">
        <v>4418</v>
      </c>
      <c r="K62" s="3" t="s">
        <v>4437</v>
      </c>
      <c r="L62" s="435" t="s">
        <v>2601</v>
      </c>
      <c r="M62" s="52" t="s">
        <v>3</v>
      </c>
      <c r="N62" s="519" t="s">
        <v>2634</v>
      </c>
      <c r="O62" s="52" t="s">
        <v>4632</v>
      </c>
      <c r="P62" s="52" t="s">
        <v>4479</v>
      </c>
      <c r="Q62" s="314" t="s">
        <v>213</v>
      </c>
      <c r="R62" s="467" t="s">
        <v>49</v>
      </c>
      <c r="S62" s="467" t="s">
        <v>51</v>
      </c>
      <c r="T62" s="52" t="s">
        <v>4490</v>
      </c>
      <c r="U62" s="435" t="s">
        <v>51</v>
      </c>
      <c r="V62" s="467" t="s">
        <v>49</v>
      </c>
      <c r="W62" s="435" t="s">
        <v>49</v>
      </c>
      <c r="X62" s="435" t="s">
        <v>49</v>
      </c>
      <c r="Y62" s="435" t="s">
        <v>51</v>
      </c>
      <c r="Z62" s="467" t="s">
        <v>51</v>
      </c>
      <c r="AA62" s="435" t="s">
        <v>49</v>
      </c>
      <c r="AB62" s="52" t="s">
        <v>49</v>
      </c>
      <c r="AC62" s="441" t="s">
        <v>51</v>
      </c>
      <c r="AD62" s="435" t="s">
        <v>3824</v>
      </c>
      <c r="AE62" s="435" t="s">
        <v>4456</v>
      </c>
      <c r="AF62" s="434" t="s">
        <v>4457</v>
      </c>
      <c r="AG62" s="435" t="s">
        <v>213</v>
      </c>
      <c r="AH62" s="52" t="s">
        <v>51</v>
      </c>
      <c r="AI62" s="52" t="s">
        <v>49</v>
      </c>
      <c r="AJ62" s="52" t="s">
        <v>49</v>
      </c>
      <c r="AK62" s="52" t="s">
        <v>51</v>
      </c>
      <c r="AL62" s="52" t="s">
        <v>4559</v>
      </c>
      <c r="AM62" s="441" t="s">
        <v>4567</v>
      </c>
      <c r="AN62" s="467" t="s">
        <v>213</v>
      </c>
      <c r="AO62" s="52" t="s">
        <v>211</v>
      </c>
      <c r="AP62" s="52" t="s">
        <v>2613</v>
      </c>
      <c r="AQ62" s="439" t="s">
        <v>4630</v>
      </c>
      <c r="AR62" s="435"/>
      <c r="AS62" s="435"/>
      <c r="AT62" s="558"/>
      <c r="AU62" s="544"/>
    </row>
    <row r="63" spans="1:48" s="4" customFormat="1" ht="51">
      <c r="A63" s="269" t="s">
        <v>2973</v>
      </c>
      <c r="B63" s="128" t="s">
        <v>0</v>
      </c>
      <c r="C63" s="272" t="s">
        <v>194</v>
      </c>
      <c r="D63" s="128" t="s">
        <v>2614</v>
      </c>
      <c r="E63" s="519" t="s">
        <v>5158</v>
      </c>
      <c r="F63" s="519" t="s">
        <v>51</v>
      </c>
      <c r="G63" s="519" t="s">
        <v>5159</v>
      </c>
      <c r="H63" s="519" t="s">
        <v>5160</v>
      </c>
      <c r="I63" s="519" t="s">
        <v>5161</v>
      </c>
      <c r="J63" s="519" t="s">
        <v>5162</v>
      </c>
      <c r="K63" s="281" t="s">
        <v>4437</v>
      </c>
      <c r="L63" s="519" t="s">
        <v>2601</v>
      </c>
      <c r="M63" s="519" t="s">
        <v>548</v>
      </c>
      <c r="N63" s="519" t="s">
        <v>2634</v>
      </c>
      <c r="O63" s="519" t="s">
        <v>2602</v>
      </c>
      <c r="P63" s="519" t="s">
        <v>4422</v>
      </c>
      <c r="Q63" s="519" t="s">
        <v>49</v>
      </c>
      <c r="R63" s="519" t="s">
        <v>49</v>
      </c>
      <c r="S63" s="519" t="s">
        <v>49</v>
      </c>
      <c r="T63" s="519" t="s">
        <v>4490</v>
      </c>
      <c r="U63" s="519" t="s">
        <v>51</v>
      </c>
      <c r="V63" s="519" t="s">
        <v>49</v>
      </c>
      <c r="W63" s="519" t="s">
        <v>49</v>
      </c>
      <c r="X63" s="519" t="s">
        <v>1512</v>
      </c>
      <c r="Y63" s="519" t="s">
        <v>51</v>
      </c>
      <c r="Z63" s="519" t="s">
        <v>51</v>
      </c>
      <c r="AA63" s="519" t="s">
        <v>49</v>
      </c>
      <c r="AB63" s="519" t="s">
        <v>2606</v>
      </c>
      <c r="AC63" s="519" t="s">
        <v>682</v>
      </c>
      <c r="AD63" s="519" t="s">
        <v>51</v>
      </c>
      <c r="AE63" s="519" t="s">
        <v>4456</v>
      </c>
      <c r="AF63" s="314" t="s">
        <v>5163</v>
      </c>
      <c r="AG63" s="519" t="s">
        <v>4405</v>
      </c>
      <c r="AH63" s="519" t="s">
        <v>51</v>
      </c>
      <c r="AI63" s="519" t="s">
        <v>49</v>
      </c>
      <c r="AJ63" s="519" t="s">
        <v>49</v>
      </c>
      <c r="AK63" s="519" t="s">
        <v>2610</v>
      </c>
      <c r="AL63" s="519" t="s">
        <v>2865</v>
      </c>
      <c r="AM63" s="519" t="s">
        <v>2611</v>
      </c>
      <c r="AN63" s="3" t="s">
        <v>335</v>
      </c>
      <c r="AO63" s="519" t="s">
        <v>2641</v>
      </c>
      <c r="AP63" s="519" t="s">
        <v>2613</v>
      </c>
      <c r="AQ63" s="278"/>
      <c r="AR63" s="295" t="s">
        <v>5164</v>
      </c>
      <c r="AS63" s="295"/>
      <c r="AT63" s="551"/>
      <c r="AU63" s="278"/>
    </row>
    <row r="64" spans="1:48" s="4" customFormat="1" ht="116.25" customHeight="1">
      <c r="A64" s="269" t="s">
        <v>4309</v>
      </c>
      <c r="B64" s="128" t="s">
        <v>0</v>
      </c>
      <c r="C64" s="272" t="s">
        <v>194</v>
      </c>
      <c r="D64" s="128" t="s">
        <v>306</v>
      </c>
      <c r="E64" s="52" t="s">
        <v>4392</v>
      </c>
      <c r="F64" s="52" t="s">
        <v>51</v>
      </c>
      <c r="G64" s="52" t="s">
        <v>4310</v>
      </c>
      <c r="H64" s="52" t="s">
        <v>4311</v>
      </c>
      <c r="I64" s="52" t="s">
        <v>4478</v>
      </c>
      <c r="J64" s="416" t="s">
        <v>4312</v>
      </c>
      <c r="K64" s="281" t="s">
        <v>3122</v>
      </c>
      <c r="L64" s="52" t="s">
        <v>2601</v>
      </c>
      <c r="M64" s="52" t="s">
        <v>3</v>
      </c>
      <c r="N64" s="519" t="s">
        <v>4325</v>
      </c>
      <c r="O64" s="52" t="s">
        <v>4320</v>
      </c>
      <c r="P64" s="52" t="s">
        <v>2985</v>
      </c>
      <c r="Q64" s="52" t="s">
        <v>49</v>
      </c>
      <c r="R64" s="52"/>
      <c r="S64" s="52" t="s">
        <v>49</v>
      </c>
      <c r="T64" s="52" t="s">
        <v>4313</v>
      </c>
      <c r="U64" s="52" t="s">
        <v>51</v>
      </c>
      <c r="V64" s="52" t="s">
        <v>49</v>
      </c>
      <c r="W64" s="52" t="s">
        <v>49</v>
      </c>
      <c r="X64" s="52" t="s">
        <v>1512</v>
      </c>
      <c r="Y64" s="52" t="s">
        <v>2605</v>
      </c>
      <c r="Z64" s="52" t="s">
        <v>51</v>
      </c>
      <c r="AA64" s="52" t="s">
        <v>49</v>
      </c>
      <c r="AB64" s="52" t="s">
        <v>49</v>
      </c>
      <c r="AC64" s="52" t="s">
        <v>682</v>
      </c>
      <c r="AD64" s="52" t="s">
        <v>51</v>
      </c>
      <c r="AE64" s="52" t="s">
        <v>4314</v>
      </c>
      <c r="AF64" s="52" t="s">
        <v>4326</v>
      </c>
      <c r="AG64" s="52" t="s">
        <v>4328</v>
      </c>
      <c r="AH64" s="52"/>
      <c r="AI64" s="52"/>
      <c r="AJ64" s="52" t="s">
        <v>49</v>
      </c>
      <c r="AK64" s="52" t="s">
        <v>49</v>
      </c>
      <c r="AL64" s="52" t="s">
        <v>4315</v>
      </c>
      <c r="AM64" s="52" t="s">
        <v>2685</v>
      </c>
      <c r="AN64" s="52" t="s">
        <v>4474</v>
      </c>
      <c r="AO64" s="52" t="s">
        <v>4318</v>
      </c>
      <c r="AP64" s="52" t="s">
        <v>2613</v>
      </c>
      <c r="AQ64" s="278" t="s">
        <v>4317</v>
      </c>
      <c r="AR64" s="278" t="s">
        <v>4316</v>
      </c>
      <c r="AS64" s="295" t="s">
        <v>4327</v>
      </c>
      <c r="AT64" s="551"/>
      <c r="AU64" s="278"/>
    </row>
    <row r="65" spans="1:47">
      <c r="A65" s="279"/>
      <c r="B65" s="277"/>
      <c r="C65" s="444"/>
      <c r="D65" s="444"/>
      <c r="E65" s="274"/>
      <c r="F65" s="274"/>
      <c r="G65" s="274"/>
      <c r="H65" s="166"/>
      <c r="I65" s="166"/>
      <c r="J65" s="297"/>
      <c r="K65" s="274"/>
      <c r="L65" s="274"/>
      <c r="M65" s="274"/>
      <c r="N65" s="297"/>
      <c r="O65" s="274"/>
      <c r="P65" s="274"/>
      <c r="Q65" s="274"/>
      <c r="R65" s="274"/>
      <c r="S65" s="274"/>
      <c r="T65" s="274"/>
      <c r="U65" s="274"/>
      <c r="V65" s="274"/>
      <c r="W65" s="274"/>
      <c r="X65" s="274"/>
      <c r="Y65" s="274"/>
      <c r="Z65" s="274"/>
      <c r="AA65" s="274"/>
      <c r="AB65" s="274"/>
      <c r="AC65" s="274"/>
      <c r="AD65" s="297"/>
      <c r="AE65" s="274"/>
      <c r="AF65" s="274"/>
      <c r="AG65" s="274"/>
      <c r="AH65" s="274"/>
      <c r="AI65" s="274"/>
      <c r="AJ65" s="274"/>
      <c r="AK65" s="274"/>
      <c r="AL65" s="274"/>
      <c r="AM65" s="274"/>
      <c r="AN65" s="274"/>
      <c r="AO65" s="274"/>
      <c r="AP65" s="274"/>
      <c r="AQ65" s="166"/>
      <c r="AR65" s="166"/>
      <c r="AS65" s="294"/>
      <c r="AT65" s="553"/>
    </row>
    <row r="66" spans="1:47" s="471" customFormat="1" ht="45.75" customHeight="1">
      <c r="A66" s="470" t="s">
        <v>4860</v>
      </c>
      <c r="B66" s="324" t="s">
        <v>53</v>
      </c>
      <c r="C66" s="324" t="s">
        <v>4462</v>
      </c>
      <c r="D66" s="324" t="s">
        <v>4514</v>
      </c>
      <c r="E66" s="282" t="s">
        <v>4528</v>
      </c>
      <c r="F66" s="281" t="s">
        <v>51</v>
      </c>
      <c r="G66" s="281" t="s">
        <v>4518</v>
      </c>
      <c r="H66" s="282" t="s">
        <v>4522</v>
      </c>
      <c r="I66" s="282" t="s">
        <v>4520</v>
      </c>
      <c r="J66" s="52" t="s">
        <v>4418</v>
      </c>
      <c r="K66" s="52" t="s">
        <v>4526</v>
      </c>
      <c r="L66" s="281">
        <v>2</v>
      </c>
      <c r="M66" s="281" t="s">
        <v>59</v>
      </c>
      <c r="N66" s="519" t="s">
        <v>2634</v>
      </c>
      <c r="O66" s="281" t="s">
        <v>4524</v>
      </c>
      <c r="P66" s="52" t="s">
        <v>4422</v>
      </c>
      <c r="Q66" s="281" t="s">
        <v>213</v>
      </c>
      <c r="R66" s="281" t="s">
        <v>49</v>
      </c>
      <c r="S66" s="281" t="s">
        <v>51</v>
      </c>
      <c r="T66" s="281" t="s">
        <v>4517</v>
      </c>
      <c r="U66" s="281" t="s">
        <v>51</v>
      </c>
      <c r="V66" s="281" t="s">
        <v>49</v>
      </c>
      <c r="W66" s="281" t="s">
        <v>49</v>
      </c>
      <c r="X66" s="281" t="s">
        <v>1512</v>
      </c>
      <c r="Y66" s="281" t="s">
        <v>51</v>
      </c>
      <c r="Z66" s="281" t="s">
        <v>51</v>
      </c>
      <c r="AA66" s="281" t="s">
        <v>4527</v>
      </c>
      <c r="AB66" s="281" t="s">
        <v>51</v>
      </c>
      <c r="AC66" s="281" t="s">
        <v>682</v>
      </c>
      <c r="AD66" s="282" t="s">
        <v>51</v>
      </c>
      <c r="AE66" s="281" t="s">
        <v>51</v>
      </c>
      <c r="AF66" s="282" t="s">
        <v>4556</v>
      </c>
      <c r="AG66" s="282" t="s">
        <v>4530</v>
      </c>
      <c r="AH66" s="281" t="s">
        <v>51</v>
      </c>
      <c r="AI66" s="281" t="s">
        <v>51</v>
      </c>
      <c r="AJ66" s="281" t="s">
        <v>49</v>
      </c>
      <c r="AK66" s="281" t="s">
        <v>51</v>
      </c>
      <c r="AL66" s="281" t="s">
        <v>4533</v>
      </c>
      <c r="AM66" s="3" t="s">
        <v>4532</v>
      </c>
      <c r="AN66" s="282" t="s">
        <v>4303</v>
      </c>
      <c r="AO66" s="281" t="s">
        <v>211</v>
      </c>
      <c r="AP66" s="281" t="s">
        <v>212</v>
      </c>
      <c r="AQ66" s="281"/>
      <c r="AR66" s="282" t="s">
        <v>4531</v>
      </c>
      <c r="AS66" s="282" t="s">
        <v>4534</v>
      </c>
      <c r="AT66" s="550"/>
      <c r="AU66" s="281"/>
    </row>
    <row r="67" spans="1:47" s="471" customFormat="1" ht="45.75" customHeight="1">
      <c r="A67" s="470" t="s">
        <v>4515</v>
      </c>
      <c r="B67" s="324" t="s">
        <v>53</v>
      </c>
      <c r="C67" s="324" t="s">
        <v>4609</v>
      </c>
      <c r="D67" s="324" t="s">
        <v>4516</v>
      </c>
      <c r="E67" s="282" t="s">
        <v>4529</v>
      </c>
      <c r="F67" s="281" t="s">
        <v>51</v>
      </c>
      <c r="G67" s="281" t="s">
        <v>4519</v>
      </c>
      <c r="H67" s="282" t="s">
        <v>4523</v>
      </c>
      <c r="I67" s="282" t="s">
        <v>4521</v>
      </c>
      <c r="J67" s="52" t="s">
        <v>4418</v>
      </c>
      <c r="K67" s="52" t="s">
        <v>4526</v>
      </c>
      <c r="L67" s="281">
        <v>2</v>
      </c>
      <c r="M67" s="281" t="s">
        <v>59</v>
      </c>
      <c r="N67" s="519" t="s">
        <v>2634</v>
      </c>
      <c r="O67" s="281" t="s">
        <v>4525</v>
      </c>
      <c r="P67" s="52" t="s">
        <v>4422</v>
      </c>
      <c r="Q67" s="281" t="s">
        <v>213</v>
      </c>
      <c r="R67" s="281" t="s">
        <v>49</v>
      </c>
      <c r="S67" s="281" t="s">
        <v>51</v>
      </c>
      <c r="T67" s="281" t="s">
        <v>4517</v>
      </c>
      <c r="U67" s="281" t="s">
        <v>51</v>
      </c>
      <c r="V67" s="281" t="s">
        <v>49</v>
      </c>
      <c r="W67" s="281" t="s">
        <v>49</v>
      </c>
      <c r="X67" s="281" t="s">
        <v>1512</v>
      </c>
      <c r="Y67" s="281" t="s">
        <v>51</v>
      </c>
      <c r="Z67" s="281" t="s">
        <v>51</v>
      </c>
      <c r="AA67" s="281" t="s">
        <v>4527</v>
      </c>
      <c r="AB67" s="281" t="s">
        <v>51</v>
      </c>
      <c r="AC67" s="281" t="s">
        <v>682</v>
      </c>
      <c r="AD67" s="282" t="s">
        <v>51</v>
      </c>
      <c r="AE67" s="281" t="s">
        <v>51</v>
      </c>
      <c r="AF67" s="282" t="s">
        <v>4556</v>
      </c>
      <c r="AG67" s="282" t="s">
        <v>4530</v>
      </c>
      <c r="AH67" s="281" t="s">
        <v>51</v>
      </c>
      <c r="AI67" s="281" t="s">
        <v>51</v>
      </c>
      <c r="AJ67" s="281" t="s">
        <v>49</v>
      </c>
      <c r="AK67" s="281" t="s">
        <v>51</v>
      </c>
      <c r="AL67" s="281" t="s">
        <v>4533</v>
      </c>
      <c r="AM67" s="3" t="s">
        <v>967</v>
      </c>
      <c r="AN67" s="282" t="s">
        <v>4303</v>
      </c>
      <c r="AO67" s="281" t="s">
        <v>211</v>
      </c>
      <c r="AP67" s="281" t="s">
        <v>212</v>
      </c>
      <c r="AQ67" s="281"/>
      <c r="AR67" s="282" t="s">
        <v>4531</v>
      </c>
      <c r="AS67" s="282" t="s">
        <v>4534</v>
      </c>
      <c r="AT67" s="550"/>
      <c r="AU67" s="281"/>
    </row>
    <row r="68" spans="1:47" s="471" customFormat="1" ht="45.75" customHeight="1">
      <c r="A68" s="470" t="s">
        <v>4611</v>
      </c>
      <c r="B68" s="324" t="s">
        <v>53</v>
      </c>
      <c r="C68" s="324" t="s">
        <v>4428</v>
      </c>
      <c r="D68" s="324" t="s">
        <v>4516</v>
      </c>
      <c r="E68" s="282" t="s">
        <v>4987</v>
      </c>
      <c r="F68" s="281" t="s">
        <v>49</v>
      </c>
      <c r="G68" s="281" t="s">
        <v>4988</v>
      </c>
      <c r="H68" s="282" t="s">
        <v>4989</v>
      </c>
      <c r="I68" s="282" t="s">
        <v>4616</v>
      </c>
      <c r="J68" s="52" t="s">
        <v>4418</v>
      </c>
      <c r="K68" s="52" t="s">
        <v>4990</v>
      </c>
      <c r="L68" s="281">
        <v>2</v>
      </c>
      <c r="M68" s="281" t="s">
        <v>59</v>
      </c>
      <c r="N68" s="519" t="s">
        <v>2634</v>
      </c>
      <c r="O68" s="281" t="s">
        <v>4525</v>
      </c>
      <c r="P68" s="52" t="s">
        <v>4422</v>
      </c>
      <c r="Q68" s="281" t="s">
        <v>203</v>
      </c>
      <c r="R68" s="281" t="s">
        <v>49</v>
      </c>
      <c r="S68" s="281" t="s">
        <v>51</v>
      </c>
      <c r="T68" s="281" t="s">
        <v>4618</v>
      </c>
      <c r="U68" s="281" t="s">
        <v>51</v>
      </c>
      <c r="V68" s="281" t="s">
        <v>49</v>
      </c>
      <c r="W68" s="281" t="s">
        <v>51</v>
      </c>
      <c r="X68" s="281" t="s">
        <v>49</v>
      </c>
      <c r="Y68" s="281" t="s">
        <v>51</v>
      </c>
      <c r="Z68" s="281" t="s">
        <v>51</v>
      </c>
      <c r="AA68" s="281" t="s">
        <v>4527</v>
      </c>
      <c r="AB68" s="281" t="s">
        <v>51</v>
      </c>
      <c r="AC68" s="281" t="s">
        <v>682</v>
      </c>
      <c r="AD68" s="282" t="s">
        <v>51</v>
      </c>
      <c r="AE68" s="281" t="s">
        <v>51</v>
      </c>
      <c r="AF68" s="282" t="s">
        <v>4619</v>
      </c>
      <c r="AG68" s="282" t="s">
        <v>4620</v>
      </c>
      <c r="AH68" s="281" t="s">
        <v>49</v>
      </c>
      <c r="AI68" s="281" t="s">
        <v>49</v>
      </c>
      <c r="AJ68" s="281" t="s">
        <v>49</v>
      </c>
      <c r="AK68" s="281" t="s">
        <v>51</v>
      </c>
      <c r="AL68" s="52" t="s">
        <v>261</v>
      </c>
      <c r="AM68" s="3" t="s">
        <v>967</v>
      </c>
      <c r="AN68" s="282" t="s">
        <v>4303</v>
      </c>
      <c r="AO68" s="281" t="s">
        <v>211</v>
      </c>
      <c r="AP68" s="281" t="s">
        <v>212</v>
      </c>
      <c r="AQ68" s="281"/>
      <c r="AR68" s="282" t="s">
        <v>4531</v>
      </c>
      <c r="AS68" s="282"/>
      <c r="AT68" s="550"/>
      <c r="AU68" s="281"/>
    </row>
    <row r="69" spans="1:47" s="471" customFormat="1" ht="45.75" customHeight="1">
      <c r="A69" s="470" t="s">
        <v>4610</v>
      </c>
      <c r="B69" s="324" t="s">
        <v>53</v>
      </c>
      <c r="C69" s="324" t="s">
        <v>4432</v>
      </c>
      <c r="D69" s="324" t="s">
        <v>4074</v>
      </c>
      <c r="E69" s="282" t="s">
        <v>4555</v>
      </c>
      <c r="F69" s="281" t="s">
        <v>49</v>
      </c>
      <c r="G69" s="281" t="s">
        <v>4614</v>
      </c>
      <c r="H69" s="282" t="s">
        <v>4615</v>
      </c>
      <c r="I69" s="282" t="s">
        <v>4616</v>
      </c>
      <c r="J69" s="52" t="s">
        <v>4418</v>
      </c>
      <c r="K69" s="52" t="s">
        <v>4617</v>
      </c>
      <c r="L69" s="281">
        <v>2</v>
      </c>
      <c r="M69" s="281" t="s">
        <v>59</v>
      </c>
      <c r="N69" s="519" t="s">
        <v>2634</v>
      </c>
      <c r="O69" s="281" t="s">
        <v>4525</v>
      </c>
      <c r="P69" s="52" t="s">
        <v>4422</v>
      </c>
      <c r="Q69" s="281" t="s">
        <v>203</v>
      </c>
      <c r="R69" s="281" t="s">
        <v>49</v>
      </c>
      <c r="S69" s="281" t="s">
        <v>51</v>
      </c>
      <c r="T69" s="281" t="s">
        <v>4618</v>
      </c>
      <c r="U69" s="281" t="s">
        <v>51</v>
      </c>
      <c r="V69" s="281" t="s">
        <v>49</v>
      </c>
      <c r="W69" s="281" t="s">
        <v>51</v>
      </c>
      <c r="X69" s="281" t="s">
        <v>49</v>
      </c>
      <c r="Y69" s="281" t="s">
        <v>51</v>
      </c>
      <c r="Z69" s="281" t="s">
        <v>51</v>
      </c>
      <c r="AA69" s="281" t="s">
        <v>4527</v>
      </c>
      <c r="AB69" s="281" t="s">
        <v>51</v>
      </c>
      <c r="AC69" s="281" t="s">
        <v>682</v>
      </c>
      <c r="AD69" s="282" t="s">
        <v>51</v>
      </c>
      <c r="AE69" s="281" t="s">
        <v>51</v>
      </c>
      <c r="AF69" s="282" t="s">
        <v>4619</v>
      </c>
      <c r="AG69" s="282" t="s">
        <v>4620</v>
      </c>
      <c r="AH69" s="281" t="s">
        <v>49</v>
      </c>
      <c r="AI69" s="281" t="s">
        <v>49</v>
      </c>
      <c r="AJ69" s="281" t="s">
        <v>51</v>
      </c>
      <c r="AK69" s="281" t="s">
        <v>51</v>
      </c>
      <c r="AL69" s="52" t="s">
        <v>261</v>
      </c>
      <c r="AM69" s="3" t="s">
        <v>967</v>
      </c>
      <c r="AN69" s="282" t="s">
        <v>4303</v>
      </c>
      <c r="AO69" s="281" t="s">
        <v>211</v>
      </c>
      <c r="AP69" s="281" t="s">
        <v>212</v>
      </c>
      <c r="AQ69" s="281"/>
      <c r="AR69" s="282" t="s">
        <v>4531</v>
      </c>
      <c r="AS69" s="282"/>
      <c r="AT69" s="550"/>
      <c r="AU69" s="281"/>
    </row>
    <row r="70" spans="1:47" s="471" customFormat="1" ht="45.75" customHeight="1">
      <c r="A70" s="470" t="s">
        <v>4594</v>
      </c>
      <c r="B70" s="324" t="s">
        <v>53</v>
      </c>
      <c r="C70" s="324" t="s">
        <v>4573</v>
      </c>
      <c r="D70" s="324" t="s">
        <v>4516</v>
      </c>
      <c r="E70" s="282" t="s">
        <v>4999</v>
      </c>
      <c r="F70" s="281" t="s">
        <v>51</v>
      </c>
      <c r="G70" s="282" t="s">
        <v>4996</v>
      </c>
      <c r="H70" s="282" t="s">
        <v>4993</v>
      </c>
      <c r="I70" s="282" t="s">
        <v>4991</v>
      </c>
      <c r="J70" s="52" t="s">
        <v>4418</v>
      </c>
      <c r="K70" s="52" t="s">
        <v>4992</v>
      </c>
      <c r="L70" s="281">
        <v>2</v>
      </c>
      <c r="M70" s="281" t="s">
        <v>59</v>
      </c>
      <c r="N70" s="519" t="s">
        <v>2634</v>
      </c>
      <c r="O70" s="281" t="s">
        <v>4525</v>
      </c>
      <c r="P70" s="52" t="s">
        <v>4577</v>
      </c>
      <c r="Q70" s="281" t="s">
        <v>4995</v>
      </c>
      <c r="R70" s="281" t="s">
        <v>49</v>
      </c>
      <c r="S70" s="281" t="s">
        <v>51</v>
      </c>
      <c r="T70" s="52" t="s">
        <v>205</v>
      </c>
      <c r="U70" s="281"/>
      <c r="V70" s="281" t="s">
        <v>49</v>
      </c>
      <c r="W70" s="281" t="s">
        <v>51</v>
      </c>
      <c r="X70" s="281" t="s">
        <v>49</v>
      </c>
      <c r="Y70" s="281" t="s">
        <v>51</v>
      </c>
      <c r="Z70" s="281" t="s">
        <v>51</v>
      </c>
      <c r="AA70" s="281" t="s">
        <v>4527</v>
      </c>
      <c r="AB70" s="281" t="s">
        <v>51</v>
      </c>
      <c r="AC70" s="281" t="s">
        <v>682</v>
      </c>
      <c r="AD70" s="282" t="s">
        <v>3824</v>
      </c>
      <c r="AE70" s="281" t="s">
        <v>51</v>
      </c>
      <c r="AF70" s="282" t="s">
        <v>4998</v>
      </c>
      <c r="AG70" s="282" t="s">
        <v>4620</v>
      </c>
      <c r="AH70" s="281" t="s">
        <v>49</v>
      </c>
      <c r="AI70" s="281" t="s">
        <v>51</v>
      </c>
      <c r="AJ70" s="281" t="s">
        <v>49</v>
      </c>
      <c r="AK70" s="281" t="s">
        <v>51</v>
      </c>
      <c r="AL70" s="52" t="s">
        <v>261</v>
      </c>
      <c r="AM70" s="281" t="s">
        <v>5001</v>
      </c>
      <c r="AN70" s="282" t="s">
        <v>4303</v>
      </c>
      <c r="AO70" s="281" t="s">
        <v>211</v>
      </c>
      <c r="AP70" s="281" t="s">
        <v>212</v>
      </c>
      <c r="AQ70" s="281"/>
      <c r="AR70" s="282" t="s">
        <v>4531</v>
      </c>
      <c r="AS70" s="282"/>
      <c r="AT70" s="550"/>
      <c r="AU70" s="281"/>
    </row>
    <row r="71" spans="1:47" s="471" customFormat="1" ht="45.75" customHeight="1">
      <c r="A71" s="470" t="s">
        <v>4595</v>
      </c>
      <c r="B71" s="324" t="s">
        <v>53</v>
      </c>
      <c r="C71" s="324" t="s">
        <v>4574</v>
      </c>
      <c r="D71" s="324" t="s">
        <v>4074</v>
      </c>
      <c r="E71" s="282" t="s">
        <v>5000</v>
      </c>
      <c r="F71" s="281" t="s">
        <v>51</v>
      </c>
      <c r="G71" s="282" t="s">
        <v>4997</v>
      </c>
      <c r="H71" s="282" t="s">
        <v>4994</v>
      </c>
      <c r="I71" s="282" t="s">
        <v>4991</v>
      </c>
      <c r="J71" s="52" t="s">
        <v>4418</v>
      </c>
      <c r="K71" s="52" t="s">
        <v>4992</v>
      </c>
      <c r="L71" s="281">
        <v>2</v>
      </c>
      <c r="M71" s="281" t="s">
        <v>59</v>
      </c>
      <c r="N71" s="519" t="s">
        <v>2634</v>
      </c>
      <c r="O71" s="281" t="s">
        <v>4525</v>
      </c>
      <c r="P71" s="52" t="s">
        <v>4577</v>
      </c>
      <c r="Q71" s="281" t="s">
        <v>4995</v>
      </c>
      <c r="R71" s="281" t="s">
        <v>49</v>
      </c>
      <c r="S71" s="281" t="s">
        <v>51</v>
      </c>
      <c r="T71" s="52" t="s">
        <v>370</v>
      </c>
      <c r="U71" s="281"/>
      <c r="V71" s="281" t="s">
        <v>49</v>
      </c>
      <c r="W71" s="281" t="s">
        <v>51</v>
      </c>
      <c r="X71" s="281" t="s">
        <v>49</v>
      </c>
      <c r="Y71" s="281" t="s">
        <v>51</v>
      </c>
      <c r="Z71" s="281" t="s">
        <v>51</v>
      </c>
      <c r="AA71" s="281" t="s">
        <v>4527</v>
      </c>
      <c r="AB71" s="281" t="s">
        <v>51</v>
      </c>
      <c r="AC71" s="281" t="s">
        <v>682</v>
      </c>
      <c r="AD71" s="282" t="s">
        <v>3824</v>
      </c>
      <c r="AE71" s="281" t="s">
        <v>51</v>
      </c>
      <c r="AF71" s="282" t="s">
        <v>4998</v>
      </c>
      <c r="AG71" s="281" t="s">
        <v>213</v>
      </c>
      <c r="AH71" s="281" t="s">
        <v>49</v>
      </c>
      <c r="AI71" s="281" t="s">
        <v>51</v>
      </c>
      <c r="AJ71" s="281" t="s">
        <v>51</v>
      </c>
      <c r="AK71" s="281" t="s">
        <v>51</v>
      </c>
      <c r="AL71" s="52" t="s">
        <v>261</v>
      </c>
      <c r="AM71" s="281" t="s">
        <v>5001</v>
      </c>
      <c r="AN71" s="282" t="s">
        <v>4303</v>
      </c>
      <c r="AO71" s="281" t="s">
        <v>211</v>
      </c>
      <c r="AP71" s="281" t="s">
        <v>212</v>
      </c>
      <c r="AQ71" s="281"/>
      <c r="AR71" s="282" t="s">
        <v>4531</v>
      </c>
      <c r="AS71" s="282"/>
      <c r="AT71" s="550"/>
      <c r="AU71" s="281"/>
    </row>
    <row r="72" spans="1:47" s="471" customFormat="1" ht="42.75" customHeight="1">
      <c r="A72" s="470" t="s">
        <v>4535</v>
      </c>
      <c r="B72" s="324" t="s">
        <v>53</v>
      </c>
      <c r="C72" s="324" t="s">
        <v>4470</v>
      </c>
      <c r="D72" s="324" t="s">
        <v>4516</v>
      </c>
      <c r="E72" s="282" t="s">
        <v>4537</v>
      </c>
      <c r="F72" s="281" t="s">
        <v>51</v>
      </c>
      <c r="G72" s="282" t="s">
        <v>4539</v>
      </c>
      <c r="H72" s="282" t="s">
        <v>4544</v>
      </c>
      <c r="I72" s="282" t="s">
        <v>4541</v>
      </c>
      <c r="J72" s="52" t="s">
        <v>4418</v>
      </c>
      <c r="K72" s="52" t="s">
        <v>4542</v>
      </c>
      <c r="L72" s="281">
        <v>2</v>
      </c>
      <c r="M72" s="281" t="s">
        <v>59</v>
      </c>
      <c r="N72" s="519" t="s">
        <v>2634</v>
      </c>
      <c r="O72" s="281" t="s">
        <v>4525</v>
      </c>
      <c r="P72" s="281" t="s">
        <v>4600</v>
      </c>
      <c r="Q72" s="281" t="s">
        <v>250</v>
      </c>
      <c r="R72" s="281" t="s">
        <v>49</v>
      </c>
      <c r="S72" s="281" t="s">
        <v>51</v>
      </c>
      <c r="T72" s="52" t="s">
        <v>205</v>
      </c>
      <c r="U72" s="281"/>
      <c r="V72" s="281" t="s">
        <v>49</v>
      </c>
      <c r="W72" s="281" t="s">
        <v>51</v>
      </c>
      <c r="X72" s="281" t="s">
        <v>49</v>
      </c>
      <c r="Y72" s="281" t="s">
        <v>49</v>
      </c>
      <c r="Z72" s="281" t="s">
        <v>51</v>
      </c>
      <c r="AA72" s="281" t="s">
        <v>49</v>
      </c>
      <c r="AB72" s="281" t="s">
        <v>49</v>
      </c>
      <c r="AC72" s="281" t="s">
        <v>49</v>
      </c>
      <c r="AD72" s="282" t="s">
        <v>49</v>
      </c>
      <c r="AE72" s="281" t="s">
        <v>49</v>
      </c>
      <c r="AF72" s="282" t="s">
        <v>4621</v>
      </c>
      <c r="AG72" s="281" t="s">
        <v>213</v>
      </c>
      <c r="AH72" s="281" t="s">
        <v>49</v>
      </c>
      <c r="AI72" s="281" t="s">
        <v>49</v>
      </c>
      <c r="AJ72" s="281" t="s">
        <v>49</v>
      </c>
      <c r="AK72" s="281" t="s">
        <v>49</v>
      </c>
      <c r="AL72" s="281" t="s">
        <v>4533</v>
      </c>
      <c r="AM72" s="281"/>
      <c r="AN72" s="281" t="s">
        <v>49</v>
      </c>
      <c r="AO72" s="281" t="s">
        <v>211</v>
      </c>
      <c r="AP72" s="281" t="s">
        <v>212</v>
      </c>
      <c r="AQ72" s="281"/>
      <c r="AR72" s="281"/>
      <c r="AS72" s="282"/>
      <c r="AT72" s="550"/>
      <c r="AU72" s="281"/>
    </row>
    <row r="73" spans="1:47" s="471" customFormat="1" ht="42.75" customHeight="1">
      <c r="A73" s="470" t="s">
        <v>4536</v>
      </c>
      <c r="B73" s="324" t="s">
        <v>53</v>
      </c>
      <c r="C73" s="324" t="s">
        <v>4471</v>
      </c>
      <c r="D73" s="324" t="s">
        <v>4074</v>
      </c>
      <c r="E73" s="282" t="s">
        <v>4538</v>
      </c>
      <c r="F73" s="281" t="s">
        <v>51</v>
      </c>
      <c r="G73" s="282" t="s">
        <v>4540</v>
      </c>
      <c r="H73" s="282" t="s">
        <v>4543</v>
      </c>
      <c r="I73" s="282" t="s">
        <v>4541</v>
      </c>
      <c r="J73" s="52" t="s">
        <v>4418</v>
      </c>
      <c r="K73" s="52" t="s">
        <v>4542</v>
      </c>
      <c r="L73" s="281">
        <v>2</v>
      </c>
      <c r="M73" s="281" t="s">
        <v>59</v>
      </c>
      <c r="N73" s="519" t="s">
        <v>2634</v>
      </c>
      <c r="O73" s="281" t="s">
        <v>4525</v>
      </c>
      <c r="P73" s="281" t="s">
        <v>4600</v>
      </c>
      <c r="Q73" s="281" t="s">
        <v>250</v>
      </c>
      <c r="R73" s="281" t="s">
        <v>49</v>
      </c>
      <c r="S73" s="281" t="s">
        <v>51</v>
      </c>
      <c r="T73" s="52" t="s">
        <v>205</v>
      </c>
      <c r="U73" s="281"/>
      <c r="V73" s="281" t="s">
        <v>49</v>
      </c>
      <c r="W73" s="281" t="s">
        <v>51</v>
      </c>
      <c r="X73" s="281" t="s">
        <v>49</v>
      </c>
      <c r="Y73" s="281" t="s">
        <v>49</v>
      </c>
      <c r="Z73" s="281" t="s">
        <v>51</v>
      </c>
      <c r="AA73" s="281" t="s">
        <v>49</v>
      </c>
      <c r="AB73" s="281" t="s">
        <v>49</v>
      </c>
      <c r="AC73" s="281" t="s">
        <v>49</v>
      </c>
      <c r="AD73" s="282" t="s">
        <v>49</v>
      </c>
      <c r="AE73" s="281" t="s">
        <v>49</v>
      </c>
      <c r="AF73" s="282" t="s">
        <v>4621</v>
      </c>
      <c r="AG73" s="281" t="s">
        <v>213</v>
      </c>
      <c r="AH73" s="281" t="s">
        <v>49</v>
      </c>
      <c r="AI73" s="281" t="s">
        <v>49</v>
      </c>
      <c r="AJ73" s="281" t="s">
        <v>51</v>
      </c>
      <c r="AK73" s="281" t="s">
        <v>49</v>
      </c>
      <c r="AL73" s="281" t="s">
        <v>4533</v>
      </c>
      <c r="AM73" s="281"/>
      <c r="AN73" s="281" t="s">
        <v>49</v>
      </c>
      <c r="AO73" s="281" t="s">
        <v>211</v>
      </c>
      <c r="AP73" s="281" t="s">
        <v>212</v>
      </c>
      <c r="AQ73" s="281"/>
      <c r="AR73" s="281"/>
      <c r="AS73" s="282"/>
      <c r="AT73" s="550"/>
      <c r="AU73" s="281"/>
    </row>
    <row r="74" spans="1:47" s="471" customFormat="1">
      <c r="A74" s="470"/>
      <c r="B74" s="324"/>
      <c r="C74" s="324"/>
      <c r="D74" s="324"/>
      <c r="E74" s="281"/>
      <c r="F74" s="281"/>
      <c r="G74" s="281"/>
      <c r="H74" s="281"/>
      <c r="I74" s="281"/>
      <c r="J74" s="282"/>
      <c r="K74" s="281"/>
      <c r="L74" s="281"/>
      <c r="M74" s="281"/>
      <c r="N74" s="282"/>
      <c r="O74" s="281"/>
      <c r="P74" s="281"/>
      <c r="Q74" s="281"/>
      <c r="R74" s="281"/>
      <c r="S74" s="281"/>
      <c r="T74" s="281"/>
      <c r="U74" s="281"/>
      <c r="V74" s="281"/>
      <c r="W74" s="281"/>
      <c r="X74" s="281"/>
      <c r="Y74" s="281"/>
      <c r="Z74" s="281"/>
      <c r="AA74" s="281"/>
      <c r="AB74" s="281"/>
      <c r="AC74" s="281"/>
      <c r="AD74" s="282"/>
      <c r="AE74" s="281"/>
      <c r="AF74" s="281"/>
      <c r="AG74" s="281"/>
      <c r="AH74" s="281"/>
      <c r="AI74" s="281"/>
      <c r="AJ74" s="281"/>
      <c r="AK74" s="281"/>
      <c r="AL74" s="281"/>
      <c r="AM74" s="281"/>
      <c r="AN74" s="281"/>
      <c r="AO74" s="281"/>
      <c r="AP74" s="281"/>
      <c r="AQ74" s="281"/>
      <c r="AR74" s="281"/>
      <c r="AS74" s="282"/>
      <c r="AT74" s="550"/>
      <c r="AU74" s="281"/>
    </row>
    <row r="75" spans="1:47" s="471" customFormat="1" ht="41.25" customHeight="1">
      <c r="A75" s="470" t="s">
        <v>4546</v>
      </c>
      <c r="B75" s="324" t="s">
        <v>52</v>
      </c>
      <c r="C75" s="324" t="s">
        <v>4462</v>
      </c>
      <c r="D75" s="324" t="s">
        <v>4514</v>
      </c>
      <c r="E75" s="282" t="s">
        <v>4563</v>
      </c>
      <c r="F75" s="281" t="s">
        <v>49</v>
      </c>
      <c r="G75" s="281" t="s">
        <v>4551</v>
      </c>
      <c r="H75" s="282" t="s">
        <v>4552</v>
      </c>
      <c r="I75" s="282" t="s">
        <v>4553</v>
      </c>
      <c r="J75" s="52" t="s">
        <v>4418</v>
      </c>
      <c r="K75" s="281" t="s">
        <v>4437</v>
      </c>
      <c r="L75" s="281">
        <v>2</v>
      </c>
      <c r="M75" s="281" t="s">
        <v>59</v>
      </c>
      <c r="N75" s="519" t="s">
        <v>2634</v>
      </c>
      <c r="O75" s="281" t="s">
        <v>4525</v>
      </c>
      <c r="P75" s="52" t="s">
        <v>4422</v>
      </c>
      <c r="Q75" s="281" t="s">
        <v>213</v>
      </c>
      <c r="R75" s="281" t="s">
        <v>49</v>
      </c>
      <c r="S75" s="281" t="s">
        <v>51</v>
      </c>
      <c r="T75" s="52" t="s">
        <v>4423</v>
      </c>
      <c r="U75" s="281" t="s">
        <v>51</v>
      </c>
      <c r="V75" s="281" t="s">
        <v>49</v>
      </c>
      <c r="W75" s="281" t="s">
        <v>51</v>
      </c>
      <c r="X75" s="281" t="s">
        <v>2957</v>
      </c>
      <c r="Y75" s="281" t="s">
        <v>49</v>
      </c>
      <c r="Z75" s="281" t="s">
        <v>51</v>
      </c>
      <c r="AA75" s="281" t="s">
        <v>4566</v>
      </c>
      <c r="AB75" s="281" t="s">
        <v>51</v>
      </c>
      <c r="AC75" s="281" t="s">
        <v>51</v>
      </c>
      <c r="AD75" s="282" t="s">
        <v>51</v>
      </c>
      <c r="AE75" s="281" t="s">
        <v>51</v>
      </c>
      <c r="AF75" s="282" t="s">
        <v>4557</v>
      </c>
      <c r="AG75" s="282" t="s">
        <v>4558</v>
      </c>
      <c r="AH75" s="281" t="s">
        <v>49</v>
      </c>
      <c r="AI75" s="281" t="s">
        <v>49</v>
      </c>
      <c r="AJ75" s="281" t="s">
        <v>49</v>
      </c>
      <c r="AK75" s="281" t="s">
        <v>51</v>
      </c>
      <c r="AL75" s="52" t="s">
        <v>261</v>
      </c>
      <c r="AM75" s="281" t="s">
        <v>4567</v>
      </c>
      <c r="AN75" s="282" t="s">
        <v>4303</v>
      </c>
      <c r="AO75" s="281" t="s">
        <v>211</v>
      </c>
      <c r="AP75" s="281" t="s">
        <v>212</v>
      </c>
      <c r="AQ75" s="281"/>
      <c r="AR75" s="281"/>
      <c r="AS75" s="282" t="s">
        <v>4635</v>
      </c>
      <c r="AT75" s="550"/>
      <c r="AU75" s="281"/>
    </row>
    <row r="76" spans="1:47" s="471" customFormat="1" ht="51">
      <c r="A76" s="470" t="s">
        <v>5165</v>
      </c>
      <c r="B76" s="324" t="s">
        <v>52</v>
      </c>
      <c r="C76" s="324" t="s">
        <v>3251</v>
      </c>
      <c r="D76" s="324" t="s">
        <v>1802</v>
      </c>
      <c r="E76" s="282" t="s">
        <v>5168</v>
      </c>
      <c r="F76" s="281" t="s">
        <v>51</v>
      </c>
      <c r="G76" s="281" t="s">
        <v>5170</v>
      </c>
      <c r="H76" s="282" t="s">
        <v>5169</v>
      </c>
      <c r="I76" s="282" t="s">
        <v>5171</v>
      </c>
      <c r="J76" s="519" t="s">
        <v>5167</v>
      </c>
      <c r="K76" s="281" t="s">
        <v>4437</v>
      </c>
      <c r="L76" s="281">
        <v>1</v>
      </c>
      <c r="M76" s="281" t="s">
        <v>3</v>
      </c>
      <c r="N76" s="519" t="s">
        <v>2634</v>
      </c>
      <c r="O76" s="281" t="s">
        <v>5075</v>
      </c>
      <c r="P76" s="519" t="s">
        <v>4422</v>
      </c>
      <c r="Q76" s="281" t="s">
        <v>213</v>
      </c>
      <c r="R76" s="281" t="s">
        <v>49</v>
      </c>
      <c r="S76" s="281" t="s">
        <v>5172</v>
      </c>
      <c r="T76" s="519" t="s">
        <v>4490</v>
      </c>
      <c r="U76" s="281" t="s">
        <v>51</v>
      </c>
      <c r="V76" s="281" t="s">
        <v>49</v>
      </c>
      <c r="W76" s="281" t="s">
        <v>49</v>
      </c>
      <c r="X76" s="281" t="s">
        <v>2957</v>
      </c>
      <c r="Y76" s="281" t="s">
        <v>49</v>
      </c>
      <c r="Z76" s="281" t="s">
        <v>51</v>
      </c>
      <c r="AA76" s="281" t="s">
        <v>4566</v>
      </c>
      <c r="AB76" s="281" t="s">
        <v>51</v>
      </c>
      <c r="AC76" s="281" t="s">
        <v>51</v>
      </c>
      <c r="AD76" s="282" t="s">
        <v>51</v>
      </c>
      <c r="AE76" s="281" t="s">
        <v>51</v>
      </c>
      <c r="AF76" s="282" t="s">
        <v>5173</v>
      </c>
      <c r="AG76" s="282" t="s">
        <v>4558</v>
      </c>
      <c r="AH76" s="281" t="s">
        <v>49</v>
      </c>
      <c r="AI76" s="281" t="s">
        <v>49</v>
      </c>
      <c r="AJ76" s="281" t="s">
        <v>49</v>
      </c>
      <c r="AK76" s="281" t="s">
        <v>51</v>
      </c>
      <c r="AL76" s="281" t="s">
        <v>4533</v>
      </c>
      <c r="AM76" s="281" t="s">
        <v>4567</v>
      </c>
      <c r="AN76" s="282" t="s">
        <v>5174</v>
      </c>
      <c r="AO76" s="281" t="s">
        <v>211</v>
      </c>
      <c r="AP76" s="281" t="s">
        <v>212</v>
      </c>
      <c r="AQ76" s="281"/>
      <c r="AR76" s="281"/>
      <c r="AS76" s="282" t="s">
        <v>5175</v>
      </c>
      <c r="AT76" s="550"/>
      <c r="AU76" s="281"/>
    </row>
    <row r="77" spans="1:47" s="471" customFormat="1" ht="60.75" customHeight="1">
      <c r="A77" s="470" t="s">
        <v>4545</v>
      </c>
      <c r="B77" s="324" t="s">
        <v>52</v>
      </c>
      <c r="C77" s="324" t="s">
        <v>4609</v>
      </c>
      <c r="D77" s="324" t="s">
        <v>4516</v>
      </c>
      <c r="E77" s="282" t="s">
        <v>4564</v>
      </c>
      <c r="F77" s="281" t="s">
        <v>51</v>
      </c>
      <c r="G77" s="282" t="s">
        <v>4626</v>
      </c>
      <c r="H77" s="282" t="s">
        <v>4561</v>
      </c>
      <c r="I77" s="282" t="s">
        <v>4560</v>
      </c>
      <c r="J77" s="52" t="s">
        <v>4418</v>
      </c>
      <c r="K77" s="52" t="s">
        <v>4554</v>
      </c>
      <c r="L77" s="281">
        <v>2</v>
      </c>
      <c r="M77" s="281" t="s">
        <v>59</v>
      </c>
      <c r="N77" s="519" t="s">
        <v>2634</v>
      </c>
      <c r="O77" s="281" t="s">
        <v>4525</v>
      </c>
      <c r="P77" s="52" t="s">
        <v>4422</v>
      </c>
      <c r="Q77" s="281" t="s">
        <v>213</v>
      </c>
      <c r="R77" s="281" t="s">
        <v>51</v>
      </c>
      <c r="S77" s="281" t="s">
        <v>51</v>
      </c>
      <c r="T77" s="52" t="s">
        <v>4430</v>
      </c>
      <c r="U77" s="281" t="s">
        <v>51</v>
      </c>
      <c r="V77" s="281" t="s">
        <v>49</v>
      </c>
      <c r="W77" s="281" t="s">
        <v>51</v>
      </c>
      <c r="X77" s="281" t="s">
        <v>2957</v>
      </c>
      <c r="Y77" s="281" t="s">
        <v>49</v>
      </c>
      <c r="Z77" s="281" t="s">
        <v>51</v>
      </c>
      <c r="AA77" s="281" t="s">
        <v>4566</v>
      </c>
      <c r="AB77" s="281" t="s">
        <v>51</v>
      </c>
      <c r="AC77" s="281" t="s">
        <v>51</v>
      </c>
      <c r="AD77" s="282" t="s">
        <v>51</v>
      </c>
      <c r="AE77" s="281" t="s">
        <v>51</v>
      </c>
      <c r="AF77" s="282" t="s">
        <v>4557</v>
      </c>
      <c r="AG77" s="282" t="s">
        <v>4558</v>
      </c>
      <c r="AH77" s="281" t="s">
        <v>49</v>
      </c>
      <c r="AI77" s="281" t="s">
        <v>49</v>
      </c>
      <c r="AJ77" s="281" t="s">
        <v>49</v>
      </c>
      <c r="AK77" s="281" t="s">
        <v>51</v>
      </c>
      <c r="AL77" s="52" t="s">
        <v>261</v>
      </c>
      <c r="AM77" s="281" t="s">
        <v>4567</v>
      </c>
      <c r="AN77" s="282" t="s">
        <v>4303</v>
      </c>
      <c r="AO77" s="281" t="s">
        <v>211</v>
      </c>
      <c r="AP77" s="281" t="s">
        <v>212</v>
      </c>
      <c r="AQ77" s="281"/>
      <c r="AR77" s="281"/>
      <c r="AS77" s="282" t="s">
        <v>4636</v>
      </c>
      <c r="AT77" s="550"/>
      <c r="AU77" s="281"/>
    </row>
    <row r="78" spans="1:47" s="471" customFormat="1" ht="41.25" customHeight="1">
      <c r="A78" s="470" t="s">
        <v>4547</v>
      </c>
      <c r="B78" s="324" t="s">
        <v>52</v>
      </c>
      <c r="C78" s="324" t="s">
        <v>4432</v>
      </c>
      <c r="D78" s="324" t="s">
        <v>4074</v>
      </c>
      <c r="E78" s="282" t="s">
        <v>4565</v>
      </c>
      <c r="F78" s="281" t="s">
        <v>49</v>
      </c>
      <c r="G78" s="281" t="s">
        <v>4583</v>
      </c>
      <c r="H78" s="282" t="s">
        <v>4562</v>
      </c>
      <c r="I78" s="282" t="s">
        <v>4589</v>
      </c>
      <c r="J78" s="52" t="s">
        <v>4418</v>
      </c>
      <c r="K78" s="52" t="s">
        <v>4554</v>
      </c>
      <c r="L78" s="281">
        <v>2</v>
      </c>
      <c r="M78" s="281" t="s">
        <v>59</v>
      </c>
      <c r="N78" s="519" t="s">
        <v>2634</v>
      </c>
      <c r="O78" s="281" t="s">
        <v>4525</v>
      </c>
      <c r="P78" s="52" t="s">
        <v>4422</v>
      </c>
      <c r="Q78" s="281" t="s">
        <v>213</v>
      </c>
      <c r="R78" s="281" t="s">
        <v>49</v>
      </c>
      <c r="S78" s="281" t="s">
        <v>51</v>
      </c>
      <c r="T78" s="52" t="s">
        <v>4430</v>
      </c>
      <c r="U78" s="281" t="s">
        <v>51</v>
      </c>
      <c r="V78" s="281" t="s">
        <v>49</v>
      </c>
      <c r="W78" s="281" t="s">
        <v>51</v>
      </c>
      <c r="X78" s="281" t="s">
        <v>2957</v>
      </c>
      <c r="Y78" s="281" t="s">
        <v>49</v>
      </c>
      <c r="Z78" s="281" t="s">
        <v>51</v>
      </c>
      <c r="AA78" s="281" t="s">
        <v>4566</v>
      </c>
      <c r="AB78" s="281" t="s">
        <v>51</v>
      </c>
      <c r="AC78" s="281" t="s">
        <v>51</v>
      </c>
      <c r="AD78" s="282" t="s">
        <v>51</v>
      </c>
      <c r="AE78" s="281" t="s">
        <v>51</v>
      </c>
      <c r="AF78" s="282" t="s">
        <v>4557</v>
      </c>
      <c r="AG78" s="282" t="s">
        <v>4558</v>
      </c>
      <c r="AH78" s="281" t="s">
        <v>49</v>
      </c>
      <c r="AI78" s="281" t="s">
        <v>49</v>
      </c>
      <c r="AJ78" s="281" t="s">
        <v>49</v>
      </c>
      <c r="AK78" s="281" t="s">
        <v>51</v>
      </c>
      <c r="AL78" s="52" t="s">
        <v>261</v>
      </c>
      <c r="AM78" s="281" t="s">
        <v>4567</v>
      </c>
      <c r="AN78" s="282" t="s">
        <v>4303</v>
      </c>
      <c r="AO78" s="281" t="s">
        <v>211</v>
      </c>
      <c r="AP78" s="281" t="s">
        <v>212</v>
      </c>
      <c r="AQ78" s="281"/>
      <c r="AR78" s="281"/>
      <c r="AS78" s="282" t="s">
        <v>4635</v>
      </c>
      <c r="AT78" s="550"/>
      <c r="AU78" s="281"/>
    </row>
    <row r="79" spans="1:47" s="471" customFormat="1" ht="52.5" customHeight="1">
      <c r="A79" s="470" t="s">
        <v>4571</v>
      </c>
      <c r="B79" s="324" t="s">
        <v>52</v>
      </c>
      <c r="C79" s="324" t="s">
        <v>4573</v>
      </c>
      <c r="D79" s="324" t="s">
        <v>4516</v>
      </c>
      <c r="E79" s="282" t="s">
        <v>4581</v>
      </c>
      <c r="F79" s="281" t="s">
        <v>49</v>
      </c>
      <c r="G79" s="281" t="s">
        <v>4582</v>
      </c>
      <c r="H79" s="282" t="s">
        <v>4585</v>
      </c>
      <c r="I79" s="282" t="s">
        <v>4579</v>
      </c>
      <c r="J79" s="52" t="s">
        <v>4418</v>
      </c>
      <c r="K79" s="52" t="s">
        <v>4576</v>
      </c>
      <c r="L79" s="281">
        <v>2</v>
      </c>
      <c r="M79" s="281" t="s">
        <v>59</v>
      </c>
      <c r="N79" s="519" t="s">
        <v>2634</v>
      </c>
      <c r="O79" s="281" t="s">
        <v>4525</v>
      </c>
      <c r="P79" s="52" t="s">
        <v>4577</v>
      </c>
      <c r="Q79" s="314" t="s">
        <v>250</v>
      </c>
      <c r="R79" s="281" t="s">
        <v>49</v>
      </c>
      <c r="S79" s="281" t="s">
        <v>51</v>
      </c>
      <c r="T79" s="52" t="s">
        <v>4430</v>
      </c>
      <c r="U79" s="281" t="s">
        <v>51</v>
      </c>
      <c r="V79" s="281" t="s">
        <v>49</v>
      </c>
      <c r="W79" s="281" t="s">
        <v>51</v>
      </c>
      <c r="X79" s="281" t="s">
        <v>2957</v>
      </c>
      <c r="Y79" s="281" t="s">
        <v>49</v>
      </c>
      <c r="Z79" s="281" t="s">
        <v>51</v>
      </c>
      <c r="AA79" s="281" t="s">
        <v>955</v>
      </c>
      <c r="AB79" s="281" t="s">
        <v>51</v>
      </c>
      <c r="AC79" s="281" t="s">
        <v>51</v>
      </c>
      <c r="AD79" s="282" t="s">
        <v>3824</v>
      </c>
      <c r="AE79" s="281" t="s">
        <v>51</v>
      </c>
      <c r="AF79" s="282" t="s">
        <v>4578</v>
      </c>
      <c r="AG79" s="282" t="s">
        <v>4558</v>
      </c>
      <c r="AH79" s="281" t="s">
        <v>49</v>
      </c>
      <c r="AI79" s="281" t="s">
        <v>49</v>
      </c>
      <c r="AJ79" s="281" t="s">
        <v>49</v>
      </c>
      <c r="AK79" s="281" t="s">
        <v>49</v>
      </c>
      <c r="AL79" s="52" t="s">
        <v>261</v>
      </c>
      <c r="AM79" s="281" t="s">
        <v>4575</v>
      </c>
      <c r="AN79" s="282" t="s">
        <v>213</v>
      </c>
      <c r="AO79" s="281" t="s">
        <v>211</v>
      </c>
      <c r="AP79" s="281" t="s">
        <v>212</v>
      </c>
      <c r="AQ79" s="281"/>
      <c r="AR79" s="281"/>
      <c r="AS79" s="282"/>
      <c r="AT79" s="550"/>
      <c r="AU79" s="281"/>
    </row>
    <row r="80" spans="1:47" s="471" customFormat="1" ht="51" customHeight="1">
      <c r="A80" s="470" t="s">
        <v>4572</v>
      </c>
      <c r="B80" s="324" t="s">
        <v>52</v>
      </c>
      <c r="C80" s="324" t="s">
        <v>4574</v>
      </c>
      <c r="D80" s="324" t="s">
        <v>4074</v>
      </c>
      <c r="E80" s="282" t="s">
        <v>4565</v>
      </c>
      <c r="F80" s="281" t="s">
        <v>49</v>
      </c>
      <c r="G80" s="281" t="s">
        <v>4584</v>
      </c>
      <c r="H80" s="282" t="s">
        <v>4586</v>
      </c>
      <c r="I80" s="282" t="s">
        <v>4579</v>
      </c>
      <c r="J80" s="52" t="s">
        <v>4418</v>
      </c>
      <c r="K80" s="52" t="s">
        <v>4576</v>
      </c>
      <c r="L80" s="281">
        <v>2</v>
      </c>
      <c r="M80" s="281" t="s">
        <v>59</v>
      </c>
      <c r="N80" s="519" t="s">
        <v>2634</v>
      </c>
      <c r="O80" s="281" t="s">
        <v>4525</v>
      </c>
      <c r="P80" s="52" t="s">
        <v>4577</v>
      </c>
      <c r="Q80" s="314" t="s">
        <v>250</v>
      </c>
      <c r="R80" s="281" t="s">
        <v>49</v>
      </c>
      <c r="S80" s="281" t="s">
        <v>51</v>
      </c>
      <c r="T80" s="52" t="s">
        <v>4588</v>
      </c>
      <c r="U80" s="281" t="s">
        <v>51</v>
      </c>
      <c r="V80" s="281" t="s">
        <v>49</v>
      </c>
      <c r="W80" s="281" t="s">
        <v>51</v>
      </c>
      <c r="X80" s="281" t="s">
        <v>2957</v>
      </c>
      <c r="Y80" s="281" t="s">
        <v>49</v>
      </c>
      <c r="Z80" s="281" t="s">
        <v>51</v>
      </c>
      <c r="AA80" s="281" t="s">
        <v>955</v>
      </c>
      <c r="AB80" s="281" t="s">
        <v>51</v>
      </c>
      <c r="AC80" s="281" t="s">
        <v>51</v>
      </c>
      <c r="AD80" s="282" t="s">
        <v>3824</v>
      </c>
      <c r="AE80" s="281" t="s">
        <v>51</v>
      </c>
      <c r="AF80" s="282" t="s">
        <v>4578</v>
      </c>
      <c r="AG80" s="282" t="s">
        <v>4558</v>
      </c>
      <c r="AH80" s="281" t="s">
        <v>49</v>
      </c>
      <c r="AI80" s="281" t="s">
        <v>49</v>
      </c>
      <c r="AJ80" s="281" t="s">
        <v>51</v>
      </c>
      <c r="AK80" s="281" t="s">
        <v>49</v>
      </c>
      <c r="AL80" s="52" t="s">
        <v>261</v>
      </c>
      <c r="AM80" s="281" t="s">
        <v>4575</v>
      </c>
      <c r="AN80" s="282" t="s">
        <v>213</v>
      </c>
      <c r="AO80" s="281" t="s">
        <v>211</v>
      </c>
      <c r="AP80" s="281" t="s">
        <v>212</v>
      </c>
      <c r="AQ80" s="281"/>
      <c r="AR80" s="281" t="s">
        <v>4587</v>
      </c>
      <c r="AS80" s="282"/>
      <c r="AT80" s="550"/>
      <c r="AU80" s="281"/>
    </row>
    <row r="81" spans="1:47" s="471" customFormat="1" ht="54" customHeight="1">
      <c r="A81" s="470" t="s">
        <v>4549</v>
      </c>
      <c r="B81" s="324" t="s">
        <v>52</v>
      </c>
      <c r="C81" s="324" t="s">
        <v>4470</v>
      </c>
      <c r="D81" s="324" t="s">
        <v>1780</v>
      </c>
      <c r="E81" s="281" t="s">
        <v>4580</v>
      </c>
      <c r="F81" s="281" t="s">
        <v>49</v>
      </c>
      <c r="G81" s="281" t="s">
        <v>4605</v>
      </c>
      <c r="H81" s="282" t="s">
        <v>4598</v>
      </c>
      <c r="I81" s="281" t="s">
        <v>4597</v>
      </c>
      <c r="J81" s="52" t="s">
        <v>4418</v>
      </c>
      <c r="K81" s="281" t="s">
        <v>4437</v>
      </c>
      <c r="L81" s="281">
        <v>2</v>
      </c>
      <c r="M81" s="281" t="s">
        <v>59</v>
      </c>
      <c r="N81" s="519" t="s">
        <v>2634</v>
      </c>
      <c r="O81" s="281" t="s">
        <v>4525</v>
      </c>
      <c r="P81" s="281" t="s">
        <v>4600</v>
      </c>
      <c r="Q81" s="281" t="s">
        <v>213</v>
      </c>
      <c r="R81" s="281" t="s">
        <v>49</v>
      </c>
      <c r="S81" s="281" t="s">
        <v>51</v>
      </c>
      <c r="T81" s="52" t="s">
        <v>4423</v>
      </c>
      <c r="U81" s="281" t="s">
        <v>51</v>
      </c>
      <c r="V81" s="281" t="s">
        <v>49</v>
      </c>
      <c r="W81" s="281" t="s">
        <v>51</v>
      </c>
      <c r="X81" s="281" t="s">
        <v>49</v>
      </c>
      <c r="Y81" s="281" t="s">
        <v>51</v>
      </c>
      <c r="Z81" s="281" t="s">
        <v>51</v>
      </c>
      <c r="AA81" s="281" t="s">
        <v>955</v>
      </c>
      <c r="AB81" s="281" t="s">
        <v>51</v>
      </c>
      <c r="AC81" s="281" t="s">
        <v>49</v>
      </c>
      <c r="AD81" s="282" t="s">
        <v>49</v>
      </c>
      <c r="AE81" s="281" t="s">
        <v>49</v>
      </c>
      <c r="AF81" s="282" t="s">
        <v>4599</v>
      </c>
      <c r="AG81" s="282" t="s">
        <v>4558</v>
      </c>
      <c r="AH81" s="281" t="s">
        <v>49</v>
      </c>
      <c r="AI81" s="281" t="s">
        <v>49</v>
      </c>
      <c r="AJ81" s="281" t="s">
        <v>49</v>
      </c>
      <c r="AK81" s="281" t="s">
        <v>49</v>
      </c>
      <c r="AL81" s="281" t="s">
        <v>4533</v>
      </c>
      <c r="AM81" s="281"/>
      <c r="AN81" s="282" t="s">
        <v>213</v>
      </c>
      <c r="AO81" s="281" t="s">
        <v>211</v>
      </c>
      <c r="AP81" s="281" t="s">
        <v>212</v>
      </c>
      <c r="AQ81" s="281"/>
      <c r="AR81" s="281"/>
      <c r="AS81" s="282"/>
      <c r="AT81" s="550"/>
      <c r="AU81" s="281"/>
    </row>
    <row r="82" spans="1:47" s="471" customFormat="1" ht="36" customHeight="1">
      <c r="A82" s="470" t="s">
        <v>4548</v>
      </c>
      <c r="B82" s="324" t="s">
        <v>52</v>
      </c>
      <c r="C82" s="324" t="s">
        <v>4470</v>
      </c>
      <c r="D82" s="324" t="s">
        <v>4516</v>
      </c>
      <c r="E82" s="281" t="s">
        <v>4580</v>
      </c>
      <c r="F82" s="281" t="s">
        <v>49</v>
      </c>
      <c r="G82" s="281" t="s">
        <v>4603</v>
      </c>
      <c r="H82" s="282" t="s">
        <v>4604</v>
      </c>
      <c r="I82" s="282" t="s">
        <v>4602</v>
      </c>
      <c r="J82" s="52" t="s">
        <v>4601</v>
      </c>
      <c r="K82" s="52" t="s">
        <v>4576</v>
      </c>
      <c r="L82" s="281">
        <v>2</v>
      </c>
      <c r="M82" s="281" t="s">
        <v>59</v>
      </c>
      <c r="N82" s="519" t="s">
        <v>2634</v>
      </c>
      <c r="O82" s="281" t="s">
        <v>4525</v>
      </c>
      <c r="P82" s="281" t="s">
        <v>4600</v>
      </c>
      <c r="Q82" s="281" t="s">
        <v>250</v>
      </c>
      <c r="R82" s="281" t="s">
        <v>49</v>
      </c>
      <c r="S82" s="281" t="s">
        <v>51</v>
      </c>
      <c r="T82" s="52" t="s">
        <v>370</v>
      </c>
      <c r="U82" s="281" t="s">
        <v>49</v>
      </c>
      <c r="V82" s="281" t="s">
        <v>49</v>
      </c>
      <c r="W82" s="281" t="s">
        <v>51</v>
      </c>
      <c r="X82" s="281" t="s">
        <v>49</v>
      </c>
      <c r="Y82" s="281" t="s">
        <v>51</v>
      </c>
      <c r="Z82" s="281" t="s">
        <v>51</v>
      </c>
      <c r="AA82" s="281" t="s">
        <v>955</v>
      </c>
      <c r="AB82" s="281" t="s">
        <v>51</v>
      </c>
      <c r="AC82" s="281" t="s">
        <v>49</v>
      </c>
      <c r="AD82" s="282" t="s">
        <v>49</v>
      </c>
      <c r="AE82" s="281" t="s">
        <v>49</v>
      </c>
      <c r="AF82" s="282" t="s">
        <v>4599</v>
      </c>
      <c r="AG82" s="282" t="s">
        <v>4558</v>
      </c>
      <c r="AH82" s="281" t="s">
        <v>49</v>
      </c>
      <c r="AI82" s="281" t="s">
        <v>49</v>
      </c>
      <c r="AJ82" s="281" t="s">
        <v>49</v>
      </c>
      <c r="AK82" s="281" t="s">
        <v>49</v>
      </c>
      <c r="AL82" s="281" t="s">
        <v>4533</v>
      </c>
      <c r="AM82" s="281"/>
      <c r="AN82" s="282" t="s">
        <v>213</v>
      </c>
      <c r="AO82" s="281" t="s">
        <v>211</v>
      </c>
      <c r="AP82" s="281" t="s">
        <v>212</v>
      </c>
      <c r="AQ82" s="281"/>
      <c r="AR82" s="281"/>
      <c r="AS82" s="282"/>
      <c r="AT82" s="550"/>
      <c r="AU82" s="281"/>
    </row>
    <row r="83" spans="1:47" s="471" customFormat="1" ht="36" customHeight="1">
      <c r="A83" s="470" t="s">
        <v>4550</v>
      </c>
      <c r="B83" s="324" t="s">
        <v>52</v>
      </c>
      <c r="C83" s="324" t="s">
        <v>4471</v>
      </c>
      <c r="D83" s="324" t="s">
        <v>4074</v>
      </c>
      <c r="E83" s="282" t="s">
        <v>4608</v>
      </c>
      <c r="F83" s="281" t="s">
        <v>51</v>
      </c>
      <c r="G83" s="281" t="s">
        <v>4606</v>
      </c>
      <c r="H83" s="282" t="s">
        <v>4607</v>
      </c>
      <c r="I83" s="282" t="s">
        <v>4602</v>
      </c>
      <c r="J83" s="52" t="s">
        <v>4601</v>
      </c>
      <c r="K83" s="52" t="s">
        <v>4576</v>
      </c>
      <c r="L83" s="281">
        <v>2</v>
      </c>
      <c r="M83" s="281" t="s">
        <v>59</v>
      </c>
      <c r="N83" s="519" t="s">
        <v>2634</v>
      </c>
      <c r="O83" s="281" t="s">
        <v>4525</v>
      </c>
      <c r="P83" s="281" t="s">
        <v>4600</v>
      </c>
      <c r="Q83" s="281" t="s">
        <v>250</v>
      </c>
      <c r="R83" s="281" t="s">
        <v>49</v>
      </c>
      <c r="S83" s="281" t="s">
        <v>51</v>
      </c>
      <c r="T83" s="52" t="s">
        <v>370</v>
      </c>
      <c r="U83" s="281" t="s">
        <v>49</v>
      </c>
      <c r="V83" s="281" t="s">
        <v>49</v>
      </c>
      <c r="W83" s="281" t="s">
        <v>51</v>
      </c>
      <c r="X83" s="281" t="s">
        <v>49</v>
      </c>
      <c r="Y83" s="281" t="s">
        <v>51</v>
      </c>
      <c r="Z83" s="281" t="s">
        <v>51</v>
      </c>
      <c r="AA83" s="281" t="s">
        <v>955</v>
      </c>
      <c r="AB83" s="281" t="s">
        <v>51</v>
      </c>
      <c r="AC83" s="281" t="s">
        <v>49</v>
      </c>
      <c r="AD83" s="282" t="s">
        <v>49</v>
      </c>
      <c r="AE83" s="281" t="s">
        <v>49</v>
      </c>
      <c r="AF83" s="282" t="s">
        <v>4599</v>
      </c>
      <c r="AG83" s="282" t="s">
        <v>4558</v>
      </c>
      <c r="AH83" s="281" t="s">
        <v>49</v>
      </c>
      <c r="AI83" s="281" t="s">
        <v>49</v>
      </c>
      <c r="AJ83" s="281" t="s">
        <v>51</v>
      </c>
      <c r="AK83" s="281" t="s">
        <v>49</v>
      </c>
      <c r="AL83" s="281" t="s">
        <v>4533</v>
      </c>
      <c r="AM83" s="281"/>
      <c r="AN83" s="282" t="s">
        <v>213</v>
      </c>
      <c r="AO83" s="281" t="s">
        <v>211</v>
      </c>
      <c r="AP83" s="281" t="s">
        <v>212</v>
      </c>
      <c r="AQ83" s="281"/>
      <c r="AR83" s="281"/>
      <c r="AS83" s="282"/>
      <c r="AT83" s="550"/>
      <c r="AU83" s="281"/>
    </row>
    <row r="84" spans="1:47" s="469" customFormat="1" ht="31.5" customHeight="1">
      <c r="A84" s="279"/>
      <c r="B84" s="277"/>
      <c r="C84" s="277"/>
      <c r="D84" s="277"/>
      <c r="E84" s="280"/>
      <c r="F84" s="280"/>
      <c r="G84" s="280"/>
      <c r="H84" s="281"/>
      <c r="I84" s="281"/>
      <c r="J84" s="52"/>
      <c r="K84" s="280"/>
      <c r="L84" s="280"/>
      <c r="M84" s="280"/>
      <c r="N84" s="296"/>
      <c r="O84" s="280"/>
      <c r="P84" s="280"/>
      <c r="Q84" s="280"/>
      <c r="R84" s="280"/>
      <c r="S84" s="280"/>
      <c r="T84" s="280"/>
      <c r="U84" s="280"/>
      <c r="V84" s="280"/>
      <c r="W84" s="280"/>
      <c r="X84" s="280"/>
      <c r="Y84" s="280"/>
      <c r="Z84" s="280"/>
      <c r="AA84" s="280"/>
      <c r="AB84" s="280"/>
      <c r="AC84" s="280"/>
      <c r="AD84" s="296"/>
      <c r="AE84" s="280"/>
      <c r="AF84" s="280"/>
      <c r="AG84" s="280"/>
      <c r="AH84" s="280"/>
      <c r="AI84" s="280"/>
      <c r="AJ84" s="280"/>
      <c r="AK84" s="280"/>
      <c r="AL84" s="280"/>
      <c r="AM84" s="280"/>
      <c r="AN84" s="280"/>
      <c r="AO84" s="280"/>
      <c r="AP84" s="280"/>
      <c r="AQ84" s="281"/>
      <c r="AR84" s="281"/>
      <c r="AS84" s="282"/>
      <c r="AT84" s="550"/>
      <c r="AU84" s="281"/>
    </row>
    <row r="85" spans="1:47" s="471" customFormat="1" ht="42" customHeight="1">
      <c r="A85" s="470" t="s">
        <v>5079</v>
      </c>
      <c r="B85" s="324" t="s">
        <v>187</v>
      </c>
      <c r="C85" s="324" t="s">
        <v>5080</v>
      </c>
      <c r="D85" s="324">
        <v>13.3</v>
      </c>
      <c r="E85" s="281" t="s">
        <v>5087</v>
      </c>
      <c r="F85" s="281" t="s">
        <v>49</v>
      </c>
      <c r="G85" s="281" t="s">
        <v>5081</v>
      </c>
      <c r="H85" s="282" t="s">
        <v>5082</v>
      </c>
      <c r="I85" s="281" t="s">
        <v>5083</v>
      </c>
      <c r="J85" s="52" t="s">
        <v>5084</v>
      </c>
      <c r="K85" s="282" t="s">
        <v>5085</v>
      </c>
      <c r="L85" s="281">
        <v>2</v>
      </c>
      <c r="M85" s="281" t="s">
        <v>59</v>
      </c>
      <c r="N85" s="519" t="s">
        <v>2634</v>
      </c>
      <c r="O85" s="281" t="s">
        <v>5075</v>
      </c>
      <c r="P85" s="281"/>
      <c r="Q85" s="281" t="s">
        <v>213</v>
      </c>
      <c r="R85" s="281" t="s">
        <v>49</v>
      </c>
      <c r="S85" s="281" t="s">
        <v>51</v>
      </c>
      <c r="T85" s="52" t="s">
        <v>2658</v>
      </c>
      <c r="U85" s="281"/>
      <c r="V85" s="281" t="s">
        <v>5076</v>
      </c>
      <c r="W85" s="281" t="s">
        <v>49</v>
      </c>
      <c r="X85" s="281" t="s">
        <v>51</v>
      </c>
      <c r="Y85" s="281" t="s">
        <v>51</v>
      </c>
      <c r="Z85" s="281"/>
      <c r="AA85" s="281" t="s">
        <v>49</v>
      </c>
      <c r="AB85" s="281" t="s">
        <v>49</v>
      </c>
      <c r="AC85" s="281" t="s">
        <v>49</v>
      </c>
      <c r="AD85" s="282" t="s">
        <v>49</v>
      </c>
      <c r="AE85" s="281" t="s">
        <v>49</v>
      </c>
      <c r="AF85" s="281" t="s">
        <v>5086</v>
      </c>
      <c r="AG85" s="281" t="s">
        <v>213</v>
      </c>
      <c r="AH85" s="281" t="s">
        <v>49</v>
      </c>
      <c r="AI85" s="281" t="s">
        <v>49</v>
      </c>
      <c r="AJ85" s="281" t="s">
        <v>49</v>
      </c>
      <c r="AK85" s="281" t="s">
        <v>51</v>
      </c>
      <c r="AL85" s="281" t="s">
        <v>4533</v>
      </c>
      <c r="AM85" s="281" t="s">
        <v>5077</v>
      </c>
      <c r="AN85" s="281" t="s">
        <v>213</v>
      </c>
      <c r="AO85" s="281" t="s">
        <v>211</v>
      </c>
      <c r="AP85" s="281" t="s">
        <v>212</v>
      </c>
      <c r="AQ85" s="281"/>
      <c r="AR85" s="281"/>
      <c r="AS85" s="282" t="s">
        <v>5078</v>
      </c>
      <c r="AT85" s="550"/>
      <c r="AU85" s="281"/>
    </row>
    <row r="86" spans="1:47" s="471" customFormat="1" ht="42" customHeight="1">
      <c r="A86" s="470" t="s">
        <v>1127</v>
      </c>
      <c r="B86" s="324" t="s">
        <v>187</v>
      </c>
      <c r="C86" s="324" t="s">
        <v>5068</v>
      </c>
      <c r="D86" s="324" t="s">
        <v>5069</v>
      </c>
      <c r="E86" s="281" t="s">
        <v>5088</v>
      </c>
      <c r="F86" s="281" t="s">
        <v>49</v>
      </c>
      <c r="G86" s="281" t="s">
        <v>5070</v>
      </c>
      <c r="H86" s="282" t="s">
        <v>5071</v>
      </c>
      <c r="I86" s="281" t="s">
        <v>5072</v>
      </c>
      <c r="J86" s="52" t="s">
        <v>5073</v>
      </c>
      <c r="K86" s="282" t="s">
        <v>5074</v>
      </c>
      <c r="L86" s="281">
        <v>2</v>
      </c>
      <c r="M86" s="281" t="s">
        <v>59</v>
      </c>
      <c r="N86" s="519" t="s">
        <v>2634</v>
      </c>
      <c r="O86" s="281" t="s">
        <v>5075</v>
      </c>
      <c r="P86" s="281"/>
      <c r="Q86" s="281" t="s">
        <v>213</v>
      </c>
      <c r="R86" s="281" t="s">
        <v>49</v>
      </c>
      <c r="S86" s="281" t="s">
        <v>51</v>
      </c>
      <c r="T86" s="52" t="s">
        <v>2658</v>
      </c>
      <c r="U86" s="281"/>
      <c r="V86" s="281" t="s">
        <v>5076</v>
      </c>
      <c r="W86" s="281" t="s">
        <v>49</v>
      </c>
      <c r="X86" s="281" t="s">
        <v>51</v>
      </c>
      <c r="Y86" s="281" t="s">
        <v>51</v>
      </c>
      <c r="Z86" s="281"/>
      <c r="AA86" s="281" t="s">
        <v>49</v>
      </c>
      <c r="AB86" s="281" t="s">
        <v>49</v>
      </c>
      <c r="AC86" s="281" t="s">
        <v>49</v>
      </c>
      <c r="AD86" s="282" t="s">
        <v>49</v>
      </c>
      <c r="AE86" s="281" t="s">
        <v>49</v>
      </c>
      <c r="AF86" s="281" t="s">
        <v>5086</v>
      </c>
      <c r="AG86" s="281" t="s">
        <v>213</v>
      </c>
      <c r="AH86" s="281" t="s">
        <v>49</v>
      </c>
      <c r="AI86" s="281" t="s">
        <v>49</v>
      </c>
      <c r="AJ86" s="281" t="s">
        <v>49</v>
      </c>
      <c r="AK86" s="281" t="s">
        <v>51</v>
      </c>
      <c r="AL86" s="281" t="s">
        <v>4533</v>
      </c>
      <c r="AM86" s="281" t="s">
        <v>5077</v>
      </c>
      <c r="AN86" s="281" t="s">
        <v>213</v>
      </c>
      <c r="AO86" s="281" t="s">
        <v>211</v>
      </c>
      <c r="AP86" s="281" t="s">
        <v>212</v>
      </c>
      <c r="AQ86" s="281"/>
      <c r="AR86" s="281"/>
      <c r="AS86" s="282" t="s">
        <v>5078</v>
      </c>
      <c r="AT86" s="550"/>
      <c r="AU86" s="281"/>
    </row>
    <row r="87" spans="1:47" s="469" customFormat="1" ht="31.5" customHeight="1">
      <c r="A87" s="279"/>
      <c r="B87" s="277"/>
      <c r="C87" s="277"/>
      <c r="D87" s="277"/>
      <c r="E87" s="280"/>
      <c r="F87" s="280"/>
      <c r="G87" s="280"/>
      <c r="H87" s="281"/>
      <c r="I87" s="281"/>
      <c r="J87" s="52"/>
      <c r="K87" s="280"/>
      <c r="L87" s="280"/>
      <c r="M87" s="280"/>
      <c r="N87" s="296"/>
      <c r="O87" s="280"/>
      <c r="P87" s="280"/>
      <c r="Q87" s="280"/>
      <c r="R87" s="280"/>
      <c r="S87" s="280"/>
      <c r="T87" s="280"/>
      <c r="U87" s="280"/>
      <c r="V87" s="280"/>
      <c r="W87" s="280"/>
      <c r="X87" s="280"/>
      <c r="Y87" s="280"/>
      <c r="Z87" s="280"/>
      <c r="AA87" s="280"/>
      <c r="AB87" s="280"/>
      <c r="AC87" s="280"/>
      <c r="AD87" s="296"/>
      <c r="AE87" s="280"/>
      <c r="AF87" s="280"/>
      <c r="AG87" s="280"/>
      <c r="AH87" s="280"/>
      <c r="AI87" s="280"/>
      <c r="AJ87" s="280"/>
      <c r="AK87" s="280"/>
      <c r="AL87" s="280"/>
      <c r="AM87" s="280"/>
      <c r="AN87" s="280"/>
      <c r="AO87" s="280"/>
      <c r="AP87" s="280"/>
      <c r="AQ87" s="281"/>
      <c r="AR87" s="281"/>
      <c r="AS87" s="282"/>
      <c r="AT87" s="550"/>
      <c r="AU87" s="281"/>
    </row>
    <row r="88" spans="1:47">
      <c r="A88" s="279" t="s">
        <v>2691</v>
      </c>
      <c r="B88" s="277"/>
      <c r="C88" s="444"/>
      <c r="D88" s="444"/>
      <c r="E88" s="274"/>
      <c r="F88" s="274"/>
      <c r="G88" s="274"/>
      <c r="H88" s="166"/>
      <c r="I88" s="166"/>
      <c r="J88" s="297"/>
      <c r="K88" s="274"/>
      <c r="L88" s="274"/>
      <c r="M88" s="274"/>
      <c r="N88" s="297"/>
      <c r="O88" s="274"/>
      <c r="P88" s="274"/>
      <c r="Q88" s="274"/>
      <c r="R88" s="274"/>
      <c r="S88" s="274"/>
      <c r="T88" s="274"/>
      <c r="U88" s="274"/>
      <c r="V88" s="274"/>
      <c r="W88" s="274"/>
      <c r="X88" s="274"/>
      <c r="Y88" s="274"/>
      <c r="Z88" s="274"/>
      <c r="AA88" s="274"/>
      <c r="AB88" s="274"/>
      <c r="AC88" s="274"/>
      <c r="AD88" s="297"/>
      <c r="AE88" s="274"/>
      <c r="AF88" s="274"/>
      <c r="AG88" s="274"/>
      <c r="AH88" s="274"/>
      <c r="AI88" s="274"/>
      <c r="AJ88" s="274"/>
      <c r="AK88" s="274"/>
      <c r="AL88" s="274"/>
      <c r="AM88" s="274"/>
      <c r="AN88" s="274"/>
      <c r="AO88" s="274"/>
      <c r="AP88" s="274"/>
      <c r="AQ88" s="166"/>
      <c r="AR88" s="166"/>
      <c r="AS88" s="294"/>
      <c r="AT88" s="553"/>
    </row>
    <row r="89" spans="1:47">
      <c r="A89" s="277"/>
      <c r="B89" s="444"/>
      <c r="C89" s="444"/>
      <c r="D89" s="444"/>
      <c r="E89" s="274"/>
      <c r="F89" s="274"/>
      <c r="G89" s="274"/>
      <c r="H89" s="166"/>
      <c r="I89" s="166"/>
      <c r="J89" s="297"/>
      <c r="K89" s="274"/>
      <c r="L89" s="274"/>
      <c r="M89" s="274"/>
      <c r="N89" s="297"/>
      <c r="O89" s="274"/>
      <c r="P89" s="274"/>
      <c r="Q89" s="274"/>
      <c r="R89" s="274"/>
      <c r="S89" s="274"/>
      <c r="T89" s="274"/>
      <c r="U89" s="274"/>
      <c r="V89" s="274"/>
      <c r="W89" s="274"/>
      <c r="X89" s="274"/>
      <c r="Y89" s="274"/>
      <c r="Z89" s="274"/>
      <c r="AA89" s="274"/>
      <c r="AB89" s="274"/>
      <c r="AC89" s="274"/>
      <c r="AD89" s="297"/>
      <c r="AE89" s="274"/>
      <c r="AF89" s="274"/>
      <c r="AG89" s="274"/>
      <c r="AH89" s="274"/>
      <c r="AI89" s="274"/>
      <c r="AJ89" s="274"/>
      <c r="AK89" s="274"/>
      <c r="AL89" s="274"/>
      <c r="AM89" s="274"/>
      <c r="AN89" s="274"/>
      <c r="AO89" s="274"/>
      <c r="AP89" s="274"/>
      <c r="AQ89" s="281"/>
      <c r="AR89" s="281"/>
      <c r="AS89" s="282"/>
      <c r="AT89" s="550"/>
    </row>
    <row r="90" spans="1:47" s="271" customFormat="1" ht="102">
      <c r="A90" s="269" t="s">
        <v>2643</v>
      </c>
      <c r="B90" s="128" t="s">
        <v>0</v>
      </c>
      <c r="C90" s="272" t="s">
        <v>194</v>
      </c>
      <c r="D90" s="128" t="s">
        <v>2633</v>
      </c>
      <c r="E90" s="52" t="s">
        <v>2975</v>
      </c>
      <c r="F90" s="52"/>
      <c r="G90" s="52" t="s">
        <v>3404</v>
      </c>
      <c r="H90" s="52" t="s">
        <v>3403</v>
      </c>
      <c r="I90" s="52" t="s">
        <v>2701</v>
      </c>
      <c r="J90" s="52" t="s">
        <v>2951</v>
      </c>
      <c r="K90" s="52" t="s">
        <v>3296</v>
      </c>
      <c r="L90" s="52">
        <v>2</v>
      </c>
      <c r="M90" s="52" t="s">
        <v>3</v>
      </c>
      <c r="N90" s="519" t="s">
        <v>2634</v>
      </c>
      <c r="O90" s="52" t="s">
        <v>2698</v>
      </c>
      <c r="P90" s="52" t="s">
        <v>2635</v>
      </c>
      <c r="Q90" s="52" t="s">
        <v>250</v>
      </c>
      <c r="R90" s="52"/>
      <c r="S90" s="52" t="s">
        <v>315</v>
      </c>
      <c r="T90" s="52" t="s">
        <v>2636</v>
      </c>
      <c r="U90" s="52" t="s">
        <v>51</v>
      </c>
      <c r="V90" s="52"/>
      <c r="W90" s="52" t="s">
        <v>51</v>
      </c>
      <c r="X90" s="52" t="s">
        <v>1512</v>
      </c>
      <c r="Y90" s="52" t="s">
        <v>2605</v>
      </c>
      <c r="Z90" s="52" t="s">
        <v>51</v>
      </c>
      <c r="AA90" s="52" t="s">
        <v>62</v>
      </c>
      <c r="AB90" s="52" t="s">
        <v>62</v>
      </c>
      <c r="AC90" s="52" t="s">
        <v>2637</v>
      </c>
      <c r="AD90" s="52" t="s">
        <v>49</v>
      </c>
      <c r="AE90" s="52" t="s">
        <v>51</v>
      </c>
      <c r="AF90" s="52" t="s">
        <v>2638</v>
      </c>
      <c r="AG90" s="52" t="s">
        <v>2639</v>
      </c>
      <c r="AH90" s="52"/>
      <c r="AI90" s="52"/>
      <c r="AJ90" s="52" t="s">
        <v>49</v>
      </c>
      <c r="AK90" s="52" t="s">
        <v>49</v>
      </c>
      <c r="AL90" s="52" t="s">
        <v>2865</v>
      </c>
      <c r="AM90" s="52" t="s">
        <v>2640</v>
      </c>
      <c r="AN90" s="3" t="s">
        <v>335</v>
      </c>
      <c r="AO90" s="52" t="s">
        <v>2641</v>
      </c>
      <c r="AP90" s="52" t="s">
        <v>2642</v>
      </c>
      <c r="AQ90" s="281"/>
      <c r="AR90" s="281"/>
      <c r="AS90" s="282"/>
      <c r="AT90" s="550"/>
      <c r="AU90" s="281"/>
    </row>
    <row r="91" spans="1:47" s="270" customFormat="1" ht="102">
      <c r="A91" s="269" t="s">
        <v>2645</v>
      </c>
      <c r="B91" s="128" t="s">
        <v>0</v>
      </c>
      <c r="C91" s="272" t="s">
        <v>194</v>
      </c>
      <c r="D91" s="128" t="s">
        <v>2644</v>
      </c>
      <c r="E91" s="52" t="s">
        <v>2977</v>
      </c>
      <c r="F91" s="52"/>
      <c r="G91" s="52" t="s">
        <v>3405</v>
      </c>
      <c r="H91" s="52" t="s">
        <v>3406</v>
      </c>
      <c r="I91" s="52" t="s">
        <v>2702</v>
      </c>
      <c r="J91" s="52" t="s">
        <v>2951</v>
      </c>
      <c r="K91" s="281" t="s">
        <v>3122</v>
      </c>
      <c r="L91" s="52">
        <v>2</v>
      </c>
      <c r="M91" s="52" t="s">
        <v>3</v>
      </c>
      <c r="N91" s="519" t="s">
        <v>2634</v>
      </c>
      <c r="O91" s="52" t="s">
        <v>2698</v>
      </c>
      <c r="P91" s="52" t="s">
        <v>2635</v>
      </c>
      <c r="Q91" s="52" t="s">
        <v>250</v>
      </c>
      <c r="R91" s="52"/>
      <c r="S91" s="52" t="s">
        <v>315</v>
      </c>
      <c r="T91" s="52" t="s">
        <v>2636</v>
      </c>
      <c r="U91" s="52" t="s">
        <v>51</v>
      </c>
      <c r="V91" s="52"/>
      <c r="W91" s="52" t="s">
        <v>51</v>
      </c>
      <c r="X91" s="52" t="s">
        <v>1512</v>
      </c>
      <c r="Y91" s="52" t="s">
        <v>2605</v>
      </c>
      <c r="Z91" s="52" t="s">
        <v>51</v>
      </c>
      <c r="AA91" s="52" t="s">
        <v>62</v>
      </c>
      <c r="AB91" s="52" t="s">
        <v>62</v>
      </c>
      <c r="AC91" s="52" t="s">
        <v>2637</v>
      </c>
      <c r="AD91" s="52" t="s">
        <v>49</v>
      </c>
      <c r="AE91" s="52" t="s">
        <v>51</v>
      </c>
      <c r="AF91" s="52" t="s">
        <v>2638</v>
      </c>
      <c r="AG91" s="52" t="s">
        <v>2639</v>
      </c>
      <c r="AH91" s="52"/>
      <c r="AI91" s="52"/>
      <c r="AJ91" s="52" t="s">
        <v>49</v>
      </c>
      <c r="AK91" s="52" t="s">
        <v>49</v>
      </c>
      <c r="AL91" s="52" t="s">
        <v>2865</v>
      </c>
      <c r="AM91" s="52" t="s">
        <v>2640</v>
      </c>
      <c r="AN91" s="3" t="s">
        <v>335</v>
      </c>
      <c r="AO91" s="52" t="s">
        <v>2641</v>
      </c>
      <c r="AP91" s="52" t="s">
        <v>2642</v>
      </c>
      <c r="AQ91" s="281"/>
      <c r="AR91" s="281"/>
      <c r="AS91" s="282"/>
      <c r="AT91" s="550"/>
      <c r="AU91" s="281"/>
    </row>
    <row r="92" spans="1:47" ht="102">
      <c r="A92" s="269" t="s">
        <v>2653</v>
      </c>
      <c r="B92" s="128" t="s">
        <v>0</v>
      </c>
      <c r="C92" s="272" t="s">
        <v>194</v>
      </c>
      <c r="D92" s="128" t="s">
        <v>2633</v>
      </c>
      <c r="E92" s="52" t="s">
        <v>2977</v>
      </c>
      <c r="F92" s="52"/>
      <c r="G92" s="52" t="s">
        <v>3407</v>
      </c>
      <c r="H92" s="3" t="s">
        <v>3408</v>
      </c>
      <c r="I92" s="52" t="s">
        <v>2695</v>
      </c>
      <c r="J92" s="52" t="s">
        <v>3236</v>
      </c>
      <c r="K92" s="52" t="s">
        <v>3297</v>
      </c>
      <c r="L92" s="52">
        <v>2</v>
      </c>
      <c r="M92" s="52" t="s">
        <v>560</v>
      </c>
      <c r="N92" s="519" t="s">
        <v>2634</v>
      </c>
      <c r="O92" s="52" t="s">
        <v>2700</v>
      </c>
      <c r="P92" s="52" t="s">
        <v>2985</v>
      </c>
      <c r="Q92" s="52" t="s">
        <v>203</v>
      </c>
      <c r="R92" s="52"/>
      <c r="S92" s="52" t="s">
        <v>315</v>
      </c>
      <c r="T92" s="52" t="s">
        <v>370</v>
      </c>
      <c r="U92" s="52" t="s">
        <v>51</v>
      </c>
      <c r="V92" s="52"/>
      <c r="W92" s="52" t="s">
        <v>51</v>
      </c>
      <c r="X92" s="52" t="s">
        <v>2646</v>
      </c>
      <c r="Y92" s="52" t="s">
        <v>2605</v>
      </c>
      <c r="Z92" s="52" t="s">
        <v>711</v>
      </c>
      <c r="AA92" s="52" t="s">
        <v>2647</v>
      </c>
      <c r="AB92" s="52" t="s">
        <v>2648</v>
      </c>
      <c r="AC92" s="52" t="s">
        <v>2649</v>
      </c>
      <c r="AD92" s="52" t="s">
        <v>51</v>
      </c>
      <c r="AE92" s="52" t="s">
        <v>51</v>
      </c>
      <c r="AF92" s="52" t="s">
        <v>2638</v>
      </c>
      <c r="AG92" s="52" t="s">
        <v>2650</v>
      </c>
      <c r="AH92" s="52"/>
      <c r="AI92" s="52"/>
      <c r="AJ92" s="52" t="s">
        <v>49</v>
      </c>
      <c r="AK92" s="52" t="s">
        <v>2651</v>
      </c>
      <c r="AL92" s="52" t="s">
        <v>2865</v>
      </c>
      <c r="AM92" s="52" t="s">
        <v>2652</v>
      </c>
      <c r="AN92" s="3" t="s">
        <v>335</v>
      </c>
      <c r="AO92" s="52" t="s">
        <v>2641</v>
      </c>
      <c r="AP92" s="52" t="s">
        <v>2642</v>
      </c>
      <c r="AQ92" s="281"/>
      <c r="AR92" s="281" t="s">
        <v>2696</v>
      </c>
      <c r="AS92" s="282"/>
      <c r="AT92" s="550"/>
    </row>
    <row r="93" spans="1:47" ht="102">
      <c r="A93" s="269" t="s">
        <v>2657</v>
      </c>
      <c r="B93" s="128" t="s">
        <v>0</v>
      </c>
      <c r="C93" s="272" t="s">
        <v>194</v>
      </c>
      <c r="D93" s="128" t="s">
        <v>2633</v>
      </c>
      <c r="E93" s="52" t="s">
        <v>2977</v>
      </c>
      <c r="F93" s="52"/>
      <c r="G93" s="52" t="s">
        <v>3409</v>
      </c>
      <c r="H93" s="52" t="s">
        <v>4161</v>
      </c>
      <c r="I93" s="52" t="s">
        <v>2693</v>
      </c>
      <c r="J93" s="52" t="s">
        <v>2955</v>
      </c>
      <c r="K93" s="52" t="s">
        <v>3298</v>
      </c>
      <c r="L93" s="52">
        <v>2</v>
      </c>
      <c r="M93" s="52" t="s">
        <v>560</v>
      </c>
      <c r="N93" s="519" t="s">
        <v>2665</v>
      </c>
      <c r="O93" s="52" t="s">
        <v>2700</v>
      </c>
      <c r="P93" s="52" t="s">
        <v>2985</v>
      </c>
      <c r="Q93" s="52" t="s">
        <v>203</v>
      </c>
      <c r="R93" s="52"/>
      <c r="S93" s="52" t="s">
        <v>315</v>
      </c>
      <c r="T93" s="52" t="s">
        <v>205</v>
      </c>
      <c r="U93" s="52" t="s">
        <v>51</v>
      </c>
      <c r="V93" s="52"/>
      <c r="W93" s="52" t="s">
        <v>51</v>
      </c>
      <c r="X93" s="52" t="s">
        <v>1512</v>
      </c>
      <c r="Y93" s="52" t="s">
        <v>2605</v>
      </c>
      <c r="Z93" s="52" t="s">
        <v>51</v>
      </c>
      <c r="AA93" s="52" t="s">
        <v>2654</v>
      </c>
      <c r="AB93" s="52" t="s">
        <v>2654</v>
      </c>
      <c r="AC93" s="52" t="s">
        <v>2649</v>
      </c>
      <c r="AD93" s="52" t="s">
        <v>51</v>
      </c>
      <c r="AE93" s="52" t="s">
        <v>51</v>
      </c>
      <c r="AF93" s="52" t="s">
        <v>2638</v>
      </c>
      <c r="AG93" s="52" t="s">
        <v>2655</v>
      </c>
      <c r="AH93" s="52"/>
      <c r="AI93" s="52"/>
      <c r="AJ93" s="52" t="s">
        <v>49</v>
      </c>
      <c r="AK93" s="52" t="s">
        <v>2651</v>
      </c>
      <c r="AL93" s="52" t="s">
        <v>2865</v>
      </c>
      <c r="AM93" s="52" t="s">
        <v>2656</v>
      </c>
      <c r="AN93" s="3" t="s">
        <v>335</v>
      </c>
      <c r="AO93" s="52" t="s">
        <v>2641</v>
      </c>
      <c r="AP93" s="52" t="s">
        <v>2613</v>
      </c>
      <c r="AQ93" s="281"/>
      <c r="AR93" s="282" t="s">
        <v>2703</v>
      </c>
      <c r="AS93" s="282"/>
      <c r="AT93" s="550"/>
    </row>
    <row r="94" spans="1:47" ht="70.5" customHeight="1">
      <c r="A94" s="269" t="s">
        <v>4398</v>
      </c>
      <c r="B94" s="128" t="s">
        <v>0</v>
      </c>
      <c r="C94" s="272" t="s">
        <v>194</v>
      </c>
      <c r="D94" s="128" t="s">
        <v>2633</v>
      </c>
      <c r="E94" s="52" t="s">
        <v>4400</v>
      </c>
      <c r="F94" s="52"/>
      <c r="G94" s="52" t="s">
        <v>2980</v>
      </c>
      <c r="H94" s="52" t="s">
        <v>4401</v>
      </c>
      <c r="I94" s="52" t="s">
        <v>4402</v>
      </c>
      <c r="J94" s="52" t="s">
        <v>3856</v>
      </c>
      <c r="K94" s="52" t="s">
        <v>3122</v>
      </c>
      <c r="L94" s="52">
        <v>1</v>
      </c>
      <c r="M94" s="52" t="s">
        <v>4403</v>
      </c>
      <c r="N94" s="519" t="s">
        <v>2634</v>
      </c>
      <c r="O94" s="52" t="s">
        <v>2699</v>
      </c>
      <c r="P94" s="52" t="s">
        <v>2985</v>
      </c>
      <c r="Q94" s="52" t="s">
        <v>213</v>
      </c>
      <c r="R94" s="52"/>
      <c r="S94" s="52" t="s">
        <v>315</v>
      </c>
      <c r="T94" s="52" t="s">
        <v>3857</v>
      </c>
      <c r="U94" s="52" t="s">
        <v>51</v>
      </c>
      <c r="V94" s="52"/>
      <c r="W94" s="52" t="s">
        <v>51</v>
      </c>
      <c r="X94" s="52" t="s">
        <v>1512</v>
      </c>
      <c r="Y94" s="52" t="s">
        <v>2605</v>
      </c>
      <c r="Z94" s="52" t="s">
        <v>51</v>
      </c>
      <c r="AA94" s="52" t="s">
        <v>2654</v>
      </c>
      <c r="AB94" s="52" t="s">
        <v>2654</v>
      </c>
      <c r="AC94" s="52" t="s">
        <v>2649</v>
      </c>
      <c r="AD94" s="52" t="s">
        <v>51</v>
      </c>
      <c r="AE94" s="52" t="s">
        <v>51</v>
      </c>
      <c r="AF94" s="52" t="s">
        <v>4404</v>
      </c>
      <c r="AG94" s="52" t="s">
        <v>4405</v>
      </c>
      <c r="AH94" s="52"/>
      <c r="AI94" s="52"/>
      <c r="AJ94" s="52" t="s">
        <v>49</v>
      </c>
      <c r="AK94" s="52" t="s">
        <v>2610</v>
      </c>
      <c r="AL94" s="52" t="s">
        <v>2865</v>
      </c>
      <c r="AM94" s="52" t="s">
        <v>4406</v>
      </c>
      <c r="AN94" s="3" t="s">
        <v>335</v>
      </c>
      <c r="AO94" s="52" t="s">
        <v>2641</v>
      </c>
      <c r="AP94" s="52" t="s">
        <v>2613</v>
      </c>
      <c r="AQ94" s="281"/>
      <c r="AR94" s="282"/>
      <c r="AS94" s="282" t="s">
        <v>4408</v>
      </c>
      <c r="AT94" s="550"/>
    </row>
    <row r="95" spans="1:47" ht="102">
      <c r="A95" s="269" t="s">
        <v>2686</v>
      </c>
      <c r="B95" s="128" t="s">
        <v>0</v>
      </c>
      <c r="C95" s="272" t="s">
        <v>194</v>
      </c>
      <c r="D95" s="128" t="s">
        <v>2633</v>
      </c>
      <c r="E95" s="52" t="s">
        <v>2976</v>
      </c>
      <c r="F95" s="52"/>
      <c r="G95" s="52" t="s">
        <v>4163</v>
      </c>
      <c r="H95" s="52" t="s">
        <v>4249</v>
      </c>
      <c r="I95" s="52" t="s">
        <v>3845</v>
      </c>
      <c r="J95" s="52" t="s">
        <v>2952</v>
      </c>
      <c r="K95" s="52" t="s">
        <v>3299</v>
      </c>
      <c r="L95" s="52">
        <v>2</v>
      </c>
      <c r="M95" s="52" t="s">
        <v>560</v>
      </c>
      <c r="N95" s="519" t="s">
        <v>2634</v>
      </c>
      <c r="O95" s="52" t="s">
        <v>2699</v>
      </c>
      <c r="P95" s="52" t="s">
        <v>4250</v>
      </c>
      <c r="Q95" s="52" t="s">
        <v>250</v>
      </c>
      <c r="R95" s="52"/>
      <c r="S95" s="52" t="s">
        <v>315</v>
      </c>
      <c r="T95" s="52" t="s">
        <v>2658</v>
      </c>
      <c r="U95" s="52" t="s">
        <v>49</v>
      </c>
      <c r="V95" s="52"/>
      <c r="W95" s="52" t="s">
        <v>49</v>
      </c>
      <c r="X95" s="52" t="s">
        <v>1512</v>
      </c>
      <c r="Y95" s="52" t="s">
        <v>2605</v>
      </c>
      <c r="Z95" s="52" t="s">
        <v>51</v>
      </c>
      <c r="AA95" s="52" t="s">
        <v>49</v>
      </c>
      <c r="AB95" s="52" t="s">
        <v>2659</v>
      </c>
      <c r="AC95" s="52" t="s">
        <v>2649</v>
      </c>
      <c r="AD95" s="52" t="s">
        <v>49</v>
      </c>
      <c r="AE95" s="52" t="s">
        <v>2607</v>
      </c>
      <c r="AF95" s="52" t="s">
        <v>2660</v>
      </c>
      <c r="AG95" s="52" t="s">
        <v>2661</v>
      </c>
      <c r="AH95" s="52"/>
      <c r="AI95" s="52"/>
      <c r="AJ95" s="52" t="s">
        <v>49</v>
      </c>
      <c r="AK95" s="52" t="s">
        <v>220</v>
      </c>
      <c r="AL95" s="52" t="s">
        <v>2865</v>
      </c>
      <c r="AM95" s="52" t="s">
        <v>2662</v>
      </c>
      <c r="AN95" s="3" t="s">
        <v>335</v>
      </c>
      <c r="AO95" s="52" t="s">
        <v>2641</v>
      </c>
      <c r="AP95" s="52" t="s">
        <v>2613</v>
      </c>
      <c r="AQ95" s="281"/>
      <c r="AR95" s="281"/>
      <c r="AS95" s="282"/>
      <c r="AT95" s="550"/>
    </row>
    <row r="96" spans="1:47" ht="102">
      <c r="A96" s="269" t="s">
        <v>2687</v>
      </c>
      <c r="B96" s="128" t="s">
        <v>0</v>
      </c>
      <c r="C96" s="272" t="s">
        <v>194</v>
      </c>
      <c r="D96" s="128" t="s">
        <v>236</v>
      </c>
      <c r="E96" s="52" t="s">
        <v>2978</v>
      </c>
      <c r="F96" s="52"/>
      <c r="G96" s="52" t="s">
        <v>3410</v>
      </c>
      <c r="H96" s="52" t="s">
        <v>2949</v>
      </c>
      <c r="I96" s="52" t="s">
        <v>2694</v>
      </c>
      <c r="J96" s="52" t="s">
        <v>2953</v>
      </c>
      <c r="K96" s="52" t="s">
        <v>3298</v>
      </c>
      <c r="L96" s="52">
        <v>2</v>
      </c>
      <c r="M96" s="52" t="s">
        <v>560</v>
      </c>
      <c r="N96" s="519" t="s">
        <v>2663</v>
      </c>
      <c r="O96" s="52" t="s">
        <v>2699</v>
      </c>
      <c r="P96" s="52" t="s">
        <v>2985</v>
      </c>
      <c r="Q96" s="52" t="s">
        <v>203</v>
      </c>
      <c r="R96" s="52"/>
      <c r="S96" s="52" t="s">
        <v>315</v>
      </c>
      <c r="T96" s="52" t="s">
        <v>370</v>
      </c>
      <c r="U96" s="52" t="s">
        <v>51</v>
      </c>
      <c r="V96" s="52"/>
      <c r="W96" s="52" t="s">
        <v>51</v>
      </c>
      <c r="X96" s="52" t="s">
        <v>1512</v>
      </c>
      <c r="Y96" s="52" t="s">
        <v>2605</v>
      </c>
      <c r="Z96" s="52" t="s">
        <v>51</v>
      </c>
      <c r="AA96" s="52" t="s">
        <v>2647</v>
      </c>
      <c r="AB96" s="52" t="s">
        <v>2648</v>
      </c>
      <c r="AC96" s="52" t="s">
        <v>2649</v>
      </c>
      <c r="AD96" s="52" t="s">
        <v>51</v>
      </c>
      <c r="AE96" s="52" t="s">
        <v>51</v>
      </c>
      <c r="AF96" s="52" t="s">
        <v>2638</v>
      </c>
      <c r="AG96" s="52" t="s">
        <v>2639</v>
      </c>
      <c r="AH96" s="52"/>
      <c r="AI96" s="52"/>
      <c r="AJ96" s="52" t="s">
        <v>49</v>
      </c>
      <c r="AK96" s="52" t="s">
        <v>2651</v>
      </c>
      <c r="AL96" s="52" t="s">
        <v>2865</v>
      </c>
      <c r="AM96" s="52" t="s">
        <v>2664</v>
      </c>
      <c r="AN96" s="3" t="s">
        <v>335</v>
      </c>
      <c r="AO96" s="52" t="s">
        <v>2641</v>
      </c>
      <c r="AP96" s="52" t="s">
        <v>2642</v>
      </c>
      <c r="AQ96" s="281"/>
      <c r="AR96" s="281"/>
      <c r="AS96" s="282"/>
      <c r="AT96" s="550"/>
    </row>
    <row r="97" spans="1:47" ht="102">
      <c r="A97" s="269" t="s">
        <v>2688</v>
      </c>
      <c r="B97" s="128" t="s">
        <v>0</v>
      </c>
      <c r="C97" s="272" t="s">
        <v>194</v>
      </c>
      <c r="D97" s="128" t="s">
        <v>236</v>
      </c>
      <c r="E97" s="52" t="s">
        <v>2979</v>
      </c>
      <c r="F97" s="52"/>
      <c r="G97" s="52" t="s">
        <v>3411</v>
      </c>
      <c r="H97" s="52" t="s">
        <v>2949</v>
      </c>
      <c r="I97" s="52" t="s">
        <v>4286</v>
      </c>
      <c r="J97" s="52" t="s">
        <v>2954</v>
      </c>
      <c r="K97" s="52" t="s">
        <v>4285</v>
      </c>
      <c r="L97" s="52">
        <v>4</v>
      </c>
      <c r="M97" s="52" t="s">
        <v>254</v>
      </c>
      <c r="N97" s="519" t="s">
        <v>2665</v>
      </c>
      <c r="O97" s="52" t="s">
        <v>2699</v>
      </c>
      <c r="P97" s="52" t="s">
        <v>2985</v>
      </c>
      <c r="Q97" s="52" t="s">
        <v>203</v>
      </c>
      <c r="R97" s="52"/>
      <c r="S97" s="52" t="s">
        <v>315</v>
      </c>
      <c r="T97" s="52" t="s">
        <v>370</v>
      </c>
      <c r="U97" s="52" t="s">
        <v>51</v>
      </c>
      <c r="V97" s="52"/>
      <c r="W97" s="52" t="s">
        <v>51</v>
      </c>
      <c r="X97" s="52" t="s">
        <v>1512</v>
      </c>
      <c r="Y97" s="52" t="s">
        <v>2605</v>
      </c>
      <c r="Z97" s="52" t="s">
        <v>51</v>
      </c>
      <c r="AA97" s="52" t="s">
        <v>2647</v>
      </c>
      <c r="AB97" s="52" t="s">
        <v>2666</v>
      </c>
      <c r="AC97" s="52" t="s">
        <v>2649</v>
      </c>
      <c r="AD97" s="52" t="s">
        <v>51</v>
      </c>
      <c r="AE97" s="52" t="s">
        <v>51</v>
      </c>
      <c r="AF97" s="52" t="s">
        <v>2667</v>
      </c>
      <c r="AG97" s="52" t="s">
        <v>2639</v>
      </c>
      <c r="AH97" s="52"/>
      <c r="AI97" s="52"/>
      <c r="AJ97" s="52" t="s">
        <v>49</v>
      </c>
      <c r="AK97" s="52" t="s">
        <v>2651</v>
      </c>
      <c r="AL97" s="52" t="s">
        <v>2865</v>
      </c>
      <c r="AM97" s="52" t="s">
        <v>2668</v>
      </c>
      <c r="AN97" s="3" t="s">
        <v>335</v>
      </c>
      <c r="AO97" s="52" t="s">
        <v>2641</v>
      </c>
      <c r="AP97" s="52" t="s">
        <v>2613</v>
      </c>
      <c r="AQ97" s="281"/>
      <c r="AR97" s="281"/>
      <c r="AS97" s="282"/>
      <c r="AT97" s="550"/>
    </row>
    <row r="98" spans="1:47" s="4" customFormat="1" ht="51">
      <c r="A98" s="269" t="s">
        <v>2689</v>
      </c>
      <c r="B98" s="128" t="s">
        <v>0</v>
      </c>
      <c r="C98" s="272" t="s">
        <v>194</v>
      </c>
      <c r="D98" s="128" t="s">
        <v>306</v>
      </c>
      <c r="E98" s="52" t="s">
        <v>935</v>
      </c>
      <c r="F98" s="52"/>
      <c r="G98" s="52" t="s">
        <v>2669</v>
      </c>
      <c r="H98" s="52" t="s">
        <v>2670</v>
      </c>
      <c r="I98" s="52" t="s">
        <v>2671</v>
      </c>
      <c r="J98" s="52" t="s">
        <v>2672</v>
      </c>
      <c r="K98" s="52" t="s">
        <v>2673</v>
      </c>
      <c r="L98" s="52">
        <v>2</v>
      </c>
      <c r="M98" s="52" t="s">
        <v>548</v>
      </c>
      <c r="N98" s="519" t="s">
        <v>2674</v>
      </c>
      <c r="O98" s="52" t="s">
        <v>2699</v>
      </c>
      <c r="P98" s="52" t="s">
        <v>2675</v>
      </c>
      <c r="Q98" s="52" t="s">
        <v>49</v>
      </c>
      <c r="R98" s="52"/>
      <c r="S98" s="52" t="s">
        <v>315</v>
      </c>
      <c r="T98" s="52" t="s">
        <v>2683</v>
      </c>
      <c r="U98" s="52" t="s">
        <v>51</v>
      </c>
      <c r="V98" s="52"/>
      <c r="W98" s="52" t="s">
        <v>51</v>
      </c>
      <c r="X98" s="52" t="s">
        <v>49</v>
      </c>
      <c r="Y98" s="52" t="s">
        <v>51</v>
      </c>
      <c r="Z98" s="52" t="s">
        <v>51</v>
      </c>
      <c r="AA98" s="52" t="s">
        <v>49</v>
      </c>
      <c r="AB98" s="52" t="s">
        <v>49</v>
      </c>
      <c r="AC98" s="52" t="s">
        <v>2676</v>
      </c>
      <c r="AD98" s="52" t="s">
        <v>49</v>
      </c>
      <c r="AE98" s="52" t="s">
        <v>2677</v>
      </c>
      <c r="AF98" s="52" t="s">
        <v>2678</v>
      </c>
      <c r="AG98" s="52" t="s">
        <v>2639</v>
      </c>
      <c r="AH98" s="52"/>
      <c r="AI98" s="52"/>
      <c r="AJ98" s="52" t="s">
        <v>49</v>
      </c>
      <c r="AK98" s="52" t="s">
        <v>49</v>
      </c>
      <c r="AL98" s="52" t="s">
        <v>2865</v>
      </c>
      <c r="AM98" s="52" t="s">
        <v>2679</v>
      </c>
      <c r="AN98" s="3" t="s">
        <v>335</v>
      </c>
      <c r="AO98" s="52" t="s">
        <v>2641</v>
      </c>
      <c r="AP98" s="52" t="s">
        <v>2642</v>
      </c>
      <c r="AQ98" s="278"/>
      <c r="AR98" s="278"/>
      <c r="AS98" s="295"/>
      <c r="AT98" s="551"/>
      <c r="AU98" s="278"/>
    </row>
    <row r="99" spans="1:47" s="4" customFormat="1" ht="51">
      <c r="A99" s="269" t="s">
        <v>4329</v>
      </c>
      <c r="B99" s="128" t="s">
        <v>0</v>
      </c>
      <c r="C99" s="272" t="s">
        <v>194</v>
      </c>
      <c r="D99" s="128" t="s">
        <v>306</v>
      </c>
      <c r="E99" s="52" t="s">
        <v>935</v>
      </c>
      <c r="F99" s="52"/>
      <c r="G99" s="52" t="s">
        <v>2669</v>
      </c>
      <c r="H99" s="52" t="s">
        <v>2670</v>
      </c>
      <c r="I99" s="52" t="s">
        <v>2671</v>
      </c>
      <c r="J99" s="52" t="s">
        <v>4330</v>
      </c>
      <c r="K99" s="52" t="s">
        <v>4331</v>
      </c>
      <c r="L99" s="52">
        <v>2</v>
      </c>
      <c r="M99" s="52" t="s">
        <v>507</v>
      </c>
      <c r="N99" s="519" t="s">
        <v>2674</v>
      </c>
      <c r="O99" s="52" t="s">
        <v>4332</v>
      </c>
      <c r="P99" s="52" t="s">
        <v>2675</v>
      </c>
      <c r="Q99" s="52" t="s">
        <v>49</v>
      </c>
      <c r="R99" s="52"/>
      <c r="S99" s="52" t="s">
        <v>315</v>
      </c>
      <c r="T99" s="52" t="s">
        <v>2683</v>
      </c>
      <c r="U99" s="52" t="s">
        <v>51</v>
      </c>
      <c r="V99" s="52"/>
      <c r="W99" s="52" t="s">
        <v>51</v>
      </c>
      <c r="X99" s="52" t="s">
        <v>49</v>
      </c>
      <c r="Y99" s="52" t="s">
        <v>51</v>
      </c>
      <c r="Z99" s="52" t="s">
        <v>51</v>
      </c>
      <c r="AA99" s="52" t="s">
        <v>49</v>
      </c>
      <c r="AB99" s="52" t="s">
        <v>49</v>
      </c>
      <c r="AC99" s="52" t="s">
        <v>682</v>
      </c>
      <c r="AD99" s="52" t="s">
        <v>49</v>
      </c>
      <c r="AE99" s="52" t="s">
        <v>2677</v>
      </c>
      <c r="AF99" s="52" t="s">
        <v>4333</v>
      </c>
      <c r="AG99" s="52" t="s">
        <v>213</v>
      </c>
      <c r="AH99" s="52"/>
      <c r="AI99" s="52"/>
      <c r="AJ99" s="52" t="s">
        <v>49</v>
      </c>
      <c r="AK99" s="52" t="s">
        <v>49</v>
      </c>
      <c r="AL99" s="52" t="s">
        <v>2865</v>
      </c>
      <c r="AM99" s="52" t="s">
        <v>2679</v>
      </c>
      <c r="AN99" s="3" t="s">
        <v>335</v>
      </c>
      <c r="AO99" s="52" t="s">
        <v>2641</v>
      </c>
      <c r="AP99" s="52" t="s">
        <v>212</v>
      </c>
      <c r="AQ99" s="278"/>
      <c r="AR99" s="278"/>
      <c r="AS99" s="295"/>
      <c r="AT99" s="551"/>
      <c r="AU99" s="278"/>
    </row>
    <row r="100" spans="1:47" s="4" customFormat="1" ht="102">
      <c r="A100" s="269" t="s">
        <v>2690</v>
      </c>
      <c r="B100" s="128" t="s">
        <v>0</v>
      </c>
      <c r="C100" s="272" t="s">
        <v>194</v>
      </c>
      <c r="D100" s="128" t="s">
        <v>239</v>
      </c>
      <c r="E100" s="3" t="s">
        <v>932</v>
      </c>
      <c r="F100" s="52"/>
      <c r="G100" s="52" t="s">
        <v>3412</v>
      </c>
      <c r="H100" s="52" t="s">
        <v>3415</v>
      </c>
      <c r="I100" s="52" t="s">
        <v>3414</v>
      </c>
      <c r="J100" s="52" t="s">
        <v>2680</v>
      </c>
      <c r="K100" s="281" t="s">
        <v>3122</v>
      </c>
      <c r="L100" s="52" t="s">
        <v>2681</v>
      </c>
      <c r="M100" s="52" t="s">
        <v>560</v>
      </c>
      <c r="N100" s="519" t="s">
        <v>2665</v>
      </c>
      <c r="O100" s="52" t="s">
        <v>2700</v>
      </c>
      <c r="P100" s="52" t="s">
        <v>2985</v>
      </c>
      <c r="Q100" s="52" t="s">
        <v>2682</v>
      </c>
      <c r="R100" s="52"/>
      <c r="S100" s="52" t="s">
        <v>315</v>
      </c>
      <c r="T100" s="52" t="s">
        <v>2683</v>
      </c>
      <c r="U100" s="52" t="s">
        <v>51</v>
      </c>
      <c r="V100" s="52"/>
      <c r="W100" s="52" t="s">
        <v>51</v>
      </c>
      <c r="X100" s="52" t="s">
        <v>1512</v>
      </c>
      <c r="Y100" s="52" t="s">
        <v>2605</v>
      </c>
      <c r="Z100" s="52" t="s">
        <v>51</v>
      </c>
      <c r="AA100" s="52" t="s">
        <v>2684</v>
      </c>
      <c r="AB100" s="52" t="s">
        <v>2666</v>
      </c>
      <c r="AC100" s="52" t="s">
        <v>682</v>
      </c>
      <c r="AD100" s="52" t="s">
        <v>51</v>
      </c>
      <c r="AE100" s="3" t="s">
        <v>3300</v>
      </c>
      <c r="AF100" s="52" t="s">
        <v>2667</v>
      </c>
      <c r="AG100" s="52" t="s">
        <v>2864</v>
      </c>
      <c r="AH100" s="52"/>
      <c r="AI100" s="52"/>
      <c r="AJ100" s="52" t="s">
        <v>49</v>
      </c>
      <c r="AK100" s="52" t="s">
        <v>2651</v>
      </c>
      <c r="AL100" s="52" t="s">
        <v>2865</v>
      </c>
      <c r="AM100" s="52" t="s">
        <v>2685</v>
      </c>
      <c r="AN100" s="3" t="s">
        <v>335</v>
      </c>
      <c r="AO100" s="52" t="s">
        <v>2641</v>
      </c>
      <c r="AP100" s="52" t="s">
        <v>2642</v>
      </c>
      <c r="AQ100" s="278"/>
      <c r="AR100" s="278"/>
      <c r="AS100" s="295"/>
      <c r="AT100" s="551"/>
      <c r="AU100" s="278"/>
    </row>
    <row r="101" spans="1:47" s="4" customFormat="1" ht="63.75" customHeight="1">
      <c r="A101" s="269" t="s">
        <v>2697</v>
      </c>
      <c r="B101" s="128" t="s">
        <v>0</v>
      </c>
      <c r="C101" s="272" t="s">
        <v>194</v>
      </c>
      <c r="D101" s="128" t="s">
        <v>239</v>
      </c>
      <c r="E101" s="3" t="s">
        <v>933</v>
      </c>
      <c r="F101" s="3"/>
      <c r="G101" s="3" t="s">
        <v>3413</v>
      </c>
      <c r="H101" s="3" t="s">
        <v>402</v>
      </c>
      <c r="I101" s="3" t="s">
        <v>3303</v>
      </c>
      <c r="J101" s="52" t="s">
        <v>2680</v>
      </c>
      <c r="K101" s="281" t="s">
        <v>3122</v>
      </c>
      <c r="L101" s="52" t="s">
        <v>2681</v>
      </c>
      <c r="M101" s="52" t="s">
        <v>560</v>
      </c>
      <c r="N101" s="519" t="s">
        <v>2665</v>
      </c>
      <c r="O101" s="52" t="s">
        <v>2700</v>
      </c>
      <c r="P101" s="52" t="s">
        <v>2985</v>
      </c>
      <c r="Q101" s="52" t="s">
        <v>2682</v>
      </c>
      <c r="R101" s="52"/>
      <c r="S101" s="52" t="s">
        <v>315</v>
      </c>
      <c r="T101" s="52" t="s">
        <v>2683</v>
      </c>
      <c r="U101" s="52" t="s">
        <v>51</v>
      </c>
      <c r="V101" s="52"/>
      <c r="W101" s="52" t="s">
        <v>51</v>
      </c>
      <c r="X101" s="52" t="s">
        <v>2957</v>
      </c>
      <c r="Y101" s="52" t="s">
        <v>2958</v>
      </c>
      <c r="Z101" s="52" t="s">
        <v>51</v>
      </c>
      <c r="AA101" s="52" t="s">
        <v>2684</v>
      </c>
      <c r="AB101" s="52" t="s">
        <v>2666</v>
      </c>
      <c r="AC101" s="52" t="s">
        <v>682</v>
      </c>
      <c r="AD101" s="52" t="s">
        <v>51</v>
      </c>
      <c r="AE101" s="3" t="s">
        <v>3301</v>
      </c>
      <c r="AF101" s="52" t="s">
        <v>2667</v>
      </c>
      <c r="AG101" s="52" t="s">
        <v>2864</v>
      </c>
      <c r="AH101" s="52"/>
      <c r="AI101" s="52"/>
      <c r="AJ101" s="52" t="s">
        <v>49</v>
      </c>
      <c r="AK101" s="52" t="s">
        <v>3302</v>
      </c>
      <c r="AL101" s="52" t="s">
        <v>2865</v>
      </c>
      <c r="AM101" s="52" t="s">
        <v>2685</v>
      </c>
      <c r="AN101" s="3" t="s">
        <v>335</v>
      </c>
      <c r="AO101" s="52" t="s">
        <v>2641</v>
      </c>
      <c r="AP101" s="52" t="s">
        <v>2642</v>
      </c>
      <c r="AQ101" s="278"/>
      <c r="AR101" s="278"/>
      <c r="AS101" s="295"/>
      <c r="AT101" s="551"/>
      <c r="AU101" s="278"/>
    </row>
    <row r="102" spans="1:47" s="4" customFormat="1" ht="102">
      <c r="A102" s="269" t="s">
        <v>2973</v>
      </c>
      <c r="B102" s="128" t="s">
        <v>0</v>
      </c>
      <c r="C102" s="272" t="s">
        <v>194</v>
      </c>
      <c r="D102" s="128" t="s">
        <v>2614</v>
      </c>
      <c r="E102" s="52" t="s">
        <v>2964</v>
      </c>
      <c r="F102" s="52"/>
      <c r="G102" s="52" t="s">
        <v>3847</v>
      </c>
      <c r="H102" s="52" t="s">
        <v>3846</v>
      </c>
      <c r="I102" s="52" t="s">
        <v>3848</v>
      </c>
      <c r="J102" s="52" t="s">
        <v>2680</v>
      </c>
      <c r="K102" s="281" t="s">
        <v>3122</v>
      </c>
      <c r="L102" s="52" t="s">
        <v>2601</v>
      </c>
      <c r="M102" s="52" t="s">
        <v>548</v>
      </c>
      <c r="N102" s="519" t="s">
        <v>4325</v>
      </c>
      <c r="O102" s="52" t="s">
        <v>2602</v>
      </c>
      <c r="P102" s="52" t="s">
        <v>2985</v>
      </c>
      <c r="Q102" s="52" t="s">
        <v>49</v>
      </c>
      <c r="R102" s="52"/>
      <c r="S102" s="52" t="s">
        <v>315</v>
      </c>
      <c r="T102" s="52" t="s">
        <v>2603</v>
      </c>
      <c r="U102" s="52" t="s">
        <v>51</v>
      </c>
      <c r="V102" s="52"/>
      <c r="W102" s="52" t="s">
        <v>2604</v>
      </c>
      <c r="X102" s="52" t="s">
        <v>1512</v>
      </c>
      <c r="Y102" s="52" t="s">
        <v>2605</v>
      </c>
      <c r="Z102" s="52" t="s">
        <v>51</v>
      </c>
      <c r="AA102" s="52" t="s">
        <v>49</v>
      </c>
      <c r="AB102" s="52" t="s">
        <v>2606</v>
      </c>
      <c r="AC102" s="52" t="s">
        <v>682</v>
      </c>
      <c r="AD102" s="52" t="s">
        <v>51</v>
      </c>
      <c r="AE102" s="52" t="s">
        <v>2607</v>
      </c>
      <c r="AF102" s="52" t="s">
        <v>2608</v>
      </c>
      <c r="AG102" s="52" t="s">
        <v>2609</v>
      </c>
      <c r="AH102" s="52"/>
      <c r="AI102" s="52"/>
      <c r="AJ102" s="52" t="s">
        <v>49</v>
      </c>
      <c r="AK102" s="52" t="s">
        <v>2610</v>
      </c>
      <c r="AL102" s="52" t="s">
        <v>2865</v>
      </c>
      <c r="AM102" s="52" t="s">
        <v>2611</v>
      </c>
      <c r="AN102" s="3" t="s">
        <v>335</v>
      </c>
      <c r="AO102" s="52" t="s">
        <v>2612</v>
      </c>
      <c r="AP102" s="52" t="s">
        <v>2613</v>
      </c>
      <c r="AQ102" s="278"/>
      <c r="AR102" s="278"/>
      <c r="AS102" s="295"/>
      <c r="AT102" s="551"/>
      <c r="AU102" s="278"/>
    </row>
    <row r="103" spans="1:47" s="4" customFormat="1" ht="116.25" customHeight="1">
      <c r="A103" s="269" t="s">
        <v>4309</v>
      </c>
      <c r="B103" s="128" t="s">
        <v>0</v>
      </c>
      <c r="C103" s="272" t="s">
        <v>194</v>
      </c>
      <c r="D103" s="128" t="s">
        <v>306</v>
      </c>
      <c r="E103" s="52" t="s">
        <v>4392</v>
      </c>
      <c r="F103" s="52"/>
      <c r="G103" s="52" t="s">
        <v>4310</v>
      </c>
      <c r="H103" s="52" t="s">
        <v>4311</v>
      </c>
      <c r="I103" s="52" t="s">
        <v>4319</v>
      </c>
      <c r="J103" s="416" t="s">
        <v>4312</v>
      </c>
      <c r="K103" s="281" t="s">
        <v>3122</v>
      </c>
      <c r="L103" s="52" t="s">
        <v>2601</v>
      </c>
      <c r="M103" s="52" t="s">
        <v>3</v>
      </c>
      <c r="N103" s="519" t="s">
        <v>4325</v>
      </c>
      <c r="O103" s="52" t="s">
        <v>4320</v>
      </c>
      <c r="P103" s="52" t="s">
        <v>2985</v>
      </c>
      <c r="Q103" s="52" t="s">
        <v>49</v>
      </c>
      <c r="R103" s="52"/>
      <c r="S103" s="52" t="s">
        <v>49</v>
      </c>
      <c r="T103" s="52" t="s">
        <v>4313</v>
      </c>
      <c r="U103" s="52"/>
      <c r="V103" s="52"/>
      <c r="W103" s="52" t="s">
        <v>49</v>
      </c>
      <c r="X103" s="52" t="s">
        <v>1512</v>
      </c>
      <c r="Y103" s="52" t="s">
        <v>2605</v>
      </c>
      <c r="Z103" s="52" t="s">
        <v>51</v>
      </c>
      <c r="AA103" s="52" t="s">
        <v>49</v>
      </c>
      <c r="AB103" s="52" t="s">
        <v>49</v>
      </c>
      <c r="AC103" s="52" t="s">
        <v>682</v>
      </c>
      <c r="AD103" s="52" t="s">
        <v>51</v>
      </c>
      <c r="AE103" s="52" t="s">
        <v>4314</v>
      </c>
      <c r="AF103" s="52" t="s">
        <v>4326</v>
      </c>
      <c r="AG103" s="52" t="s">
        <v>4328</v>
      </c>
      <c r="AH103" s="52"/>
      <c r="AI103" s="52"/>
      <c r="AJ103" s="52" t="s">
        <v>49</v>
      </c>
      <c r="AK103" s="52" t="s">
        <v>49</v>
      </c>
      <c r="AL103" s="52" t="s">
        <v>4315</v>
      </c>
      <c r="AM103" s="52" t="s">
        <v>2685</v>
      </c>
      <c r="AN103" s="52" t="s">
        <v>2598</v>
      </c>
      <c r="AO103" s="52" t="s">
        <v>4318</v>
      </c>
      <c r="AP103" s="52" t="s">
        <v>2613</v>
      </c>
      <c r="AQ103" s="278" t="s">
        <v>4317</v>
      </c>
      <c r="AR103" s="278" t="s">
        <v>4316</v>
      </c>
      <c r="AS103" s="295" t="s">
        <v>4327</v>
      </c>
      <c r="AT103" s="551"/>
      <c r="AU103" s="278"/>
    </row>
    <row r="104" spans="1:47" ht="13.5" thickBot="1">
      <c r="A104" s="444"/>
      <c r="B104" s="444"/>
      <c r="C104" s="444"/>
      <c r="D104" s="444"/>
      <c r="E104" s="274"/>
      <c r="F104" s="274"/>
      <c r="G104" s="274"/>
      <c r="H104" s="166"/>
      <c r="I104" s="166"/>
      <c r="J104" s="297"/>
      <c r="K104" s="274"/>
      <c r="L104" s="274"/>
      <c r="M104" s="274"/>
      <c r="N104" s="297"/>
      <c r="O104" s="274"/>
      <c r="P104" s="274"/>
      <c r="Q104" s="274"/>
      <c r="R104" s="274"/>
      <c r="S104" s="274"/>
      <c r="T104" s="274"/>
      <c r="U104" s="274"/>
      <c r="V104" s="274"/>
      <c r="W104" s="274"/>
      <c r="X104" s="274"/>
      <c r="Y104" s="274"/>
      <c r="Z104" s="274"/>
      <c r="AA104" s="274"/>
      <c r="AB104" s="274"/>
      <c r="AC104" s="274"/>
      <c r="AD104" s="297"/>
      <c r="AE104" s="274"/>
      <c r="AF104" s="274"/>
      <c r="AG104" s="274"/>
      <c r="AH104" s="274"/>
      <c r="AI104" s="274"/>
      <c r="AJ104" s="274"/>
      <c r="AK104" s="274"/>
      <c r="AL104" s="274"/>
      <c r="AM104" s="274"/>
      <c r="AN104" s="274"/>
      <c r="AO104" s="274"/>
      <c r="AP104" s="274"/>
      <c r="AQ104" s="281"/>
      <c r="AR104" s="281"/>
      <c r="AS104" s="282"/>
      <c r="AT104" s="550"/>
    </row>
    <row r="105" spans="1:47" s="426" customFormat="1" ht="91.5" customHeight="1" thickBot="1">
      <c r="A105" s="418" t="s">
        <v>4262</v>
      </c>
      <c r="B105" s="419" t="s">
        <v>0</v>
      </c>
      <c r="C105" s="420" t="s">
        <v>194</v>
      </c>
      <c r="D105" s="421" t="s">
        <v>239</v>
      </c>
      <c r="E105" s="421" t="s">
        <v>4263</v>
      </c>
      <c r="F105" s="416"/>
      <c r="G105" s="416" t="s">
        <v>4265</v>
      </c>
      <c r="H105" s="422" t="s">
        <v>4264</v>
      </c>
      <c r="I105" s="422" t="s">
        <v>4266</v>
      </c>
      <c r="J105" s="416" t="s">
        <v>4267</v>
      </c>
      <c r="K105" s="414" t="s">
        <v>3122</v>
      </c>
      <c r="L105" s="416" t="s">
        <v>2601</v>
      </c>
      <c r="M105" s="421" t="s">
        <v>3</v>
      </c>
      <c r="N105" s="416" t="s">
        <v>200</v>
      </c>
      <c r="O105" s="416" t="s">
        <v>2700</v>
      </c>
      <c r="P105" s="423" t="s">
        <v>3226</v>
      </c>
      <c r="Q105" s="424" t="s">
        <v>49</v>
      </c>
      <c r="R105" s="425"/>
      <c r="S105" s="425" t="s">
        <v>3821</v>
      </c>
      <c r="T105" s="425" t="s">
        <v>2658</v>
      </c>
      <c r="U105" s="425"/>
      <c r="V105" s="425"/>
      <c r="W105" s="425" t="s">
        <v>49</v>
      </c>
      <c r="X105" s="425" t="s">
        <v>1512</v>
      </c>
      <c r="Y105" s="425" t="s">
        <v>1512</v>
      </c>
      <c r="Z105" s="425" t="s">
        <v>51</v>
      </c>
      <c r="AA105" s="425" t="s">
        <v>49</v>
      </c>
      <c r="AB105" s="425" t="s">
        <v>49</v>
      </c>
      <c r="AC105" s="425" t="s">
        <v>682</v>
      </c>
      <c r="AD105" s="425" t="s">
        <v>49</v>
      </c>
      <c r="AE105" s="425" t="s">
        <v>49</v>
      </c>
      <c r="AF105" s="425" t="s">
        <v>2638</v>
      </c>
      <c r="AG105" s="425" t="s">
        <v>213</v>
      </c>
      <c r="AH105" s="425"/>
      <c r="AI105" s="425"/>
      <c r="AJ105" s="421" t="s">
        <v>49</v>
      </c>
      <c r="AK105" s="425"/>
      <c r="AL105" s="425" t="s">
        <v>4226</v>
      </c>
      <c r="AM105" s="425" t="s">
        <v>4268</v>
      </c>
      <c r="AN105" s="425" t="s">
        <v>49</v>
      </c>
      <c r="AO105" s="417" t="s">
        <v>3830</v>
      </c>
      <c r="AP105" s="417" t="s">
        <v>3831</v>
      </c>
      <c r="AQ105" s="415" t="s">
        <v>4269</v>
      </c>
      <c r="AR105" s="415" t="s">
        <v>4270</v>
      </c>
      <c r="AS105" s="416"/>
      <c r="AT105" s="559"/>
      <c r="AU105" s="278"/>
    </row>
    <row r="106" spans="1:47" s="4" customFormat="1" ht="100.5" thickBot="1">
      <c r="A106" s="269" t="s">
        <v>3813</v>
      </c>
      <c r="B106" s="128" t="s">
        <v>0</v>
      </c>
      <c r="C106" s="272" t="s">
        <v>194</v>
      </c>
      <c r="D106" s="382"/>
      <c r="E106" s="382" t="s">
        <v>3814</v>
      </c>
      <c r="F106" s="52"/>
      <c r="G106" s="52" t="s">
        <v>3815</v>
      </c>
      <c r="H106" s="411" t="s">
        <v>3816</v>
      </c>
      <c r="I106" s="411" t="s">
        <v>3817</v>
      </c>
      <c r="J106" s="52" t="s">
        <v>2951</v>
      </c>
      <c r="K106" s="383" t="s">
        <v>3818</v>
      </c>
      <c r="L106" s="52">
        <v>2</v>
      </c>
      <c r="M106" s="383" t="s">
        <v>3</v>
      </c>
      <c r="N106" s="383" t="s">
        <v>2634</v>
      </c>
      <c r="O106" s="384" t="s">
        <v>3819</v>
      </c>
      <c r="P106" s="385" t="s">
        <v>3820</v>
      </c>
      <c r="Q106" s="386" t="s">
        <v>250</v>
      </c>
      <c r="R106" s="387"/>
      <c r="S106" s="387" t="s">
        <v>3821</v>
      </c>
      <c r="T106" s="387" t="s">
        <v>3822</v>
      </c>
      <c r="U106" s="387" t="s">
        <v>3823</v>
      </c>
      <c r="V106" s="387"/>
      <c r="W106" s="387" t="s">
        <v>51</v>
      </c>
      <c r="X106" s="387" t="s">
        <v>1186</v>
      </c>
      <c r="Y106" s="387" t="s">
        <v>711</v>
      </c>
      <c r="Z106" s="387" t="s">
        <v>711</v>
      </c>
      <c r="AA106" s="387" t="s">
        <v>1186</v>
      </c>
      <c r="AB106" s="387" t="s">
        <v>3824</v>
      </c>
      <c r="AC106" s="387" t="s">
        <v>1186</v>
      </c>
      <c r="AD106" s="387" t="s">
        <v>1186</v>
      </c>
      <c r="AE106" s="387" t="s">
        <v>3825</v>
      </c>
      <c r="AF106" s="387" t="s">
        <v>2638</v>
      </c>
      <c r="AG106" s="387" t="s">
        <v>3826</v>
      </c>
      <c r="AH106" s="387"/>
      <c r="AI106" s="387"/>
      <c r="AJ106" s="383" t="s">
        <v>3827</v>
      </c>
      <c r="AK106" s="387" t="s">
        <v>49</v>
      </c>
      <c r="AL106" s="387" t="s">
        <v>3828</v>
      </c>
      <c r="AM106" s="387" t="s">
        <v>3829</v>
      </c>
      <c r="AN106" s="387" t="s">
        <v>49</v>
      </c>
      <c r="AO106" s="388" t="s">
        <v>3830</v>
      </c>
      <c r="AP106" s="388" t="s">
        <v>3831</v>
      </c>
      <c r="AQ106" s="278"/>
      <c r="AR106" s="278"/>
      <c r="AS106" s="295"/>
      <c r="AT106" s="551"/>
      <c r="AU106" s="278"/>
    </row>
    <row r="107" spans="1:47" s="4" customFormat="1" ht="100.5" thickBot="1">
      <c r="A107" s="269" t="s">
        <v>3832</v>
      </c>
      <c r="B107" s="128" t="s">
        <v>0</v>
      </c>
      <c r="C107" s="272" t="s">
        <v>194</v>
      </c>
      <c r="D107" s="382" t="s">
        <v>236</v>
      </c>
      <c r="E107" s="382" t="s">
        <v>3814</v>
      </c>
      <c r="F107" s="52"/>
      <c r="G107" s="52" t="s">
        <v>3815</v>
      </c>
      <c r="H107" s="411" t="s">
        <v>3816</v>
      </c>
      <c r="I107" s="411" t="s">
        <v>3817</v>
      </c>
      <c r="J107" s="388" t="s">
        <v>3842</v>
      </c>
      <c r="K107" s="389" t="s">
        <v>3833</v>
      </c>
      <c r="L107" s="52">
        <v>2</v>
      </c>
      <c r="M107" s="383" t="s">
        <v>3</v>
      </c>
      <c r="N107" s="383" t="s">
        <v>2634</v>
      </c>
      <c r="O107" s="384" t="s">
        <v>3819</v>
      </c>
      <c r="P107" s="385" t="s">
        <v>3834</v>
      </c>
      <c r="Q107" s="386" t="s">
        <v>250</v>
      </c>
      <c r="R107" s="387"/>
      <c r="S107" s="387" t="s">
        <v>3821</v>
      </c>
      <c r="T107" s="387" t="s">
        <v>3822</v>
      </c>
      <c r="U107" s="387" t="s">
        <v>3823</v>
      </c>
      <c r="V107" s="387"/>
      <c r="W107" s="387" t="s">
        <v>51</v>
      </c>
      <c r="X107" s="387" t="s">
        <v>1186</v>
      </c>
      <c r="Y107" s="387" t="s">
        <v>711</v>
      </c>
      <c r="Z107" s="387" t="s">
        <v>711</v>
      </c>
      <c r="AA107" s="387" t="s">
        <v>1186</v>
      </c>
      <c r="AB107" s="387" t="s">
        <v>3824</v>
      </c>
      <c r="AC107" s="387" t="s">
        <v>1186</v>
      </c>
      <c r="AD107" s="387" t="s">
        <v>1186</v>
      </c>
      <c r="AE107" s="387" t="s">
        <v>3825</v>
      </c>
      <c r="AF107" s="387" t="s">
        <v>2638</v>
      </c>
      <c r="AG107" s="387" t="s">
        <v>3826</v>
      </c>
      <c r="AH107" s="387"/>
      <c r="AI107" s="387"/>
      <c r="AJ107" s="383" t="s">
        <v>3827</v>
      </c>
      <c r="AK107" s="387" t="s">
        <v>49</v>
      </c>
      <c r="AL107" s="387" t="s">
        <v>3828</v>
      </c>
      <c r="AM107" s="387" t="s">
        <v>3829</v>
      </c>
      <c r="AN107" s="387" t="s">
        <v>49</v>
      </c>
      <c r="AO107" s="388" t="s">
        <v>3830</v>
      </c>
      <c r="AP107" s="388" t="s">
        <v>3831</v>
      </c>
      <c r="AQ107" s="278"/>
      <c r="AR107" s="278"/>
      <c r="AS107" s="295"/>
      <c r="AT107" s="551"/>
      <c r="AU107" s="278"/>
    </row>
    <row r="108" spans="1:47" s="4" customFormat="1" ht="100.5" thickBot="1">
      <c r="A108" s="269" t="s">
        <v>3835</v>
      </c>
      <c r="B108" s="128" t="s">
        <v>0</v>
      </c>
      <c r="C108" s="272" t="s">
        <v>194</v>
      </c>
      <c r="D108" s="382" t="s">
        <v>2633</v>
      </c>
      <c r="E108" s="382" t="s">
        <v>3836</v>
      </c>
      <c r="F108" s="52"/>
      <c r="G108" s="52" t="s">
        <v>3837</v>
      </c>
      <c r="H108" s="411" t="s">
        <v>3838</v>
      </c>
      <c r="I108" s="411" t="s">
        <v>3817</v>
      </c>
      <c r="J108" s="52" t="s">
        <v>2951</v>
      </c>
      <c r="K108" s="383" t="s">
        <v>3818</v>
      </c>
      <c r="L108" s="52">
        <v>2</v>
      </c>
      <c r="M108" s="383" t="s">
        <v>3</v>
      </c>
      <c r="N108" s="383" t="s">
        <v>2634</v>
      </c>
      <c r="O108" s="384" t="s">
        <v>3819</v>
      </c>
      <c r="P108" s="385" t="s">
        <v>3820</v>
      </c>
      <c r="Q108" s="386" t="s">
        <v>250</v>
      </c>
      <c r="R108" s="387"/>
      <c r="S108" s="387" t="s">
        <v>3821</v>
      </c>
      <c r="T108" s="387" t="s">
        <v>3822</v>
      </c>
      <c r="U108" s="387" t="s">
        <v>3823</v>
      </c>
      <c r="V108" s="387"/>
      <c r="W108" s="387" t="s">
        <v>51</v>
      </c>
      <c r="X108" s="387" t="s">
        <v>1186</v>
      </c>
      <c r="Y108" s="387" t="s">
        <v>711</v>
      </c>
      <c r="Z108" s="387" t="s">
        <v>711</v>
      </c>
      <c r="AA108" s="387" t="s">
        <v>1186</v>
      </c>
      <c r="AB108" s="387" t="s">
        <v>3839</v>
      </c>
      <c r="AC108" s="387" t="s">
        <v>1186</v>
      </c>
      <c r="AD108" s="387" t="s">
        <v>1186</v>
      </c>
      <c r="AE108" s="387" t="s">
        <v>3825</v>
      </c>
      <c r="AF108" s="387" t="s">
        <v>2638</v>
      </c>
      <c r="AG108" s="387" t="s">
        <v>3826</v>
      </c>
      <c r="AH108" s="387"/>
      <c r="AI108" s="387"/>
      <c r="AJ108" s="387" t="s">
        <v>49</v>
      </c>
      <c r="AK108" s="387" t="s">
        <v>49</v>
      </c>
      <c r="AL108" s="387" t="s">
        <v>3828</v>
      </c>
      <c r="AM108" s="387" t="s">
        <v>3829</v>
      </c>
      <c r="AN108" s="387" t="s">
        <v>49</v>
      </c>
      <c r="AO108" s="388" t="s">
        <v>3830</v>
      </c>
      <c r="AP108" s="388" t="s">
        <v>3831</v>
      </c>
      <c r="AQ108" s="278"/>
      <c r="AR108" s="278"/>
      <c r="AS108" s="295"/>
      <c r="AT108" s="551"/>
      <c r="AU108" s="278"/>
    </row>
    <row r="109" spans="1:47" s="4" customFormat="1" ht="100.5" thickBot="1">
      <c r="A109" s="269" t="s">
        <v>3840</v>
      </c>
      <c r="B109" s="128" t="s">
        <v>0</v>
      </c>
      <c r="C109" s="272" t="s">
        <v>194</v>
      </c>
      <c r="D109" s="382" t="s">
        <v>2633</v>
      </c>
      <c r="E109" s="382" t="s">
        <v>3836</v>
      </c>
      <c r="F109" s="52"/>
      <c r="G109" s="52" t="s">
        <v>3837</v>
      </c>
      <c r="H109" s="411" t="s">
        <v>3838</v>
      </c>
      <c r="I109" s="411" t="s">
        <v>3817</v>
      </c>
      <c r="J109" s="388" t="s">
        <v>3842</v>
      </c>
      <c r="K109" s="389" t="s">
        <v>3841</v>
      </c>
      <c r="L109" s="52">
        <v>2</v>
      </c>
      <c r="M109" s="383" t="s">
        <v>3</v>
      </c>
      <c r="N109" s="383" t="s">
        <v>2634</v>
      </c>
      <c r="O109" s="384" t="s">
        <v>3819</v>
      </c>
      <c r="P109" s="385" t="s">
        <v>3834</v>
      </c>
      <c r="Q109" s="386" t="s">
        <v>250</v>
      </c>
      <c r="R109" s="387"/>
      <c r="S109" s="387" t="s">
        <v>3821</v>
      </c>
      <c r="T109" s="387" t="s">
        <v>3822</v>
      </c>
      <c r="U109" s="387" t="s">
        <v>3823</v>
      </c>
      <c r="V109" s="387"/>
      <c r="W109" s="387" t="s">
        <v>51</v>
      </c>
      <c r="X109" s="387" t="s">
        <v>1186</v>
      </c>
      <c r="Y109" s="387" t="s">
        <v>711</v>
      </c>
      <c r="Z109" s="387" t="s">
        <v>711</v>
      </c>
      <c r="AA109" s="387" t="s">
        <v>1186</v>
      </c>
      <c r="AB109" s="387" t="s">
        <v>3824</v>
      </c>
      <c r="AC109" s="387" t="s">
        <v>1186</v>
      </c>
      <c r="AD109" s="387" t="s">
        <v>1186</v>
      </c>
      <c r="AE109" s="387" t="s">
        <v>3825</v>
      </c>
      <c r="AF109" s="387" t="s">
        <v>2638</v>
      </c>
      <c r="AG109" s="387" t="s">
        <v>3826</v>
      </c>
      <c r="AH109" s="387"/>
      <c r="AI109" s="387"/>
      <c r="AJ109" s="387" t="s">
        <v>49</v>
      </c>
      <c r="AK109" s="387" t="s">
        <v>49</v>
      </c>
      <c r="AL109" s="387" t="s">
        <v>3828</v>
      </c>
      <c r="AM109" s="387" t="s">
        <v>3829</v>
      </c>
      <c r="AN109" s="387" t="s">
        <v>49</v>
      </c>
      <c r="AO109" s="388" t="s">
        <v>3830</v>
      </c>
      <c r="AP109" s="388" t="s">
        <v>3831</v>
      </c>
      <c r="AQ109" s="278"/>
      <c r="AR109" s="278"/>
      <c r="AS109" s="295"/>
      <c r="AT109" s="551"/>
      <c r="AU109" s="278"/>
    </row>
    <row r="110" spans="1:47">
      <c r="A110" s="444"/>
      <c r="B110" s="444"/>
      <c r="C110" s="444"/>
      <c r="D110" s="444"/>
      <c r="E110" s="274"/>
      <c r="F110" s="274"/>
      <c r="G110" s="274"/>
      <c r="H110" s="166"/>
      <c r="I110" s="166"/>
      <c r="J110" s="297"/>
      <c r="K110" s="274"/>
      <c r="L110" s="274"/>
      <c r="M110" s="274"/>
      <c r="N110" s="297"/>
      <c r="O110" s="274"/>
      <c r="P110" s="274"/>
      <c r="Q110" s="274"/>
      <c r="R110" s="274"/>
      <c r="S110" s="274"/>
      <c r="T110" s="274"/>
      <c r="U110" s="274"/>
      <c r="V110" s="274"/>
      <c r="W110" s="274"/>
      <c r="X110" s="274"/>
      <c r="Y110" s="274"/>
      <c r="Z110" s="274"/>
      <c r="AA110" s="274"/>
      <c r="AB110" s="274"/>
      <c r="AC110" s="274"/>
      <c r="AD110" s="297"/>
      <c r="AE110" s="274"/>
      <c r="AF110" s="274"/>
      <c r="AG110" s="274"/>
      <c r="AH110" s="274"/>
      <c r="AI110" s="274"/>
      <c r="AJ110" s="274"/>
      <c r="AK110" s="274"/>
      <c r="AL110" s="274"/>
      <c r="AM110" s="274"/>
      <c r="AN110" s="274"/>
      <c r="AO110" s="274"/>
      <c r="AP110" s="274"/>
      <c r="AQ110" s="281"/>
      <c r="AR110" s="281"/>
      <c r="AS110" s="282"/>
      <c r="AT110" s="550"/>
    </row>
    <row r="111" spans="1:47" s="293" customFormat="1" ht="57" customHeight="1">
      <c r="A111" s="324" t="s">
        <v>3218</v>
      </c>
      <c r="B111" s="324" t="s">
        <v>0</v>
      </c>
      <c r="C111" s="324" t="s">
        <v>194</v>
      </c>
      <c r="D111" s="324" t="s">
        <v>2614</v>
      </c>
      <c r="E111" s="52" t="s">
        <v>3225</v>
      </c>
      <c r="F111" s="281"/>
      <c r="G111" s="281" t="s">
        <v>3220</v>
      </c>
      <c r="H111" s="282" t="s">
        <v>3221</v>
      </c>
      <c r="I111" s="281" t="s">
        <v>3224</v>
      </c>
      <c r="J111" s="52" t="s">
        <v>3222</v>
      </c>
      <c r="K111" s="52" t="s">
        <v>3223</v>
      </c>
      <c r="L111" s="281">
        <v>2</v>
      </c>
      <c r="M111" s="281" t="s">
        <v>3</v>
      </c>
      <c r="N111" s="519" t="s">
        <v>2665</v>
      </c>
      <c r="O111" s="281" t="s">
        <v>3227</v>
      </c>
      <c r="P111" s="281" t="s">
        <v>3226</v>
      </c>
      <c r="Q111" s="281" t="s">
        <v>250</v>
      </c>
      <c r="R111" s="281"/>
      <c r="S111" s="281" t="s">
        <v>315</v>
      </c>
      <c r="T111" s="52" t="s">
        <v>370</v>
      </c>
      <c r="U111" s="281" t="s">
        <v>49</v>
      </c>
      <c r="V111" s="281"/>
      <c r="W111" s="281" t="s">
        <v>51</v>
      </c>
      <c r="X111" s="281" t="s">
        <v>49</v>
      </c>
      <c r="Y111" s="281" t="s">
        <v>51</v>
      </c>
      <c r="Z111" s="281" t="s">
        <v>51</v>
      </c>
      <c r="AA111" s="281" t="s">
        <v>49</v>
      </c>
      <c r="AB111" s="281" t="s">
        <v>51</v>
      </c>
      <c r="AC111" s="281" t="s">
        <v>49</v>
      </c>
      <c r="AD111" s="282" t="s">
        <v>49</v>
      </c>
      <c r="AE111" s="281" t="s">
        <v>49</v>
      </c>
      <c r="AF111" s="282" t="s">
        <v>3228</v>
      </c>
      <c r="AG111" s="281" t="s">
        <v>49</v>
      </c>
      <c r="AH111" s="281"/>
      <c r="AI111" s="281"/>
      <c r="AJ111" s="281" t="s">
        <v>49</v>
      </c>
      <c r="AK111" s="281" t="s">
        <v>213</v>
      </c>
      <c r="AL111" s="281" t="s">
        <v>1383</v>
      </c>
      <c r="AM111" s="281" t="s">
        <v>3229</v>
      </c>
      <c r="AN111" s="281" t="s">
        <v>213</v>
      </c>
      <c r="AO111" s="281" t="s">
        <v>211</v>
      </c>
      <c r="AP111" s="281" t="s">
        <v>212</v>
      </c>
      <c r="AQ111" s="281" t="s">
        <v>194</v>
      </c>
      <c r="AR111" s="281"/>
      <c r="AS111" s="282" t="s">
        <v>3219</v>
      </c>
      <c r="AT111" s="550"/>
      <c r="AU111" s="281"/>
    </row>
    <row r="112" spans="1:47" s="293" customFormat="1">
      <c r="A112" s="324"/>
      <c r="B112" s="324"/>
      <c r="C112" s="324"/>
      <c r="D112" s="324"/>
      <c r="E112" s="281"/>
      <c r="F112" s="281"/>
      <c r="G112" s="281"/>
      <c r="H112" s="281"/>
      <c r="I112" s="281"/>
      <c r="J112" s="282"/>
      <c r="K112" s="281"/>
      <c r="L112" s="281"/>
      <c r="M112" s="281"/>
      <c r="N112" s="282"/>
      <c r="O112" s="281"/>
      <c r="P112" s="281"/>
      <c r="Q112" s="281"/>
      <c r="R112" s="281"/>
      <c r="S112" s="281"/>
      <c r="T112" s="281"/>
      <c r="U112" s="281"/>
      <c r="V112" s="281"/>
      <c r="W112" s="281"/>
      <c r="X112" s="281"/>
      <c r="Y112" s="281"/>
      <c r="Z112" s="281"/>
      <c r="AA112" s="281"/>
      <c r="AB112" s="281"/>
      <c r="AC112" s="281"/>
      <c r="AD112" s="282"/>
      <c r="AE112" s="281"/>
      <c r="AF112" s="281"/>
      <c r="AG112" s="281"/>
      <c r="AH112" s="281"/>
      <c r="AI112" s="281"/>
      <c r="AJ112" s="281"/>
      <c r="AK112" s="281"/>
      <c r="AL112" s="281"/>
      <c r="AM112" s="281"/>
      <c r="AN112" s="281"/>
      <c r="AO112" s="281"/>
      <c r="AP112" s="281"/>
      <c r="AQ112" s="281"/>
      <c r="AR112" s="281"/>
      <c r="AS112" s="282"/>
      <c r="AT112" s="550"/>
      <c r="AU112" s="281"/>
    </row>
    <row r="113" spans="1:47" s="293" customFormat="1" ht="89.25">
      <c r="A113" s="324" t="s">
        <v>2946</v>
      </c>
      <c r="B113" s="324" t="s">
        <v>52</v>
      </c>
      <c r="C113" s="465" t="s">
        <v>4399</v>
      </c>
      <c r="D113" s="324" t="s">
        <v>196</v>
      </c>
      <c r="E113" s="281" t="s">
        <v>2947</v>
      </c>
      <c r="F113" s="281"/>
      <c r="G113" s="281" t="s">
        <v>2980</v>
      </c>
      <c r="H113" s="282" t="s">
        <v>2948</v>
      </c>
      <c r="I113" s="282" t="s">
        <v>2965</v>
      </c>
      <c r="J113" s="282" t="s">
        <v>2955</v>
      </c>
      <c r="K113" s="281" t="s">
        <v>3122</v>
      </c>
      <c r="L113" s="281">
        <v>2</v>
      </c>
      <c r="M113" s="281" t="s">
        <v>59</v>
      </c>
      <c r="N113" s="519" t="s">
        <v>2665</v>
      </c>
      <c r="O113" s="282" t="s">
        <v>2950</v>
      </c>
      <c r="P113" s="52" t="s">
        <v>2985</v>
      </c>
      <c r="Q113" s="281" t="s">
        <v>49</v>
      </c>
      <c r="R113" s="281"/>
      <c r="S113" s="281" t="s">
        <v>204</v>
      </c>
      <c r="T113" s="281" t="s">
        <v>2956</v>
      </c>
      <c r="U113" s="281" t="s">
        <v>51</v>
      </c>
      <c r="V113" s="281"/>
      <c r="W113" s="281" t="s">
        <v>51</v>
      </c>
      <c r="X113" s="281" t="s">
        <v>2957</v>
      </c>
      <c r="Y113" s="52" t="s">
        <v>2958</v>
      </c>
      <c r="Z113" s="281" t="s">
        <v>51</v>
      </c>
      <c r="AA113" s="281" t="s">
        <v>2959</v>
      </c>
      <c r="AB113" s="281" t="s">
        <v>51</v>
      </c>
      <c r="AC113" s="3" t="s">
        <v>207</v>
      </c>
      <c r="AD113" s="282" t="s">
        <v>51</v>
      </c>
      <c r="AE113" s="281" t="s">
        <v>51</v>
      </c>
      <c r="AF113" s="282" t="s">
        <v>2961</v>
      </c>
      <c r="AG113" s="282" t="s">
        <v>2962</v>
      </c>
      <c r="AH113" s="52"/>
      <c r="AI113" s="52"/>
      <c r="AJ113" s="281" t="s">
        <v>49</v>
      </c>
      <c r="AK113" s="281" t="s">
        <v>2610</v>
      </c>
      <c r="AL113" s="52" t="s">
        <v>261</v>
      </c>
      <c r="AM113" s="281"/>
      <c r="AN113" s="281" t="s">
        <v>1532</v>
      </c>
      <c r="AO113" s="281" t="s">
        <v>211</v>
      </c>
      <c r="AP113" s="281" t="s">
        <v>2963</v>
      </c>
      <c r="AQ113" s="281" t="s">
        <v>194</v>
      </c>
      <c r="AR113" s="282" t="s">
        <v>2960</v>
      </c>
      <c r="AS113" s="282" t="s">
        <v>3885</v>
      </c>
      <c r="AT113" s="550"/>
      <c r="AU113" s="281"/>
    </row>
    <row r="114" spans="1:47" s="293" customFormat="1" ht="102">
      <c r="A114" s="324" t="s">
        <v>2966</v>
      </c>
      <c r="B114" s="324" t="s">
        <v>52</v>
      </c>
      <c r="C114" s="465" t="s">
        <v>2653</v>
      </c>
      <c r="D114" s="324" t="s">
        <v>196</v>
      </c>
      <c r="E114" s="282" t="s">
        <v>2974</v>
      </c>
      <c r="F114" s="281"/>
      <c r="G114" s="282" t="s">
        <v>3025</v>
      </c>
      <c r="H114" s="282" t="s">
        <v>2981</v>
      </c>
      <c r="I114" s="282" t="s">
        <v>2982</v>
      </c>
      <c r="J114" s="282" t="s">
        <v>2983</v>
      </c>
      <c r="K114" s="282" t="s">
        <v>2984</v>
      </c>
      <c r="L114" s="281">
        <v>2</v>
      </c>
      <c r="M114" s="281" t="s">
        <v>59</v>
      </c>
      <c r="N114" s="519" t="s">
        <v>2665</v>
      </c>
      <c r="O114" s="282" t="s">
        <v>2950</v>
      </c>
      <c r="P114" s="52" t="s">
        <v>2985</v>
      </c>
      <c r="Q114" s="281" t="s">
        <v>203</v>
      </c>
      <c r="R114" s="281"/>
      <c r="S114" s="281" t="s">
        <v>204</v>
      </c>
      <c r="T114" s="52" t="s">
        <v>2986</v>
      </c>
      <c r="U114" s="281" t="s">
        <v>51</v>
      </c>
      <c r="V114" s="281"/>
      <c r="W114" s="281" t="s">
        <v>51</v>
      </c>
      <c r="X114" s="281" t="s">
        <v>2957</v>
      </c>
      <c r="Y114" s="52" t="s">
        <v>2958</v>
      </c>
      <c r="Z114" s="281" t="s">
        <v>51</v>
      </c>
      <c r="AA114" s="281" t="s">
        <v>2959</v>
      </c>
      <c r="AB114" s="281" t="s">
        <v>51</v>
      </c>
      <c r="AC114" s="3" t="s">
        <v>207</v>
      </c>
      <c r="AD114" s="282" t="s">
        <v>51</v>
      </c>
      <c r="AE114" s="281" t="s">
        <v>51</v>
      </c>
      <c r="AF114" s="282" t="s">
        <v>3022</v>
      </c>
      <c r="AG114" s="282" t="s">
        <v>3023</v>
      </c>
      <c r="AH114" s="52"/>
      <c r="AI114" s="52"/>
      <c r="AJ114" s="281" t="s">
        <v>49</v>
      </c>
      <c r="AK114" s="52" t="s">
        <v>210</v>
      </c>
      <c r="AL114" s="52" t="s">
        <v>261</v>
      </c>
      <c r="AM114" s="52" t="s">
        <v>374</v>
      </c>
      <c r="AN114" s="3" t="s">
        <v>335</v>
      </c>
      <c r="AO114" s="281" t="s">
        <v>211</v>
      </c>
      <c r="AP114" s="281" t="s">
        <v>2963</v>
      </c>
      <c r="AQ114" s="281" t="s">
        <v>194</v>
      </c>
      <c r="AR114" s="282"/>
      <c r="AS114" s="282" t="s">
        <v>4409</v>
      </c>
      <c r="AT114" s="550"/>
      <c r="AU114" s="281"/>
    </row>
    <row r="115" spans="1:47" s="293" customFormat="1" ht="102">
      <c r="A115" s="324" t="s">
        <v>2967</v>
      </c>
      <c r="B115" s="324" t="s">
        <v>52</v>
      </c>
      <c r="C115" s="465" t="s">
        <v>2687</v>
      </c>
      <c r="D115" s="324" t="s">
        <v>236</v>
      </c>
      <c r="E115" s="282" t="s">
        <v>3024</v>
      </c>
      <c r="F115" s="281"/>
      <c r="G115" s="281" t="s">
        <v>3026</v>
      </c>
      <c r="H115" s="282" t="s">
        <v>3027</v>
      </c>
      <c r="I115" s="282" t="s">
        <v>3028</v>
      </c>
      <c r="J115" s="282" t="s">
        <v>3029</v>
      </c>
      <c r="K115" s="282" t="s">
        <v>2984</v>
      </c>
      <c r="L115" s="281">
        <v>2</v>
      </c>
      <c r="M115" s="281" t="s">
        <v>59</v>
      </c>
      <c r="N115" s="519" t="s">
        <v>2665</v>
      </c>
      <c r="O115" s="282" t="s">
        <v>2950</v>
      </c>
      <c r="P115" s="52" t="s">
        <v>2985</v>
      </c>
      <c r="Q115" s="281" t="s">
        <v>203</v>
      </c>
      <c r="R115" s="281"/>
      <c r="S115" s="281" t="s">
        <v>204</v>
      </c>
      <c r="T115" s="52" t="s">
        <v>3030</v>
      </c>
      <c r="U115" s="281" t="s">
        <v>51</v>
      </c>
      <c r="V115" s="281"/>
      <c r="W115" s="281" t="s">
        <v>51</v>
      </c>
      <c r="X115" s="282" t="s">
        <v>3031</v>
      </c>
      <c r="Y115" s="52" t="s">
        <v>2958</v>
      </c>
      <c r="Z115" s="281" t="s">
        <v>51</v>
      </c>
      <c r="AA115" s="281" t="s">
        <v>2959</v>
      </c>
      <c r="AB115" s="281" t="s">
        <v>51</v>
      </c>
      <c r="AC115" s="3" t="s">
        <v>207</v>
      </c>
      <c r="AD115" s="282" t="s">
        <v>51</v>
      </c>
      <c r="AE115" s="281" t="s">
        <v>51</v>
      </c>
      <c r="AF115" s="282" t="s">
        <v>3022</v>
      </c>
      <c r="AG115" s="282" t="s">
        <v>3023</v>
      </c>
      <c r="AH115" s="52"/>
      <c r="AI115" s="52"/>
      <c r="AJ115" s="281" t="s">
        <v>51</v>
      </c>
      <c r="AK115" s="52" t="s">
        <v>210</v>
      </c>
      <c r="AL115" s="52" t="s">
        <v>261</v>
      </c>
      <c r="AM115" s="52" t="s">
        <v>374</v>
      </c>
      <c r="AN115" s="3" t="s">
        <v>335</v>
      </c>
      <c r="AO115" s="281" t="s">
        <v>211</v>
      </c>
      <c r="AP115" s="281" t="s">
        <v>2963</v>
      </c>
      <c r="AQ115" s="281" t="s">
        <v>194</v>
      </c>
      <c r="AR115" s="282"/>
      <c r="AS115" s="282" t="s">
        <v>4409</v>
      </c>
      <c r="AT115" s="550"/>
      <c r="AU115" s="281"/>
    </row>
    <row r="116" spans="1:47" s="293" customFormat="1" ht="72.75" customHeight="1">
      <c r="A116" s="324" t="s">
        <v>4164</v>
      </c>
      <c r="B116" s="324" t="s">
        <v>52</v>
      </c>
      <c r="C116" s="465" t="s">
        <v>2688</v>
      </c>
      <c r="D116" s="324" t="s">
        <v>236</v>
      </c>
      <c r="E116" s="282" t="s">
        <v>4169</v>
      </c>
      <c r="F116" s="281"/>
      <c r="G116" s="282" t="s">
        <v>4170</v>
      </c>
      <c r="H116" s="282" t="s">
        <v>4165</v>
      </c>
      <c r="I116" s="282" t="s">
        <v>4166</v>
      </c>
      <c r="J116" s="282" t="s">
        <v>3029</v>
      </c>
      <c r="K116" s="282" t="s">
        <v>4167</v>
      </c>
      <c r="L116" s="281">
        <v>4</v>
      </c>
      <c r="M116" s="281" t="s">
        <v>254</v>
      </c>
      <c r="N116" s="519" t="s">
        <v>2665</v>
      </c>
      <c r="O116" s="282" t="s">
        <v>2950</v>
      </c>
      <c r="P116" s="52" t="s">
        <v>2985</v>
      </c>
      <c r="Q116" s="281" t="s">
        <v>203</v>
      </c>
      <c r="R116" s="281"/>
      <c r="S116" s="281" t="s">
        <v>204</v>
      </c>
      <c r="T116" s="52" t="s">
        <v>3030</v>
      </c>
      <c r="U116" s="281" t="s">
        <v>51</v>
      </c>
      <c r="V116" s="281"/>
      <c r="W116" s="281" t="s">
        <v>51</v>
      </c>
      <c r="X116" s="282" t="s">
        <v>4168</v>
      </c>
      <c r="Y116" s="52" t="s">
        <v>2958</v>
      </c>
      <c r="Z116" s="281" t="s">
        <v>51</v>
      </c>
      <c r="AA116" s="281" t="s">
        <v>2959</v>
      </c>
      <c r="AB116" s="281" t="s">
        <v>51</v>
      </c>
      <c r="AC116" s="3" t="s">
        <v>207</v>
      </c>
      <c r="AD116" s="282" t="s">
        <v>51</v>
      </c>
      <c r="AE116" s="281" t="s">
        <v>51</v>
      </c>
      <c r="AF116" s="282" t="s">
        <v>3022</v>
      </c>
      <c r="AG116" s="282" t="s">
        <v>3023</v>
      </c>
      <c r="AH116" s="52"/>
      <c r="AI116" s="52"/>
      <c r="AJ116" s="281" t="s">
        <v>51</v>
      </c>
      <c r="AK116" s="52" t="s">
        <v>2610</v>
      </c>
      <c r="AL116" s="52" t="s">
        <v>261</v>
      </c>
      <c r="AM116" s="52" t="s">
        <v>374</v>
      </c>
      <c r="AN116" s="3" t="s">
        <v>335</v>
      </c>
      <c r="AO116" s="281" t="s">
        <v>211</v>
      </c>
      <c r="AP116" s="281" t="s">
        <v>2963</v>
      </c>
      <c r="AQ116" s="281" t="s">
        <v>194</v>
      </c>
      <c r="AR116" s="282"/>
      <c r="AS116" s="282" t="s">
        <v>4410</v>
      </c>
      <c r="AT116" s="550"/>
      <c r="AU116" s="281"/>
    </row>
    <row r="117" spans="1:47" s="293" customFormat="1" ht="57.75" customHeight="1">
      <c r="A117" s="324" t="s">
        <v>2969</v>
      </c>
      <c r="B117" s="324" t="s">
        <v>52</v>
      </c>
      <c r="C117" s="324" t="s">
        <v>2690</v>
      </c>
      <c r="D117" s="324" t="s">
        <v>239</v>
      </c>
      <c r="E117" s="281" t="s">
        <v>2947</v>
      </c>
      <c r="F117" s="281"/>
      <c r="G117" s="281" t="s">
        <v>3123</v>
      </c>
      <c r="H117" s="282" t="s">
        <v>3119</v>
      </c>
      <c r="I117" s="321" t="s">
        <v>3120</v>
      </c>
      <c r="J117" s="282" t="s">
        <v>3121</v>
      </c>
      <c r="K117" s="281" t="s">
        <v>3122</v>
      </c>
      <c r="L117" s="281">
        <v>2</v>
      </c>
      <c r="M117" s="281" t="s">
        <v>59</v>
      </c>
      <c r="N117" s="519" t="s">
        <v>2665</v>
      </c>
      <c r="O117" s="282" t="s">
        <v>2950</v>
      </c>
      <c r="P117" s="52" t="s">
        <v>2985</v>
      </c>
      <c r="Q117" s="281" t="s">
        <v>203</v>
      </c>
      <c r="R117" s="281"/>
      <c r="S117" s="281" t="s">
        <v>204</v>
      </c>
      <c r="T117" s="52" t="s">
        <v>3163</v>
      </c>
      <c r="U117" s="281" t="s">
        <v>51</v>
      </c>
      <c r="V117" s="281"/>
      <c r="W117" s="281" t="s">
        <v>51</v>
      </c>
      <c r="X117" s="281" t="s">
        <v>2957</v>
      </c>
      <c r="Y117" s="52" t="s">
        <v>2958</v>
      </c>
      <c r="Z117" s="281" t="s">
        <v>51</v>
      </c>
      <c r="AA117" s="281" t="s">
        <v>2959</v>
      </c>
      <c r="AB117" s="281" t="s">
        <v>51</v>
      </c>
      <c r="AC117" s="3" t="s">
        <v>207</v>
      </c>
      <c r="AD117" s="282" t="s">
        <v>51</v>
      </c>
      <c r="AE117" s="281" t="s">
        <v>51</v>
      </c>
      <c r="AF117" s="282" t="s">
        <v>3022</v>
      </c>
      <c r="AG117" s="282" t="s">
        <v>3023</v>
      </c>
      <c r="AH117" s="52"/>
      <c r="AI117" s="52"/>
      <c r="AJ117" s="281" t="s">
        <v>49</v>
      </c>
      <c r="AK117" s="52" t="s">
        <v>210</v>
      </c>
      <c r="AL117" s="52" t="s">
        <v>261</v>
      </c>
      <c r="AM117" s="52" t="s">
        <v>374</v>
      </c>
      <c r="AN117" s="3" t="s">
        <v>3877</v>
      </c>
      <c r="AO117" s="281" t="s">
        <v>211</v>
      </c>
      <c r="AP117" s="281" t="s">
        <v>2963</v>
      </c>
      <c r="AQ117" s="281" t="s">
        <v>194</v>
      </c>
      <c r="AR117" s="281"/>
      <c r="AS117" s="282" t="s">
        <v>4162</v>
      </c>
      <c r="AT117" s="550"/>
      <c r="AU117" s="281"/>
    </row>
    <row r="118" spans="1:47" s="293" customFormat="1" ht="77.25" customHeight="1">
      <c r="A118" s="324" t="s">
        <v>2968</v>
      </c>
      <c r="B118" s="324" t="s">
        <v>52</v>
      </c>
      <c r="C118" s="465" t="s">
        <v>3230</v>
      </c>
      <c r="D118" s="324" t="s">
        <v>306</v>
      </c>
      <c r="E118" s="281" t="s">
        <v>2947</v>
      </c>
      <c r="F118" s="281"/>
      <c r="G118" s="281" t="s">
        <v>3231</v>
      </c>
      <c r="H118" s="282" t="s">
        <v>3232</v>
      </c>
      <c r="I118" s="282" t="s">
        <v>3233</v>
      </c>
      <c r="J118" s="282" t="s">
        <v>3121</v>
      </c>
      <c r="K118" s="281" t="s">
        <v>3122</v>
      </c>
      <c r="L118" s="281">
        <v>2</v>
      </c>
      <c r="M118" s="281" t="s">
        <v>59</v>
      </c>
      <c r="N118" s="519" t="s">
        <v>2665</v>
      </c>
      <c r="O118" s="282" t="s">
        <v>2950</v>
      </c>
      <c r="P118" s="52" t="s">
        <v>2985</v>
      </c>
      <c r="Q118" s="281" t="s">
        <v>49</v>
      </c>
      <c r="R118" s="281"/>
      <c r="S118" s="281" t="s">
        <v>204</v>
      </c>
      <c r="T118" s="52" t="s">
        <v>3234</v>
      </c>
      <c r="U118" s="281" t="s">
        <v>51</v>
      </c>
      <c r="V118" s="281"/>
      <c r="W118" s="281" t="s">
        <v>51</v>
      </c>
      <c r="X118" s="281" t="s">
        <v>2957</v>
      </c>
      <c r="Y118" s="52" t="s">
        <v>2958</v>
      </c>
      <c r="Z118" s="281" t="s">
        <v>51</v>
      </c>
      <c r="AA118" s="281" t="s">
        <v>2959</v>
      </c>
      <c r="AB118" s="281" t="s">
        <v>51</v>
      </c>
      <c r="AC118" s="3" t="s">
        <v>207</v>
      </c>
      <c r="AD118" s="282" t="s">
        <v>51</v>
      </c>
      <c r="AE118" s="281" t="s">
        <v>51</v>
      </c>
      <c r="AF118" s="282" t="s">
        <v>3022</v>
      </c>
      <c r="AG118" s="282" t="s">
        <v>3023</v>
      </c>
      <c r="AH118" s="52"/>
      <c r="AI118" s="52"/>
      <c r="AJ118" s="281" t="s">
        <v>49</v>
      </c>
      <c r="AK118" s="281" t="s">
        <v>2610</v>
      </c>
      <c r="AL118" s="52" t="s">
        <v>261</v>
      </c>
      <c r="AM118" s="52" t="s">
        <v>374</v>
      </c>
      <c r="AN118" s="281" t="s">
        <v>1532</v>
      </c>
      <c r="AO118" s="281" t="s">
        <v>211</v>
      </c>
      <c r="AP118" s="281" t="s">
        <v>2963</v>
      </c>
      <c r="AQ118" s="281" t="s">
        <v>194</v>
      </c>
      <c r="AR118" s="281"/>
      <c r="AS118" s="282" t="s">
        <v>3235</v>
      </c>
      <c r="AT118" s="550"/>
      <c r="AU118" s="281"/>
    </row>
    <row r="119" spans="1:47" s="293" customFormat="1" ht="102">
      <c r="A119" s="324" t="s">
        <v>2972</v>
      </c>
      <c r="B119" s="324" t="s">
        <v>52</v>
      </c>
      <c r="C119" s="128" t="s">
        <v>3276</v>
      </c>
      <c r="D119" s="324" t="s">
        <v>196</v>
      </c>
      <c r="E119" s="282" t="s">
        <v>3290</v>
      </c>
      <c r="F119" s="281"/>
      <c r="G119" s="282" t="s">
        <v>3280</v>
      </c>
      <c r="H119" s="282" t="s">
        <v>3281</v>
      </c>
      <c r="I119" s="282" t="s">
        <v>3282</v>
      </c>
      <c r="J119" s="282" t="s">
        <v>3121</v>
      </c>
      <c r="K119" s="282" t="s">
        <v>2984</v>
      </c>
      <c r="L119" s="281">
        <v>2</v>
      </c>
      <c r="M119" s="281" t="s">
        <v>59</v>
      </c>
      <c r="N119" s="519" t="s">
        <v>2665</v>
      </c>
      <c r="O119" s="282" t="s">
        <v>2950</v>
      </c>
      <c r="P119" s="52" t="s">
        <v>3286</v>
      </c>
      <c r="Q119" s="281" t="s">
        <v>250</v>
      </c>
      <c r="R119" s="281"/>
      <c r="S119" s="281" t="s">
        <v>204</v>
      </c>
      <c r="T119" s="52" t="s">
        <v>2986</v>
      </c>
      <c r="U119" s="281" t="s">
        <v>51</v>
      </c>
      <c r="V119" s="281"/>
      <c r="W119" s="281" t="s">
        <v>51</v>
      </c>
      <c r="X119" s="282" t="s">
        <v>3031</v>
      </c>
      <c r="Y119" s="52" t="s">
        <v>2958</v>
      </c>
      <c r="Z119" s="281" t="s">
        <v>51</v>
      </c>
      <c r="AA119" s="52" t="s">
        <v>390</v>
      </c>
      <c r="AB119" s="281" t="s">
        <v>51</v>
      </c>
      <c r="AC119" s="3" t="s">
        <v>207</v>
      </c>
      <c r="AD119" s="282" t="s">
        <v>3262</v>
      </c>
      <c r="AE119" s="281" t="s">
        <v>51</v>
      </c>
      <c r="AF119" s="282" t="s">
        <v>3287</v>
      </c>
      <c r="AG119" s="282" t="s">
        <v>3023</v>
      </c>
      <c r="AH119" s="52"/>
      <c r="AI119" s="52"/>
      <c r="AJ119" s="281" t="s">
        <v>49</v>
      </c>
      <c r="AK119" s="281" t="s">
        <v>2610</v>
      </c>
      <c r="AL119" s="52" t="s">
        <v>261</v>
      </c>
      <c r="AM119" s="52" t="s">
        <v>360</v>
      </c>
      <c r="AN119" s="281" t="s">
        <v>1532</v>
      </c>
      <c r="AO119" s="281" t="s">
        <v>211</v>
      </c>
      <c r="AP119" s="281" t="s">
        <v>2963</v>
      </c>
      <c r="AQ119" s="281" t="s">
        <v>194</v>
      </c>
      <c r="AR119" s="281"/>
      <c r="AS119" s="52" t="s">
        <v>398</v>
      </c>
      <c r="AT119" s="550"/>
      <c r="AU119" s="281"/>
    </row>
    <row r="120" spans="1:47" s="293" customFormat="1" ht="102">
      <c r="A120" s="324" t="s">
        <v>2971</v>
      </c>
      <c r="B120" s="324" t="s">
        <v>52</v>
      </c>
      <c r="C120" s="128" t="s">
        <v>3276</v>
      </c>
      <c r="D120" s="324" t="s">
        <v>236</v>
      </c>
      <c r="E120" s="282" t="s">
        <v>2974</v>
      </c>
      <c r="F120" s="281"/>
      <c r="G120" s="282" t="s">
        <v>3284</v>
      </c>
      <c r="H120" s="282" t="s">
        <v>3285</v>
      </c>
      <c r="I120" s="282" t="s">
        <v>3283</v>
      </c>
      <c r="J120" s="282" t="s">
        <v>3121</v>
      </c>
      <c r="K120" s="282" t="s">
        <v>2984</v>
      </c>
      <c r="L120" s="281">
        <v>2</v>
      </c>
      <c r="M120" s="281" t="s">
        <v>59</v>
      </c>
      <c r="N120" s="519" t="s">
        <v>2665</v>
      </c>
      <c r="O120" s="282" t="s">
        <v>2950</v>
      </c>
      <c r="P120" s="52" t="s">
        <v>3286</v>
      </c>
      <c r="Q120" s="281" t="s">
        <v>250</v>
      </c>
      <c r="R120" s="281"/>
      <c r="S120" s="281" t="s">
        <v>204</v>
      </c>
      <c r="T120" s="52" t="s">
        <v>3030</v>
      </c>
      <c r="U120" s="281" t="s">
        <v>51</v>
      </c>
      <c r="V120" s="281"/>
      <c r="W120" s="281" t="s">
        <v>51</v>
      </c>
      <c r="X120" s="282" t="s">
        <v>3031</v>
      </c>
      <c r="Y120" s="52" t="s">
        <v>2958</v>
      </c>
      <c r="Z120" s="281" t="s">
        <v>51</v>
      </c>
      <c r="AA120" s="52" t="s">
        <v>390</v>
      </c>
      <c r="AB120" s="281" t="s">
        <v>51</v>
      </c>
      <c r="AC120" s="3" t="s">
        <v>207</v>
      </c>
      <c r="AD120" s="282" t="s">
        <v>3262</v>
      </c>
      <c r="AE120" s="281" t="s">
        <v>51</v>
      </c>
      <c r="AF120" s="282" t="s">
        <v>3287</v>
      </c>
      <c r="AG120" s="282" t="s">
        <v>3023</v>
      </c>
      <c r="AH120" s="52"/>
      <c r="AI120" s="52"/>
      <c r="AJ120" s="281" t="s">
        <v>51</v>
      </c>
      <c r="AK120" s="281" t="s">
        <v>2610</v>
      </c>
      <c r="AL120" s="52" t="s">
        <v>261</v>
      </c>
      <c r="AM120" s="52" t="s">
        <v>360</v>
      </c>
      <c r="AN120" s="281" t="s">
        <v>1532</v>
      </c>
      <c r="AO120" s="281" t="s">
        <v>211</v>
      </c>
      <c r="AP120" s="281" t="s">
        <v>2963</v>
      </c>
      <c r="AQ120" s="281" t="s">
        <v>194</v>
      </c>
      <c r="AR120" s="281"/>
      <c r="AS120" s="52" t="s">
        <v>398</v>
      </c>
      <c r="AT120" s="550"/>
      <c r="AU120" s="281"/>
    </row>
    <row r="121" spans="1:47" s="293" customFormat="1" ht="102">
      <c r="A121" s="324" t="s">
        <v>2970</v>
      </c>
      <c r="B121" s="324" t="s">
        <v>52</v>
      </c>
      <c r="C121" s="128" t="s">
        <v>3276</v>
      </c>
      <c r="D121" s="324" t="s">
        <v>196</v>
      </c>
      <c r="E121" s="282" t="s">
        <v>3290</v>
      </c>
      <c r="F121" s="281"/>
      <c r="G121" s="281" t="s">
        <v>3289</v>
      </c>
      <c r="H121" s="282" t="s">
        <v>3281</v>
      </c>
      <c r="I121" s="282" t="s">
        <v>3288</v>
      </c>
      <c r="J121" s="282" t="s">
        <v>3291</v>
      </c>
      <c r="K121" s="282" t="s">
        <v>3293</v>
      </c>
      <c r="L121" s="281">
        <v>2</v>
      </c>
      <c r="M121" s="281" t="s">
        <v>59</v>
      </c>
      <c r="N121" s="519" t="s">
        <v>2665</v>
      </c>
      <c r="O121" s="282" t="s">
        <v>2950</v>
      </c>
      <c r="P121" s="281" t="s">
        <v>3292</v>
      </c>
      <c r="Q121" s="281" t="s">
        <v>250</v>
      </c>
      <c r="R121" s="281"/>
      <c r="S121" s="281" t="s">
        <v>204</v>
      </c>
      <c r="T121" s="52" t="s">
        <v>3030</v>
      </c>
      <c r="U121" s="281" t="s">
        <v>51</v>
      </c>
      <c r="V121" s="281"/>
      <c r="W121" s="281" t="s">
        <v>51</v>
      </c>
      <c r="X121" s="282" t="s">
        <v>3031</v>
      </c>
      <c r="Y121" s="52" t="s">
        <v>2958</v>
      </c>
      <c r="Z121" s="281" t="s">
        <v>51</v>
      </c>
      <c r="AA121" s="52" t="s">
        <v>390</v>
      </c>
      <c r="AB121" s="281" t="s">
        <v>51</v>
      </c>
      <c r="AC121" s="3" t="s">
        <v>207</v>
      </c>
      <c r="AD121" s="282" t="s">
        <v>49</v>
      </c>
      <c r="AE121" s="281" t="s">
        <v>51</v>
      </c>
      <c r="AF121" s="282" t="s">
        <v>3294</v>
      </c>
      <c r="AG121" s="282" t="s">
        <v>3023</v>
      </c>
      <c r="AH121" s="52"/>
      <c r="AI121" s="52"/>
      <c r="AJ121" s="281" t="s">
        <v>51</v>
      </c>
      <c r="AK121" s="281" t="s">
        <v>2610</v>
      </c>
      <c r="AL121" s="52" t="s">
        <v>261</v>
      </c>
      <c r="AM121" s="52" t="s">
        <v>360</v>
      </c>
      <c r="AN121" s="281" t="s">
        <v>1532</v>
      </c>
      <c r="AO121" s="281" t="s">
        <v>211</v>
      </c>
      <c r="AP121" s="281" t="s">
        <v>2963</v>
      </c>
      <c r="AQ121" s="281" t="s">
        <v>194</v>
      </c>
      <c r="AR121" s="281"/>
      <c r="AS121" s="52" t="s">
        <v>398</v>
      </c>
      <c r="AT121" s="550"/>
      <c r="AU121" s="281"/>
    </row>
    <row r="122" spans="1:47" s="293" customFormat="1" ht="63.75">
      <c r="A122" s="324" t="s">
        <v>3279</v>
      </c>
      <c r="B122" s="324" t="s">
        <v>52</v>
      </c>
      <c r="C122" s="130" t="s">
        <v>3277</v>
      </c>
      <c r="D122" s="324" t="s">
        <v>271</v>
      </c>
      <c r="E122" s="281" t="s">
        <v>2947</v>
      </c>
      <c r="F122" s="281"/>
      <c r="G122" s="282" t="s">
        <v>3534</v>
      </c>
      <c r="H122" s="282" t="s">
        <v>3535</v>
      </c>
      <c r="I122" s="281" t="s">
        <v>3536</v>
      </c>
      <c r="J122" s="282" t="s">
        <v>3519</v>
      </c>
      <c r="K122" s="282" t="s">
        <v>3537</v>
      </c>
      <c r="L122" s="52">
        <v>2</v>
      </c>
      <c r="M122" s="52" t="s">
        <v>548</v>
      </c>
      <c r="N122" s="519" t="s">
        <v>3530</v>
      </c>
      <c r="O122" s="281" t="s">
        <v>3521</v>
      </c>
      <c r="P122" s="281" t="s">
        <v>3522</v>
      </c>
      <c r="Q122" s="281" t="s">
        <v>250</v>
      </c>
      <c r="R122" s="281"/>
      <c r="S122" s="281" t="s">
        <v>204</v>
      </c>
      <c r="T122" s="52" t="s">
        <v>3540</v>
      </c>
      <c r="U122" s="281" t="s">
        <v>49</v>
      </c>
      <c r="V122" s="3"/>
      <c r="W122" s="3" t="s">
        <v>51</v>
      </c>
      <c r="X122" s="3" t="s">
        <v>49</v>
      </c>
      <c r="Y122" s="3" t="s">
        <v>51</v>
      </c>
      <c r="Z122" s="3" t="s">
        <v>51</v>
      </c>
      <c r="AA122" s="3" t="s">
        <v>49</v>
      </c>
      <c r="AB122" s="3" t="s">
        <v>355</v>
      </c>
      <c r="AC122" s="3" t="s">
        <v>49</v>
      </c>
      <c r="AD122" s="3" t="s">
        <v>49</v>
      </c>
      <c r="AE122" s="3" t="s">
        <v>49</v>
      </c>
      <c r="AF122" s="282" t="s">
        <v>3538</v>
      </c>
      <c r="AG122" s="282" t="s">
        <v>3023</v>
      </c>
      <c r="AH122" s="52"/>
      <c r="AI122" s="52"/>
      <c r="AJ122" s="281" t="s">
        <v>49</v>
      </c>
      <c r="AK122" s="281" t="s">
        <v>49</v>
      </c>
      <c r="AL122" s="3" t="s">
        <v>349</v>
      </c>
      <c r="AM122" s="3" t="s">
        <v>360</v>
      </c>
      <c r="AN122" s="3" t="s">
        <v>213</v>
      </c>
      <c r="AO122" s="3" t="s">
        <v>211</v>
      </c>
      <c r="AP122" s="281" t="s">
        <v>2963</v>
      </c>
      <c r="AQ122" s="281" t="s">
        <v>194</v>
      </c>
      <c r="AR122" s="281" t="s">
        <v>213</v>
      </c>
      <c r="AS122" s="3" t="s">
        <v>3524</v>
      </c>
      <c r="AT122" s="550"/>
      <c r="AU122" s="281"/>
    </row>
    <row r="123" spans="1:47" s="293" customFormat="1" ht="93" customHeight="1">
      <c r="A123" s="324" t="s">
        <v>3273</v>
      </c>
      <c r="B123" s="324" t="s">
        <v>52</v>
      </c>
      <c r="C123" s="130" t="s">
        <v>3277</v>
      </c>
      <c r="D123" s="324" t="s">
        <v>196</v>
      </c>
      <c r="E123" s="281" t="s">
        <v>2947</v>
      </c>
      <c r="F123" s="281"/>
      <c r="G123" s="282" t="s">
        <v>3541</v>
      </c>
      <c r="H123" s="282" t="s">
        <v>3518</v>
      </c>
      <c r="I123" s="282" t="s">
        <v>3525</v>
      </c>
      <c r="J123" s="282" t="s">
        <v>3519</v>
      </c>
      <c r="K123" s="282" t="s">
        <v>3520</v>
      </c>
      <c r="L123" s="52">
        <v>2</v>
      </c>
      <c r="M123" s="52" t="s">
        <v>548</v>
      </c>
      <c r="N123" s="519" t="s">
        <v>3530</v>
      </c>
      <c r="O123" s="281" t="s">
        <v>3521</v>
      </c>
      <c r="P123" s="281" t="s">
        <v>3522</v>
      </c>
      <c r="Q123" s="281" t="s">
        <v>250</v>
      </c>
      <c r="R123" s="281"/>
      <c r="S123" s="281" t="s">
        <v>204</v>
      </c>
      <c r="T123" s="52" t="s">
        <v>2986</v>
      </c>
      <c r="U123" s="281" t="s">
        <v>49</v>
      </c>
      <c r="V123" s="3"/>
      <c r="W123" s="3" t="s">
        <v>51</v>
      </c>
      <c r="X123" s="3" t="s">
        <v>49</v>
      </c>
      <c r="Y123" s="3" t="s">
        <v>51</v>
      </c>
      <c r="Z123" s="3" t="s">
        <v>51</v>
      </c>
      <c r="AA123" s="3" t="s">
        <v>49</v>
      </c>
      <c r="AB123" s="3" t="s">
        <v>355</v>
      </c>
      <c r="AC123" s="3" t="s">
        <v>49</v>
      </c>
      <c r="AD123" s="3" t="s">
        <v>49</v>
      </c>
      <c r="AE123" s="3" t="s">
        <v>49</v>
      </c>
      <c r="AF123" s="282" t="s">
        <v>3538</v>
      </c>
      <c r="AG123" s="282" t="s">
        <v>3523</v>
      </c>
      <c r="AH123" s="52"/>
      <c r="AI123" s="52"/>
      <c r="AJ123" s="281" t="s">
        <v>49</v>
      </c>
      <c r="AK123" s="281" t="s">
        <v>49</v>
      </c>
      <c r="AL123" s="3" t="s">
        <v>349</v>
      </c>
      <c r="AM123" s="3" t="s">
        <v>360</v>
      </c>
      <c r="AN123" s="3" t="s">
        <v>213</v>
      </c>
      <c r="AO123" s="3" t="s">
        <v>211</v>
      </c>
      <c r="AP123" s="281" t="s">
        <v>2963</v>
      </c>
      <c r="AQ123" s="281" t="s">
        <v>194</v>
      </c>
      <c r="AR123" s="3" t="s">
        <v>213</v>
      </c>
      <c r="AS123" s="3" t="s">
        <v>3524</v>
      </c>
      <c r="AT123" s="550"/>
      <c r="AU123" s="281"/>
    </row>
    <row r="124" spans="1:47" s="293" customFormat="1" ht="63.75">
      <c r="A124" s="324" t="s">
        <v>3274</v>
      </c>
      <c r="B124" s="324" t="s">
        <v>52</v>
      </c>
      <c r="C124" s="130" t="s">
        <v>3278</v>
      </c>
      <c r="D124" s="324" t="s">
        <v>236</v>
      </c>
      <c r="E124" s="281" t="s">
        <v>2947</v>
      </c>
      <c r="F124" s="281"/>
      <c r="G124" s="282" t="s">
        <v>3542</v>
      </c>
      <c r="H124" s="282" t="s">
        <v>3527</v>
      </c>
      <c r="I124" s="282" t="s">
        <v>3528</v>
      </c>
      <c r="J124" s="282" t="s">
        <v>3519</v>
      </c>
      <c r="K124" s="282" t="s">
        <v>3529</v>
      </c>
      <c r="L124" s="52">
        <v>2</v>
      </c>
      <c r="M124" s="281" t="s">
        <v>59</v>
      </c>
      <c r="N124" s="519" t="s">
        <v>3530</v>
      </c>
      <c r="O124" s="281" t="s">
        <v>3521</v>
      </c>
      <c r="P124" s="281" t="s">
        <v>3522</v>
      </c>
      <c r="Q124" s="281" t="s">
        <v>250</v>
      </c>
      <c r="R124" s="281"/>
      <c r="S124" s="281" t="s">
        <v>204</v>
      </c>
      <c r="T124" s="52" t="s">
        <v>2986</v>
      </c>
      <c r="U124" s="281" t="s">
        <v>49</v>
      </c>
      <c r="V124" s="3"/>
      <c r="W124" s="3" t="s">
        <v>51</v>
      </c>
      <c r="X124" s="3" t="s">
        <v>49</v>
      </c>
      <c r="Y124" s="3" t="s">
        <v>51</v>
      </c>
      <c r="Z124" s="3" t="s">
        <v>51</v>
      </c>
      <c r="AA124" s="3" t="s">
        <v>49</v>
      </c>
      <c r="AB124" s="3" t="s">
        <v>355</v>
      </c>
      <c r="AC124" s="3" t="s">
        <v>49</v>
      </c>
      <c r="AD124" s="3" t="s">
        <v>49</v>
      </c>
      <c r="AE124" s="3" t="s">
        <v>49</v>
      </c>
      <c r="AF124" s="282" t="s">
        <v>3538</v>
      </c>
      <c r="AG124" s="282" t="s">
        <v>3523</v>
      </c>
      <c r="AH124" s="52"/>
      <c r="AI124" s="52"/>
      <c r="AJ124" s="281" t="s">
        <v>51</v>
      </c>
      <c r="AK124" s="281" t="s">
        <v>49</v>
      </c>
      <c r="AL124" s="3" t="s">
        <v>349</v>
      </c>
      <c r="AM124" s="3" t="s">
        <v>360</v>
      </c>
      <c r="AN124" s="3" t="s">
        <v>213</v>
      </c>
      <c r="AO124" s="3" t="s">
        <v>211</v>
      </c>
      <c r="AP124" s="281" t="s">
        <v>2963</v>
      </c>
      <c r="AQ124" s="281" t="s">
        <v>194</v>
      </c>
      <c r="AR124" s="281" t="s">
        <v>213</v>
      </c>
      <c r="AS124" s="3" t="s">
        <v>3524</v>
      </c>
      <c r="AT124" s="550"/>
      <c r="AU124" s="281"/>
    </row>
    <row r="125" spans="1:47" s="293" customFormat="1" ht="63.75">
      <c r="A125" s="324" t="s">
        <v>3275</v>
      </c>
      <c r="B125" s="324" t="s">
        <v>52</v>
      </c>
      <c r="C125" s="130" t="s">
        <v>3277</v>
      </c>
      <c r="D125" s="324" t="s">
        <v>236</v>
      </c>
      <c r="E125" s="281" t="s">
        <v>2947</v>
      </c>
      <c r="F125" s="281"/>
      <c r="G125" s="281" t="s">
        <v>3526</v>
      </c>
      <c r="H125" s="282" t="s">
        <v>3527</v>
      </c>
      <c r="I125" s="282" t="s">
        <v>3533</v>
      </c>
      <c r="J125" s="282" t="s">
        <v>3531</v>
      </c>
      <c r="K125" s="282" t="s">
        <v>3532</v>
      </c>
      <c r="L125" s="52">
        <v>2</v>
      </c>
      <c r="M125" s="52" t="s">
        <v>548</v>
      </c>
      <c r="N125" s="519" t="s">
        <v>3530</v>
      </c>
      <c r="O125" s="281" t="s">
        <v>3521</v>
      </c>
      <c r="P125" s="281" t="s">
        <v>3292</v>
      </c>
      <c r="Q125" s="281" t="s">
        <v>250</v>
      </c>
      <c r="R125" s="281"/>
      <c r="S125" s="281" t="s">
        <v>204</v>
      </c>
      <c r="T125" s="52" t="s">
        <v>2986</v>
      </c>
      <c r="U125" s="281" t="s">
        <v>49</v>
      </c>
      <c r="V125" s="3"/>
      <c r="W125" s="3" t="s">
        <v>51</v>
      </c>
      <c r="X125" s="3" t="s">
        <v>49</v>
      </c>
      <c r="Y125" s="3" t="s">
        <v>51</v>
      </c>
      <c r="Z125" s="3" t="s">
        <v>51</v>
      </c>
      <c r="AA125" s="3" t="s">
        <v>49</v>
      </c>
      <c r="AB125" s="3" t="s">
        <v>355</v>
      </c>
      <c r="AC125" s="3" t="s">
        <v>49</v>
      </c>
      <c r="AD125" s="3" t="s">
        <v>49</v>
      </c>
      <c r="AE125" s="3" t="s">
        <v>49</v>
      </c>
      <c r="AF125" s="282" t="s">
        <v>3539</v>
      </c>
      <c r="AG125" s="281" t="s">
        <v>1532</v>
      </c>
      <c r="AH125" s="52"/>
      <c r="AI125" s="52"/>
      <c r="AJ125" s="281" t="s">
        <v>51</v>
      </c>
      <c r="AK125" s="281" t="s">
        <v>49</v>
      </c>
      <c r="AL125" s="3" t="s">
        <v>349</v>
      </c>
      <c r="AM125" s="3" t="s">
        <v>360</v>
      </c>
      <c r="AN125" s="3" t="s">
        <v>213</v>
      </c>
      <c r="AO125" s="3" t="s">
        <v>211</v>
      </c>
      <c r="AP125" s="281" t="s">
        <v>2963</v>
      </c>
      <c r="AQ125" s="281" t="s">
        <v>194</v>
      </c>
      <c r="AR125" s="281" t="s">
        <v>213</v>
      </c>
      <c r="AS125" s="3" t="s">
        <v>3524</v>
      </c>
      <c r="AT125" s="550"/>
      <c r="AU125" s="281"/>
    </row>
    <row r="126" spans="1:47" s="391" customFormat="1" ht="76.5">
      <c r="A126" s="455" t="s">
        <v>2404</v>
      </c>
      <c r="B126" s="455" t="s">
        <v>52</v>
      </c>
      <c r="C126" s="128" t="s">
        <v>3865</v>
      </c>
      <c r="D126" s="128" t="s">
        <v>271</v>
      </c>
      <c r="E126" s="52" t="s">
        <v>2580</v>
      </c>
      <c r="F126" s="52"/>
      <c r="G126" s="52" t="s">
        <v>2406</v>
      </c>
      <c r="H126" s="52" t="s">
        <v>2407</v>
      </c>
      <c r="I126" s="52" t="s">
        <v>2409</v>
      </c>
      <c r="J126" s="52" t="s">
        <v>2063</v>
      </c>
      <c r="K126" s="52" t="s">
        <v>241</v>
      </c>
      <c r="L126" s="52">
        <v>1</v>
      </c>
      <c r="M126" s="193" t="s">
        <v>44</v>
      </c>
      <c r="N126" s="519" t="s">
        <v>200</v>
      </c>
      <c r="O126" s="52" t="s">
        <v>2408</v>
      </c>
      <c r="P126" s="52" t="s">
        <v>249</v>
      </c>
      <c r="Q126" s="52" t="s">
        <v>213</v>
      </c>
      <c r="R126" s="52"/>
      <c r="S126" s="52" t="s">
        <v>204</v>
      </c>
      <c r="T126" s="52" t="s">
        <v>948</v>
      </c>
      <c r="U126" s="193" t="s">
        <v>49</v>
      </c>
      <c r="V126" s="52"/>
      <c r="W126" s="52" t="s">
        <v>49</v>
      </c>
      <c r="X126" s="52" t="s">
        <v>49</v>
      </c>
      <c r="Y126" s="52" t="s">
        <v>51</v>
      </c>
      <c r="Z126" s="193" t="s">
        <v>49</v>
      </c>
      <c r="AA126" s="52" t="s">
        <v>49</v>
      </c>
      <c r="AB126" s="193" t="s">
        <v>49</v>
      </c>
      <c r="AC126" s="52" t="s">
        <v>207</v>
      </c>
      <c r="AD126" s="52" t="s">
        <v>49</v>
      </c>
      <c r="AE126" s="52" t="s">
        <v>49</v>
      </c>
      <c r="AF126" s="52" t="s">
        <v>2581</v>
      </c>
      <c r="AG126" s="193" t="s">
        <v>49</v>
      </c>
      <c r="AH126" s="52"/>
      <c r="AI126" s="52"/>
      <c r="AJ126" s="52" t="s">
        <v>49</v>
      </c>
      <c r="AK126" s="52" t="s">
        <v>274</v>
      </c>
      <c r="AL126" s="3" t="s">
        <v>1522</v>
      </c>
      <c r="AM126" s="193" t="s">
        <v>2582</v>
      </c>
      <c r="AN126" s="3" t="s">
        <v>213</v>
      </c>
      <c r="AO126" s="52" t="s">
        <v>211</v>
      </c>
      <c r="AP126" s="52" t="s">
        <v>212</v>
      </c>
      <c r="AQ126" s="52" t="s">
        <v>213</v>
      </c>
      <c r="AR126" s="52" t="s">
        <v>213</v>
      </c>
      <c r="AS126" s="52" t="s">
        <v>3893</v>
      </c>
      <c r="AT126" s="560"/>
      <c r="AU126" s="278"/>
    </row>
    <row r="127" spans="1:47" s="391" customFormat="1" ht="50.25" customHeight="1">
      <c r="A127" s="455" t="s">
        <v>4296</v>
      </c>
      <c r="B127" s="455" t="s">
        <v>52</v>
      </c>
      <c r="C127" s="128" t="s">
        <v>4308</v>
      </c>
      <c r="D127" s="128" t="s">
        <v>306</v>
      </c>
      <c r="E127" s="52" t="s">
        <v>4300</v>
      </c>
      <c r="F127" s="52"/>
      <c r="G127" s="52" t="s">
        <v>4297</v>
      </c>
      <c r="H127" s="52" t="s">
        <v>4298</v>
      </c>
      <c r="I127" s="52"/>
      <c r="J127" s="282" t="s">
        <v>3121</v>
      </c>
      <c r="K127" s="52"/>
      <c r="L127" s="52"/>
      <c r="M127" s="193"/>
      <c r="N127" s="519"/>
      <c r="O127" s="52" t="s">
        <v>4302</v>
      </c>
      <c r="P127" s="52"/>
      <c r="Q127" s="52"/>
      <c r="R127" s="52"/>
      <c r="S127" s="52" t="s">
        <v>1302</v>
      </c>
      <c r="T127" s="52" t="s">
        <v>948</v>
      </c>
      <c r="U127" s="193"/>
      <c r="V127" s="52"/>
      <c r="W127" s="52" t="s">
        <v>49</v>
      </c>
      <c r="X127" s="52" t="s">
        <v>2957</v>
      </c>
      <c r="Y127" s="52" t="s">
        <v>49</v>
      </c>
      <c r="Z127" s="193" t="s">
        <v>51</v>
      </c>
      <c r="AA127" s="52"/>
      <c r="AB127" s="193"/>
      <c r="AC127" s="52"/>
      <c r="AD127" s="52"/>
      <c r="AE127" s="52" t="s">
        <v>51</v>
      </c>
      <c r="AF127" s="52"/>
      <c r="AG127" s="193" t="s">
        <v>4306</v>
      </c>
      <c r="AH127" s="52"/>
      <c r="AI127" s="52"/>
      <c r="AJ127" s="52" t="s">
        <v>49</v>
      </c>
      <c r="AK127" s="52"/>
      <c r="AL127" s="3" t="s">
        <v>1522</v>
      </c>
      <c r="AM127" s="193" t="s">
        <v>4304</v>
      </c>
      <c r="AN127" s="3" t="s">
        <v>4303</v>
      </c>
      <c r="AO127" s="52" t="s">
        <v>211</v>
      </c>
      <c r="AP127" s="52" t="s">
        <v>4301</v>
      </c>
      <c r="AQ127" s="52" t="s">
        <v>4299</v>
      </c>
      <c r="AR127" s="52" t="s">
        <v>4305</v>
      </c>
      <c r="AS127" s="52" t="s">
        <v>4307</v>
      </c>
      <c r="AT127" s="560"/>
      <c r="AU127" s="278"/>
    </row>
    <row r="128" spans="1:47" s="391" customFormat="1" ht="50.25" customHeight="1">
      <c r="A128" s="455" t="s">
        <v>4334</v>
      </c>
      <c r="B128" s="455" t="s">
        <v>52</v>
      </c>
      <c r="C128" s="128" t="s">
        <v>4329</v>
      </c>
      <c r="D128" s="128" t="s">
        <v>2633</v>
      </c>
      <c r="E128" s="52" t="s">
        <v>935</v>
      </c>
      <c r="F128" s="52"/>
      <c r="G128" s="52" t="s">
        <v>4335</v>
      </c>
      <c r="H128" s="52" t="s">
        <v>4336</v>
      </c>
      <c r="I128" s="52" t="s">
        <v>4339</v>
      </c>
      <c r="J128" s="282" t="s">
        <v>4330</v>
      </c>
      <c r="K128" s="52" t="s">
        <v>4337</v>
      </c>
      <c r="L128" s="52">
        <v>2</v>
      </c>
      <c r="M128" s="193" t="s">
        <v>44</v>
      </c>
      <c r="N128" s="519" t="s">
        <v>689</v>
      </c>
      <c r="O128" s="52" t="s">
        <v>4338</v>
      </c>
      <c r="P128" s="52"/>
      <c r="Q128" s="52" t="s">
        <v>213</v>
      </c>
      <c r="R128" s="52"/>
      <c r="S128" s="52" t="s">
        <v>204</v>
      </c>
      <c r="T128" s="52" t="s">
        <v>302</v>
      </c>
      <c r="U128" s="193" t="s">
        <v>49</v>
      </c>
      <c r="V128" s="52"/>
      <c r="W128" s="52" t="s">
        <v>49</v>
      </c>
      <c r="X128" s="52" t="s">
        <v>49</v>
      </c>
      <c r="Y128" s="52" t="s">
        <v>51</v>
      </c>
      <c r="Z128" s="193" t="s">
        <v>51</v>
      </c>
      <c r="AA128" s="52" t="s">
        <v>49</v>
      </c>
      <c r="AB128" s="193" t="s">
        <v>49</v>
      </c>
      <c r="AC128" s="52" t="s">
        <v>1532</v>
      </c>
      <c r="AD128" s="52" t="s">
        <v>49</v>
      </c>
      <c r="AE128" s="52" t="s">
        <v>49</v>
      </c>
      <c r="AF128" s="52" t="s">
        <v>4340</v>
      </c>
      <c r="AG128" s="193" t="s">
        <v>49</v>
      </c>
      <c r="AH128" s="52"/>
      <c r="AI128" s="52"/>
      <c r="AJ128" s="52" t="s">
        <v>49</v>
      </c>
      <c r="AK128" s="52" t="s">
        <v>49</v>
      </c>
      <c r="AL128" s="3" t="s">
        <v>1522</v>
      </c>
      <c r="AM128" s="193"/>
      <c r="AN128" s="3" t="s">
        <v>213</v>
      </c>
      <c r="AO128" s="52" t="s">
        <v>211</v>
      </c>
      <c r="AP128" s="52" t="s">
        <v>212</v>
      </c>
      <c r="AQ128" s="52"/>
      <c r="AR128" s="52"/>
      <c r="AS128" s="52" t="s">
        <v>4341</v>
      </c>
      <c r="AT128" s="560"/>
      <c r="AU128" s="278"/>
    </row>
    <row r="129" spans="1:47" s="293" customFormat="1">
      <c r="A129" s="324"/>
      <c r="B129" s="324"/>
      <c r="C129" s="324"/>
      <c r="D129" s="324"/>
      <c r="E129" s="281"/>
      <c r="F129" s="281"/>
      <c r="G129" s="281"/>
      <c r="H129" s="281"/>
      <c r="I129" s="281"/>
      <c r="J129" s="282"/>
      <c r="K129" s="281"/>
      <c r="L129" s="281"/>
      <c r="M129" s="281"/>
      <c r="N129" s="282"/>
      <c r="O129" s="281"/>
      <c r="P129" s="281"/>
      <c r="Q129" s="281"/>
      <c r="R129" s="281"/>
      <c r="S129" s="281"/>
      <c r="T129" s="281"/>
      <c r="U129" s="281"/>
      <c r="V129" s="281"/>
      <c r="W129" s="281"/>
      <c r="X129" s="281"/>
      <c r="Y129" s="281"/>
      <c r="Z129" s="281"/>
      <c r="AA129" s="281"/>
      <c r="AB129" s="281"/>
      <c r="AC129" s="281"/>
      <c r="AD129" s="282"/>
      <c r="AE129" s="281"/>
      <c r="AF129" s="281"/>
      <c r="AG129" s="281"/>
      <c r="AH129" s="281"/>
      <c r="AI129" s="281"/>
      <c r="AJ129" s="281"/>
      <c r="AK129" s="281"/>
      <c r="AL129" s="281"/>
      <c r="AM129" s="281"/>
      <c r="AN129" s="281"/>
      <c r="AO129" s="281"/>
      <c r="AP129" s="281"/>
      <c r="AQ129" s="281"/>
      <c r="AR129" s="281"/>
      <c r="AS129" s="282"/>
      <c r="AT129" s="550"/>
      <c r="AU129" s="281"/>
    </row>
    <row r="130" spans="1:47" s="293" customFormat="1" ht="63.75">
      <c r="A130" s="324" t="s">
        <v>3246</v>
      </c>
      <c r="B130" s="324" t="s">
        <v>53</v>
      </c>
      <c r="C130" s="324" t="s">
        <v>2690</v>
      </c>
      <c r="D130" s="324" t="s">
        <v>239</v>
      </c>
      <c r="E130" s="281" t="s">
        <v>2947</v>
      </c>
      <c r="F130" s="281"/>
      <c r="G130" s="281" t="s">
        <v>3306</v>
      </c>
      <c r="H130" s="282" t="s">
        <v>3295</v>
      </c>
      <c r="I130" s="282" t="s">
        <v>3376</v>
      </c>
      <c r="J130" s="282" t="s">
        <v>3121</v>
      </c>
      <c r="K130" s="281" t="s">
        <v>3122</v>
      </c>
      <c r="L130" s="281">
        <v>2</v>
      </c>
      <c r="M130" s="281" t="s">
        <v>59</v>
      </c>
      <c r="N130" s="519" t="s">
        <v>2665</v>
      </c>
      <c r="O130" s="282" t="s">
        <v>2950</v>
      </c>
      <c r="P130" s="52" t="s">
        <v>2985</v>
      </c>
      <c r="Q130" s="281" t="s">
        <v>213</v>
      </c>
      <c r="R130" s="281"/>
      <c r="S130" s="3" t="s">
        <v>962</v>
      </c>
      <c r="T130" s="52" t="s">
        <v>2683</v>
      </c>
      <c r="U130" s="281" t="s">
        <v>51</v>
      </c>
      <c r="V130" s="3"/>
      <c r="W130" s="3" t="s">
        <v>51</v>
      </c>
      <c r="X130" s="281" t="s">
        <v>49</v>
      </c>
      <c r="Y130" s="281" t="s">
        <v>51</v>
      </c>
      <c r="Z130" s="281" t="s">
        <v>51</v>
      </c>
      <c r="AA130" s="3" t="s">
        <v>1521</v>
      </c>
      <c r="AB130" s="3" t="s">
        <v>62</v>
      </c>
      <c r="AC130" s="3" t="s">
        <v>207</v>
      </c>
      <c r="AD130" s="3" t="s">
        <v>51</v>
      </c>
      <c r="AE130" s="3" t="s">
        <v>51</v>
      </c>
      <c r="AF130" s="52" t="s">
        <v>3304</v>
      </c>
      <c r="AG130" s="3" t="s">
        <v>3305</v>
      </c>
      <c r="AH130" s="3"/>
      <c r="AI130" s="3"/>
      <c r="AJ130" s="3" t="s">
        <v>49</v>
      </c>
      <c r="AK130" s="3" t="s">
        <v>274</v>
      </c>
      <c r="AL130" s="3" t="s">
        <v>1522</v>
      </c>
      <c r="AM130" s="3" t="s">
        <v>967</v>
      </c>
      <c r="AN130" s="282" t="s">
        <v>3388</v>
      </c>
      <c r="AO130" s="281" t="s">
        <v>211</v>
      </c>
      <c r="AP130" s="3" t="s">
        <v>212</v>
      </c>
      <c r="AQ130" s="3" t="s">
        <v>213</v>
      </c>
      <c r="AR130" s="282" t="s">
        <v>3382</v>
      </c>
      <c r="AS130" s="282" t="s">
        <v>3374</v>
      </c>
      <c r="AT130" s="550"/>
      <c r="AU130" s="281"/>
    </row>
    <row r="131" spans="1:47" s="293" customFormat="1" ht="63.75">
      <c r="A131" s="324" t="s">
        <v>3247</v>
      </c>
      <c r="B131" s="324" t="s">
        <v>53</v>
      </c>
      <c r="C131" s="324" t="s">
        <v>3251</v>
      </c>
      <c r="D131" s="324" t="s">
        <v>271</v>
      </c>
      <c r="E131" s="281" t="s">
        <v>2947</v>
      </c>
      <c r="F131" s="281"/>
      <c r="G131" s="281" t="s">
        <v>3307</v>
      </c>
      <c r="H131" s="282" t="s">
        <v>3308</v>
      </c>
      <c r="I131" s="282" t="s">
        <v>3377</v>
      </c>
      <c r="J131" s="282" t="s">
        <v>3121</v>
      </c>
      <c r="K131" s="281" t="s">
        <v>3122</v>
      </c>
      <c r="L131" s="281">
        <v>2</v>
      </c>
      <c r="M131" s="281" t="s">
        <v>59</v>
      </c>
      <c r="N131" s="519" t="s">
        <v>2665</v>
      </c>
      <c r="O131" s="282" t="s">
        <v>2950</v>
      </c>
      <c r="P131" s="52" t="s">
        <v>2985</v>
      </c>
      <c r="Q131" s="281" t="s">
        <v>203</v>
      </c>
      <c r="R131" s="281"/>
      <c r="S131" s="3" t="s">
        <v>962</v>
      </c>
      <c r="T131" s="52" t="s">
        <v>2683</v>
      </c>
      <c r="U131" s="281" t="s">
        <v>51</v>
      </c>
      <c r="V131" s="3"/>
      <c r="W131" s="3" t="s">
        <v>51</v>
      </c>
      <c r="X131" s="281" t="s">
        <v>49</v>
      </c>
      <c r="Y131" s="281" t="s">
        <v>51</v>
      </c>
      <c r="Z131" s="281" t="s">
        <v>51</v>
      </c>
      <c r="AA131" s="3" t="s">
        <v>1521</v>
      </c>
      <c r="AB131" s="3" t="s">
        <v>62</v>
      </c>
      <c r="AC131" s="3" t="s">
        <v>207</v>
      </c>
      <c r="AD131" s="3" t="s">
        <v>51</v>
      </c>
      <c r="AE131" s="3" t="s">
        <v>51</v>
      </c>
      <c r="AF131" s="52" t="s">
        <v>3304</v>
      </c>
      <c r="AG131" s="3" t="s">
        <v>3305</v>
      </c>
      <c r="AH131" s="3"/>
      <c r="AI131" s="3"/>
      <c r="AJ131" s="3" t="s">
        <v>49</v>
      </c>
      <c r="AK131" s="3" t="s">
        <v>274</v>
      </c>
      <c r="AL131" s="3" t="s">
        <v>242</v>
      </c>
      <c r="AM131" s="3" t="s">
        <v>967</v>
      </c>
      <c r="AN131" s="282" t="s">
        <v>3388</v>
      </c>
      <c r="AO131" s="281" t="s">
        <v>211</v>
      </c>
      <c r="AP131" s="3" t="s">
        <v>212</v>
      </c>
      <c r="AQ131" s="281" t="s">
        <v>213</v>
      </c>
      <c r="AR131" s="282" t="s">
        <v>3373</v>
      </c>
      <c r="AS131" s="282" t="s">
        <v>3866</v>
      </c>
      <c r="AT131" s="550"/>
      <c r="AU131" s="281"/>
    </row>
    <row r="132" spans="1:47" s="293" customFormat="1" ht="102">
      <c r="A132" s="324" t="s">
        <v>3242</v>
      </c>
      <c r="B132" s="324" t="s">
        <v>53</v>
      </c>
      <c r="C132" s="324" t="s">
        <v>2653</v>
      </c>
      <c r="D132" s="324" t="s">
        <v>2633</v>
      </c>
      <c r="E132" s="3" t="s">
        <v>2974</v>
      </c>
      <c r="F132" s="281"/>
      <c r="G132" s="281" t="s">
        <v>3383</v>
      </c>
      <c r="H132" s="282" t="s">
        <v>3375</v>
      </c>
      <c r="I132" s="282" t="s">
        <v>3378</v>
      </c>
      <c r="J132" s="282" t="s">
        <v>2983</v>
      </c>
      <c r="K132" s="52" t="s">
        <v>3380</v>
      </c>
      <c r="L132" s="281">
        <v>2</v>
      </c>
      <c r="M132" s="281" t="s">
        <v>59</v>
      </c>
      <c r="N132" s="519" t="s">
        <v>2665</v>
      </c>
      <c r="O132" s="282" t="s">
        <v>2950</v>
      </c>
      <c r="P132" s="52" t="s">
        <v>2985</v>
      </c>
      <c r="Q132" s="281" t="s">
        <v>203</v>
      </c>
      <c r="R132" s="281"/>
      <c r="S132" s="3" t="s">
        <v>962</v>
      </c>
      <c r="T132" s="52" t="s">
        <v>2986</v>
      </c>
      <c r="U132" s="281" t="s">
        <v>51</v>
      </c>
      <c r="V132" s="3"/>
      <c r="W132" s="3" t="s">
        <v>51</v>
      </c>
      <c r="X132" s="281" t="s">
        <v>49</v>
      </c>
      <c r="Y132" s="281" t="s">
        <v>51</v>
      </c>
      <c r="Z132" s="281" t="s">
        <v>51</v>
      </c>
      <c r="AA132" s="3" t="s">
        <v>1521</v>
      </c>
      <c r="AB132" s="3" t="s">
        <v>62</v>
      </c>
      <c r="AC132" s="3" t="s">
        <v>207</v>
      </c>
      <c r="AD132" s="3" t="s">
        <v>51</v>
      </c>
      <c r="AE132" s="3" t="s">
        <v>51</v>
      </c>
      <c r="AF132" s="52" t="s">
        <v>3304</v>
      </c>
      <c r="AG132" s="3" t="s">
        <v>3305</v>
      </c>
      <c r="AH132" s="3"/>
      <c r="AI132" s="3"/>
      <c r="AJ132" s="3" t="s">
        <v>49</v>
      </c>
      <c r="AK132" s="3" t="s">
        <v>274</v>
      </c>
      <c r="AL132" s="3" t="s">
        <v>242</v>
      </c>
      <c r="AM132" s="3" t="s">
        <v>967</v>
      </c>
      <c r="AN132" s="282" t="s">
        <v>3388</v>
      </c>
      <c r="AO132" s="281" t="s">
        <v>211</v>
      </c>
      <c r="AP132" s="3" t="s">
        <v>212</v>
      </c>
      <c r="AQ132" s="281" t="s">
        <v>213</v>
      </c>
      <c r="AR132" s="282" t="s">
        <v>3381</v>
      </c>
      <c r="AS132" s="282" t="s">
        <v>3374</v>
      </c>
      <c r="AT132" s="550"/>
      <c r="AU132" s="281"/>
    </row>
    <row r="133" spans="1:47" s="293" customFormat="1" ht="119.25" customHeight="1">
      <c r="A133" s="324" t="s">
        <v>3250</v>
      </c>
      <c r="B133" s="324" t="s">
        <v>53</v>
      </c>
      <c r="C133" s="324" t="s">
        <v>2653</v>
      </c>
      <c r="D133" s="324" t="s">
        <v>2633</v>
      </c>
      <c r="E133" s="282" t="s">
        <v>3387</v>
      </c>
      <c r="F133" s="281"/>
      <c r="G133" s="281" t="s">
        <v>3256</v>
      </c>
      <c r="H133" s="281" t="s">
        <v>3255</v>
      </c>
      <c r="I133" s="282" t="s">
        <v>3386</v>
      </c>
      <c r="J133" s="282" t="s">
        <v>2983</v>
      </c>
      <c r="K133" s="52" t="s">
        <v>3380</v>
      </c>
      <c r="L133" s="281">
        <v>2</v>
      </c>
      <c r="M133" s="281" t="s">
        <v>59</v>
      </c>
      <c r="N133" s="519" t="s">
        <v>2665</v>
      </c>
      <c r="O133" s="282" t="s">
        <v>2950</v>
      </c>
      <c r="P133" s="52" t="s">
        <v>2985</v>
      </c>
      <c r="Q133" s="281" t="s">
        <v>203</v>
      </c>
      <c r="R133" s="281"/>
      <c r="S133" s="3" t="s">
        <v>962</v>
      </c>
      <c r="T133" s="52" t="s">
        <v>2986</v>
      </c>
      <c r="U133" s="281" t="s">
        <v>51</v>
      </c>
      <c r="V133" s="3"/>
      <c r="W133" s="3" t="s">
        <v>51</v>
      </c>
      <c r="X133" s="281" t="s">
        <v>49</v>
      </c>
      <c r="Y133" s="281" t="s">
        <v>51</v>
      </c>
      <c r="Z133" s="281" t="s">
        <v>51</v>
      </c>
      <c r="AA133" s="3" t="s">
        <v>1521</v>
      </c>
      <c r="AB133" s="3" t="s">
        <v>62</v>
      </c>
      <c r="AC133" s="3" t="s">
        <v>207</v>
      </c>
      <c r="AD133" s="3" t="s">
        <v>51</v>
      </c>
      <c r="AE133" s="3" t="s">
        <v>51</v>
      </c>
      <c r="AF133" s="52" t="s">
        <v>3304</v>
      </c>
      <c r="AG133" s="3" t="s">
        <v>3305</v>
      </c>
      <c r="AH133" s="3"/>
      <c r="AI133" s="3"/>
      <c r="AJ133" s="3" t="s">
        <v>49</v>
      </c>
      <c r="AK133" s="3" t="s">
        <v>274</v>
      </c>
      <c r="AL133" s="3" t="s">
        <v>242</v>
      </c>
      <c r="AM133" s="3" t="s">
        <v>967</v>
      </c>
      <c r="AN133" s="52" t="s">
        <v>1076</v>
      </c>
      <c r="AO133" s="281" t="s">
        <v>211</v>
      </c>
      <c r="AP133" s="3" t="s">
        <v>212</v>
      </c>
      <c r="AQ133" s="281" t="s">
        <v>213</v>
      </c>
      <c r="AR133" s="282" t="s">
        <v>3389</v>
      </c>
      <c r="AS133" s="282" t="s">
        <v>3374</v>
      </c>
      <c r="AT133" s="550"/>
      <c r="AU133" s="281"/>
    </row>
    <row r="134" spans="1:47" s="293" customFormat="1" ht="63.75">
      <c r="A134" s="324" t="s">
        <v>3243</v>
      </c>
      <c r="B134" s="324" t="s">
        <v>53</v>
      </c>
      <c r="C134" s="324" t="s">
        <v>2657</v>
      </c>
      <c r="D134" s="324" t="s">
        <v>2633</v>
      </c>
      <c r="E134" s="281" t="s">
        <v>2947</v>
      </c>
      <c r="F134" s="281"/>
      <c r="G134" s="281" t="s">
        <v>3254</v>
      </c>
      <c r="H134" s="282" t="s">
        <v>3390</v>
      </c>
      <c r="I134" s="282" t="s">
        <v>3377</v>
      </c>
      <c r="J134" s="282" t="s">
        <v>3121</v>
      </c>
      <c r="K134" s="281" t="s">
        <v>3122</v>
      </c>
      <c r="L134" s="281">
        <v>2</v>
      </c>
      <c r="M134" s="281" t="s">
        <v>59</v>
      </c>
      <c r="N134" s="519" t="s">
        <v>2665</v>
      </c>
      <c r="O134" s="282" t="s">
        <v>2950</v>
      </c>
      <c r="P134" s="52" t="s">
        <v>2985</v>
      </c>
      <c r="Q134" s="281" t="s">
        <v>203</v>
      </c>
      <c r="R134" s="281"/>
      <c r="S134" s="3" t="s">
        <v>962</v>
      </c>
      <c r="T134" s="52" t="s">
        <v>2683</v>
      </c>
      <c r="U134" s="281" t="s">
        <v>51</v>
      </c>
      <c r="V134" s="3"/>
      <c r="W134" s="3" t="s">
        <v>51</v>
      </c>
      <c r="X134" s="281" t="s">
        <v>49</v>
      </c>
      <c r="Y134" s="281" t="s">
        <v>1296</v>
      </c>
      <c r="Z134" s="281" t="s">
        <v>51</v>
      </c>
      <c r="AA134" s="3" t="s">
        <v>1521</v>
      </c>
      <c r="AB134" s="3" t="s">
        <v>62</v>
      </c>
      <c r="AC134" s="3" t="s">
        <v>207</v>
      </c>
      <c r="AD134" s="3" t="s">
        <v>51</v>
      </c>
      <c r="AE134" s="3" t="s">
        <v>51</v>
      </c>
      <c r="AF134" s="52" t="s">
        <v>3304</v>
      </c>
      <c r="AG134" s="3" t="s">
        <v>3305</v>
      </c>
      <c r="AH134" s="3"/>
      <c r="AI134" s="3"/>
      <c r="AJ134" s="3" t="s">
        <v>49</v>
      </c>
      <c r="AK134" s="3" t="s">
        <v>274</v>
      </c>
      <c r="AL134" s="3" t="s">
        <v>242</v>
      </c>
      <c r="AM134" s="3" t="s">
        <v>967</v>
      </c>
      <c r="AN134" s="282" t="s">
        <v>3388</v>
      </c>
      <c r="AO134" s="281" t="s">
        <v>211</v>
      </c>
      <c r="AP134" s="3" t="s">
        <v>212</v>
      </c>
      <c r="AQ134" s="281" t="s">
        <v>213</v>
      </c>
      <c r="AR134" s="282" t="s">
        <v>3373</v>
      </c>
      <c r="AS134" s="282" t="s">
        <v>3374</v>
      </c>
      <c r="AT134" s="550"/>
      <c r="AU134" s="281"/>
    </row>
    <row r="135" spans="1:47" s="293" customFormat="1" ht="102" customHeight="1">
      <c r="A135" s="324" t="s">
        <v>3244</v>
      </c>
      <c r="B135" s="324" t="s">
        <v>53</v>
      </c>
      <c r="C135" s="324" t="s">
        <v>2686</v>
      </c>
      <c r="D135" s="324" t="s">
        <v>2633</v>
      </c>
      <c r="E135" s="3" t="s">
        <v>2974</v>
      </c>
      <c r="F135" s="281"/>
      <c r="G135" s="281" t="s">
        <v>4246</v>
      </c>
      <c r="H135" s="282" t="s">
        <v>4247</v>
      </c>
      <c r="I135" s="282" t="s">
        <v>4248</v>
      </c>
      <c r="J135" s="282" t="s">
        <v>3121</v>
      </c>
      <c r="K135" s="281" t="s">
        <v>3122</v>
      </c>
      <c r="L135" s="281">
        <v>2</v>
      </c>
      <c r="M135" s="281" t="s">
        <v>59</v>
      </c>
      <c r="N135" s="519" t="s">
        <v>2665</v>
      </c>
      <c r="O135" s="281"/>
      <c r="P135" s="52" t="s">
        <v>2985</v>
      </c>
      <c r="Q135" s="281" t="s">
        <v>213</v>
      </c>
      <c r="R135" s="281"/>
      <c r="S135" s="281" t="s">
        <v>962</v>
      </c>
      <c r="T135" s="52" t="s">
        <v>3234</v>
      </c>
      <c r="U135" s="281" t="s">
        <v>51</v>
      </c>
      <c r="V135" s="281"/>
      <c r="W135" s="281" t="s">
        <v>51</v>
      </c>
      <c r="X135" s="281" t="s">
        <v>49</v>
      </c>
      <c r="Y135" s="281" t="s">
        <v>51</v>
      </c>
      <c r="Z135" s="281" t="s">
        <v>51</v>
      </c>
      <c r="AA135" s="3" t="s">
        <v>1521</v>
      </c>
      <c r="AB135" s="3" t="s">
        <v>62</v>
      </c>
      <c r="AC135" s="3" t="s">
        <v>207</v>
      </c>
      <c r="AD135" s="282" t="s">
        <v>51</v>
      </c>
      <c r="AE135" s="281" t="s">
        <v>49</v>
      </c>
      <c r="AF135" s="52" t="s">
        <v>3304</v>
      </c>
      <c r="AG135" s="3" t="s">
        <v>3305</v>
      </c>
      <c r="AH135" s="3"/>
      <c r="AI135" s="3"/>
      <c r="AJ135" s="3" t="s">
        <v>49</v>
      </c>
      <c r="AK135" s="3" t="s">
        <v>274</v>
      </c>
      <c r="AL135" s="3" t="s">
        <v>242</v>
      </c>
      <c r="AM135" s="3" t="s">
        <v>967</v>
      </c>
      <c r="AN135" s="282" t="s">
        <v>4407</v>
      </c>
      <c r="AO135" s="281" t="s">
        <v>211</v>
      </c>
      <c r="AP135" s="3" t="s">
        <v>212</v>
      </c>
      <c r="AQ135" s="281" t="s">
        <v>213</v>
      </c>
      <c r="AR135" s="281"/>
      <c r="AS135" s="282" t="s">
        <v>4251</v>
      </c>
      <c r="AT135" s="550"/>
      <c r="AU135" s="281"/>
    </row>
    <row r="136" spans="1:47" s="293" customFormat="1" ht="90" customHeight="1">
      <c r="A136" s="324" t="s">
        <v>3245</v>
      </c>
      <c r="B136" s="324" t="s">
        <v>53</v>
      </c>
      <c r="C136" s="324" t="s">
        <v>2687</v>
      </c>
      <c r="D136" s="324" t="s">
        <v>236</v>
      </c>
      <c r="E136" s="282" t="s">
        <v>3024</v>
      </c>
      <c r="F136" s="281"/>
      <c r="G136" s="281" t="s">
        <v>3384</v>
      </c>
      <c r="H136" s="282" t="s">
        <v>3385</v>
      </c>
      <c r="I136" s="282" t="s">
        <v>3378</v>
      </c>
      <c r="J136" s="282" t="s">
        <v>2983</v>
      </c>
      <c r="K136" s="52" t="s">
        <v>3380</v>
      </c>
      <c r="L136" s="281">
        <v>2</v>
      </c>
      <c r="M136" s="281" t="s">
        <v>59</v>
      </c>
      <c r="N136" s="519" t="s">
        <v>2665</v>
      </c>
      <c r="O136" s="282" t="s">
        <v>2950</v>
      </c>
      <c r="P136" s="52" t="s">
        <v>2985</v>
      </c>
      <c r="Q136" s="281" t="s">
        <v>203</v>
      </c>
      <c r="R136" s="281"/>
      <c r="S136" s="3" t="s">
        <v>962</v>
      </c>
      <c r="T136" s="52" t="s">
        <v>2986</v>
      </c>
      <c r="U136" s="281" t="s">
        <v>51</v>
      </c>
      <c r="V136" s="3"/>
      <c r="W136" s="3" t="s">
        <v>51</v>
      </c>
      <c r="X136" s="281" t="s">
        <v>49</v>
      </c>
      <c r="Y136" s="281" t="s">
        <v>51</v>
      </c>
      <c r="Z136" s="281" t="s">
        <v>51</v>
      </c>
      <c r="AA136" s="3" t="s">
        <v>1521</v>
      </c>
      <c r="AB136" s="3" t="s">
        <v>62</v>
      </c>
      <c r="AC136" s="3" t="s">
        <v>207</v>
      </c>
      <c r="AD136" s="3" t="s">
        <v>51</v>
      </c>
      <c r="AE136" s="3" t="s">
        <v>51</v>
      </c>
      <c r="AF136" s="52" t="s">
        <v>3304</v>
      </c>
      <c r="AG136" s="3" t="s">
        <v>3305</v>
      </c>
      <c r="AH136" s="3"/>
      <c r="AI136" s="3"/>
      <c r="AJ136" s="281" t="s">
        <v>51</v>
      </c>
      <c r="AK136" s="3" t="s">
        <v>274</v>
      </c>
      <c r="AL136" s="3" t="s">
        <v>242</v>
      </c>
      <c r="AM136" s="3" t="s">
        <v>967</v>
      </c>
      <c r="AN136" s="282" t="s">
        <v>3388</v>
      </c>
      <c r="AO136" s="281" t="s">
        <v>211</v>
      </c>
      <c r="AP136" s="3" t="s">
        <v>212</v>
      </c>
      <c r="AQ136" s="281" t="s">
        <v>213</v>
      </c>
      <c r="AR136" s="282" t="s">
        <v>3373</v>
      </c>
      <c r="AS136" s="282" t="s">
        <v>3374</v>
      </c>
      <c r="AT136" s="550"/>
      <c r="AU136" s="281"/>
    </row>
    <row r="137" spans="1:47" s="391" customFormat="1" ht="51">
      <c r="A137" s="455" t="s">
        <v>4274</v>
      </c>
      <c r="B137" s="455" t="s">
        <v>53</v>
      </c>
      <c r="C137" s="128" t="s">
        <v>2688</v>
      </c>
      <c r="D137" s="128" t="s">
        <v>236</v>
      </c>
      <c r="E137" s="52" t="s">
        <v>4275</v>
      </c>
      <c r="F137" s="52"/>
      <c r="G137" s="52" t="s">
        <v>4276</v>
      </c>
      <c r="H137" s="52" t="s">
        <v>4277</v>
      </c>
      <c r="I137" s="52" t="s">
        <v>4278</v>
      </c>
      <c r="J137" s="52" t="s">
        <v>4279</v>
      </c>
      <c r="K137" s="52" t="s">
        <v>4280</v>
      </c>
      <c r="L137" s="52">
        <v>4</v>
      </c>
      <c r="M137" s="52" t="s">
        <v>254</v>
      </c>
      <c r="N137" s="519" t="s">
        <v>4281</v>
      </c>
      <c r="O137" s="282" t="s">
        <v>2950</v>
      </c>
      <c r="P137" s="52" t="s">
        <v>2985</v>
      </c>
      <c r="Q137" s="52" t="s">
        <v>203</v>
      </c>
      <c r="R137" s="52"/>
      <c r="S137" s="52" t="s">
        <v>962</v>
      </c>
      <c r="T137" s="52" t="s">
        <v>370</v>
      </c>
      <c r="U137" s="52" t="s">
        <v>51</v>
      </c>
      <c r="V137" s="52"/>
      <c r="W137" s="52" t="s">
        <v>51</v>
      </c>
      <c r="X137" s="52" t="s">
        <v>206</v>
      </c>
      <c r="Y137" s="52" t="s">
        <v>51</v>
      </c>
      <c r="Z137" s="52" t="s">
        <v>51</v>
      </c>
      <c r="AA137" s="52" t="s">
        <v>964</v>
      </c>
      <c r="AB137" s="52" t="s">
        <v>62</v>
      </c>
      <c r="AC137" s="52" t="s">
        <v>207</v>
      </c>
      <c r="AD137" s="52" t="s">
        <v>51</v>
      </c>
      <c r="AE137" s="52" t="s">
        <v>51</v>
      </c>
      <c r="AF137" s="52" t="s">
        <v>3304</v>
      </c>
      <c r="AG137" s="52" t="s">
        <v>3401</v>
      </c>
      <c r="AH137" s="3"/>
      <c r="AI137" s="3"/>
      <c r="AJ137" s="52" t="s">
        <v>51</v>
      </c>
      <c r="AK137" s="3" t="s">
        <v>274</v>
      </c>
      <c r="AL137" s="52" t="s">
        <v>388</v>
      </c>
      <c r="AM137" s="52" t="s">
        <v>4283</v>
      </c>
      <c r="AN137" s="52" t="s">
        <v>4282</v>
      </c>
      <c r="AO137" s="52" t="s">
        <v>211</v>
      </c>
      <c r="AP137" s="52" t="s">
        <v>212</v>
      </c>
      <c r="AQ137" s="52" t="s">
        <v>213</v>
      </c>
      <c r="AR137" s="52" t="s">
        <v>213</v>
      </c>
      <c r="AS137" s="52" t="s">
        <v>4284</v>
      </c>
      <c r="AT137" s="560"/>
      <c r="AU137" s="278"/>
    </row>
    <row r="138" spans="1:47" s="293" customFormat="1" ht="73.5" customHeight="1">
      <c r="A138" s="324" t="s">
        <v>3248</v>
      </c>
      <c r="B138" s="324" t="s">
        <v>53</v>
      </c>
      <c r="C138" s="324" t="s">
        <v>3252</v>
      </c>
      <c r="D138" s="324" t="s">
        <v>2633</v>
      </c>
      <c r="E138" s="3" t="s">
        <v>2974</v>
      </c>
      <c r="F138" s="281"/>
      <c r="G138" s="281" t="s">
        <v>3391</v>
      </c>
      <c r="H138" s="282" t="s">
        <v>922</v>
      </c>
      <c r="I138" s="282" t="s">
        <v>3392</v>
      </c>
      <c r="J138" s="282" t="s">
        <v>3393</v>
      </c>
      <c r="K138" s="281" t="s">
        <v>3122</v>
      </c>
      <c r="L138" s="281">
        <v>2</v>
      </c>
      <c r="M138" s="281" t="s">
        <v>59</v>
      </c>
      <c r="N138" s="519" t="s">
        <v>2665</v>
      </c>
      <c r="O138" s="282" t="s">
        <v>2950</v>
      </c>
      <c r="P138" s="52" t="s">
        <v>3394</v>
      </c>
      <c r="Q138" s="281" t="s">
        <v>250</v>
      </c>
      <c r="R138" s="281"/>
      <c r="S138" s="3" t="s">
        <v>962</v>
      </c>
      <c r="T138" s="52" t="s">
        <v>2683</v>
      </c>
      <c r="U138" s="281" t="s">
        <v>49</v>
      </c>
      <c r="V138" s="3"/>
      <c r="W138" s="3" t="s">
        <v>51</v>
      </c>
      <c r="X138" s="281" t="s">
        <v>49</v>
      </c>
      <c r="Y138" s="281" t="s">
        <v>51</v>
      </c>
      <c r="Z138" s="281" t="s">
        <v>51</v>
      </c>
      <c r="AA138" s="281" t="s">
        <v>3395</v>
      </c>
      <c r="AB138" s="3" t="s">
        <v>3396</v>
      </c>
      <c r="AC138" s="3" t="s">
        <v>207</v>
      </c>
      <c r="AD138" s="3" t="s">
        <v>51</v>
      </c>
      <c r="AE138" s="3" t="s">
        <v>51</v>
      </c>
      <c r="AF138" s="52" t="s">
        <v>3400</v>
      </c>
      <c r="AG138" s="3" t="s">
        <v>3401</v>
      </c>
      <c r="AH138" s="3"/>
      <c r="AI138" s="3"/>
      <c r="AJ138" s="281" t="s">
        <v>49</v>
      </c>
      <c r="AK138" s="3" t="s">
        <v>274</v>
      </c>
      <c r="AL138" s="3" t="s">
        <v>242</v>
      </c>
      <c r="AM138" s="3" t="s">
        <v>967</v>
      </c>
      <c r="AN138" s="281" t="s">
        <v>213</v>
      </c>
      <c r="AO138" s="281" t="s">
        <v>211</v>
      </c>
      <c r="AP138" s="3" t="s">
        <v>212</v>
      </c>
      <c r="AQ138" s="281" t="s">
        <v>213</v>
      </c>
      <c r="AR138" s="282" t="s">
        <v>3379</v>
      </c>
      <c r="AS138" s="282" t="s">
        <v>3402</v>
      </c>
      <c r="AT138" s="550"/>
      <c r="AU138" s="281"/>
    </row>
    <row r="139" spans="1:47" s="293" customFormat="1" ht="70.5" customHeight="1">
      <c r="A139" s="324" t="s">
        <v>3249</v>
      </c>
      <c r="B139" s="324" t="s">
        <v>53</v>
      </c>
      <c r="C139" s="324" t="s">
        <v>3253</v>
      </c>
      <c r="D139" s="324" t="s">
        <v>236</v>
      </c>
      <c r="E139" s="282" t="s">
        <v>3397</v>
      </c>
      <c r="F139" s="281"/>
      <c r="G139" s="281" t="s">
        <v>3399</v>
      </c>
      <c r="H139" s="282" t="s">
        <v>3398</v>
      </c>
      <c r="I139" s="282" t="s">
        <v>3392</v>
      </c>
      <c r="J139" s="282" t="s">
        <v>3393</v>
      </c>
      <c r="K139" s="281" t="s">
        <v>3122</v>
      </c>
      <c r="L139" s="281">
        <v>2</v>
      </c>
      <c r="M139" s="281" t="s">
        <v>59</v>
      </c>
      <c r="N139" s="519" t="s">
        <v>2665</v>
      </c>
      <c r="O139" s="282" t="s">
        <v>2950</v>
      </c>
      <c r="P139" s="52" t="s">
        <v>3394</v>
      </c>
      <c r="Q139" s="281" t="s">
        <v>250</v>
      </c>
      <c r="R139" s="281"/>
      <c r="S139" s="3" t="s">
        <v>962</v>
      </c>
      <c r="T139" s="52" t="s">
        <v>2986</v>
      </c>
      <c r="U139" s="281" t="s">
        <v>49</v>
      </c>
      <c r="V139" s="3"/>
      <c r="W139" s="3" t="s">
        <v>51</v>
      </c>
      <c r="X139" s="281" t="s">
        <v>49</v>
      </c>
      <c r="Y139" s="281" t="s">
        <v>51</v>
      </c>
      <c r="Z139" s="281" t="s">
        <v>51</v>
      </c>
      <c r="AA139" s="281" t="s">
        <v>3395</v>
      </c>
      <c r="AB139" s="3" t="s">
        <v>3396</v>
      </c>
      <c r="AC139" s="3" t="s">
        <v>207</v>
      </c>
      <c r="AD139" s="3" t="s">
        <v>51</v>
      </c>
      <c r="AE139" s="3" t="s">
        <v>51</v>
      </c>
      <c r="AF139" s="52" t="s">
        <v>3400</v>
      </c>
      <c r="AG139" s="3" t="s">
        <v>3401</v>
      </c>
      <c r="AH139" s="3"/>
      <c r="AI139" s="3"/>
      <c r="AJ139" s="281" t="s">
        <v>51</v>
      </c>
      <c r="AK139" s="3" t="s">
        <v>274</v>
      </c>
      <c r="AL139" s="3" t="s">
        <v>242</v>
      </c>
      <c r="AM139" s="3" t="s">
        <v>967</v>
      </c>
      <c r="AN139" s="281" t="s">
        <v>213</v>
      </c>
      <c r="AO139" s="281" t="s">
        <v>211</v>
      </c>
      <c r="AP139" s="3" t="s">
        <v>212</v>
      </c>
      <c r="AQ139" s="281" t="s">
        <v>213</v>
      </c>
      <c r="AR139" s="282" t="s">
        <v>3379</v>
      </c>
      <c r="AS139" s="282" t="s">
        <v>3402</v>
      </c>
      <c r="AT139" s="550"/>
      <c r="AU139" s="281"/>
    </row>
    <row r="140" spans="1:47" s="391" customFormat="1" ht="76.5">
      <c r="A140" s="455" t="s">
        <v>2585</v>
      </c>
      <c r="B140" s="455" t="s">
        <v>53</v>
      </c>
      <c r="C140" s="128" t="s">
        <v>3251</v>
      </c>
      <c r="D140" s="128" t="s">
        <v>271</v>
      </c>
      <c r="E140" s="52" t="s">
        <v>4393</v>
      </c>
      <c r="F140" s="52"/>
      <c r="G140" s="52" t="s">
        <v>2587</v>
      </c>
      <c r="H140" s="52" t="s">
        <v>2588</v>
      </c>
      <c r="I140" s="52" t="s">
        <v>3854</v>
      </c>
      <c r="J140" s="52" t="s">
        <v>4394</v>
      </c>
      <c r="K140" s="281" t="s">
        <v>3122</v>
      </c>
      <c r="L140" s="52" t="s">
        <v>213</v>
      </c>
      <c r="M140" s="52" t="s">
        <v>3</v>
      </c>
      <c r="N140" s="519" t="s">
        <v>4395</v>
      </c>
      <c r="O140" s="52" t="s">
        <v>2591</v>
      </c>
      <c r="P140" s="52" t="s">
        <v>2592</v>
      </c>
      <c r="Q140" s="52" t="s">
        <v>250</v>
      </c>
      <c r="R140" s="52"/>
      <c r="S140" s="52" t="s">
        <v>962</v>
      </c>
      <c r="T140" s="52" t="s">
        <v>3857</v>
      </c>
      <c r="U140" s="52" t="s">
        <v>51</v>
      </c>
      <c r="V140" s="52"/>
      <c r="W140" s="52" t="s">
        <v>49</v>
      </c>
      <c r="X140" s="52" t="s">
        <v>270</v>
      </c>
      <c r="Y140" s="52" t="s">
        <v>49</v>
      </c>
      <c r="Z140" s="52" t="s">
        <v>49</v>
      </c>
      <c r="AA140" s="52" t="s">
        <v>49</v>
      </c>
      <c r="AB140" s="52" t="s">
        <v>49</v>
      </c>
      <c r="AC140" s="52" t="s">
        <v>2593</v>
      </c>
      <c r="AD140" s="52" t="s">
        <v>49</v>
      </c>
      <c r="AE140" s="52" t="s">
        <v>2594</v>
      </c>
      <c r="AF140" s="52" t="s">
        <v>1531</v>
      </c>
      <c r="AG140" s="52" t="s">
        <v>1532</v>
      </c>
      <c r="AH140" s="52"/>
      <c r="AI140" s="52"/>
      <c r="AJ140" s="52" t="s">
        <v>49</v>
      </c>
      <c r="AK140" s="52" t="s">
        <v>274</v>
      </c>
      <c r="AL140" s="52" t="s">
        <v>2595</v>
      </c>
      <c r="AM140" s="52" t="s">
        <v>2596</v>
      </c>
      <c r="AN140" s="52" t="s">
        <v>955</v>
      </c>
      <c r="AO140" s="52" t="s">
        <v>2597</v>
      </c>
      <c r="AP140" s="52" t="s">
        <v>212</v>
      </c>
      <c r="AQ140" s="52" t="s">
        <v>213</v>
      </c>
      <c r="AR140" s="52" t="s">
        <v>213</v>
      </c>
      <c r="AS140" s="52" t="s">
        <v>4396</v>
      </c>
      <c r="AT140" s="560" t="s">
        <v>2598</v>
      </c>
      <c r="AU140" s="278"/>
    </row>
    <row r="141" spans="1:47" s="391" customFormat="1" ht="59.25" customHeight="1">
      <c r="A141" s="455" t="s">
        <v>3849</v>
      </c>
      <c r="B141" s="455" t="s">
        <v>53</v>
      </c>
      <c r="C141" s="128" t="s">
        <v>3850</v>
      </c>
      <c r="D141" s="128" t="s">
        <v>2633</v>
      </c>
      <c r="E141" s="52" t="s">
        <v>3851</v>
      </c>
      <c r="F141" s="52"/>
      <c r="G141" s="52" t="s">
        <v>3852</v>
      </c>
      <c r="H141" s="52" t="s">
        <v>3855</v>
      </c>
      <c r="I141" s="52" t="s">
        <v>3853</v>
      </c>
      <c r="J141" s="282" t="s">
        <v>3856</v>
      </c>
      <c r="K141" s="282" t="s">
        <v>3858</v>
      </c>
      <c r="L141" s="52"/>
      <c r="M141" s="52" t="s">
        <v>3</v>
      </c>
      <c r="N141" s="519" t="s">
        <v>200</v>
      </c>
      <c r="O141" s="282" t="s">
        <v>2950</v>
      </c>
      <c r="P141" s="52" t="s">
        <v>3226</v>
      </c>
      <c r="Q141" s="52" t="s">
        <v>213</v>
      </c>
      <c r="R141" s="52"/>
      <c r="S141" s="52" t="s">
        <v>962</v>
      </c>
      <c r="T141" s="52" t="s">
        <v>3857</v>
      </c>
      <c r="U141" s="52" t="s">
        <v>51</v>
      </c>
      <c r="V141" s="52"/>
      <c r="W141" s="52" t="s">
        <v>49</v>
      </c>
      <c r="X141" s="52" t="s">
        <v>270</v>
      </c>
      <c r="Y141" s="52" t="s">
        <v>51</v>
      </c>
      <c r="Z141" s="52" t="s">
        <v>1296</v>
      </c>
      <c r="AA141" s="52" t="s">
        <v>49</v>
      </c>
      <c r="AB141" s="52" t="s">
        <v>49</v>
      </c>
      <c r="AC141" s="52" t="s">
        <v>51</v>
      </c>
      <c r="AD141" s="52" t="s">
        <v>49</v>
      </c>
      <c r="AE141" s="52" t="s">
        <v>2594</v>
      </c>
      <c r="AF141" s="52" t="s">
        <v>3859</v>
      </c>
      <c r="AG141" s="52" t="s">
        <v>51</v>
      </c>
      <c r="AH141" s="52"/>
      <c r="AI141" s="52"/>
      <c r="AJ141" s="52" t="s">
        <v>49</v>
      </c>
      <c r="AK141" s="52" t="s">
        <v>274</v>
      </c>
      <c r="AL141" s="52" t="s">
        <v>2595</v>
      </c>
      <c r="AM141" s="52" t="s">
        <v>1272</v>
      </c>
      <c r="AN141" s="52" t="s">
        <v>955</v>
      </c>
      <c r="AO141" s="52" t="s">
        <v>2597</v>
      </c>
      <c r="AP141" s="52" t="s">
        <v>212</v>
      </c>
      <c r="AQ141" s="52" t="s">
        <v>213</v>
      </c>
      <c r="AR141" s="52" t="s">
        <v>3860</v>
      </c>
      <c r="AS141" s="52" t="s">
        <v>3892</v>
      </c>
      <c r="AT141" s="560"/>
      <c r="AU141" s="278"/>
    </row>
    <row r="142" spans="1:47">
      <c r="A142" s="444"/>
      <c r="B142" s="444"/>
      <c r="C142" s="444"/>
      <c r="D142" s="444"/>
      <c r="E142" s="274"/>
      <c r="F142" s="274"/>
      <c r="G142" s="274"/>
      <c r="H142" s="166"/>
      <c r="I142" s="166"/>
      <c r="J142" s="297"/>
      <c r="K142" s="274"/>
      <c r="L142" s="274"/>
      <c r="M142" s="274"/>
      <c r="N142" s="297"/>
      <c r="O142" s="274"/>
      <c r="P142" s="274"/>
      <c r="Q142" s="274"/>
      <c r="R142" s="274"/>
      <c r="S142" s="274"/>
      <c r="T142" s="274"/>
      <c r="U142" s="274"/>
      <c r="V142" s="274"/>
      <c r="W142" s="274"/>
      <c r="X142" s="274"/>
      <c r="Y142" s="274"/>
      <c r="Z142" s="274"/>
      <c r="AA142" s="274"/>
      <c r="AB142" s="274"/>
      <c r="AC142" s="274"/>
      <c r="AD142" s="297"/>
      <c r="AE142" s="274"/>
      <c r="AF142" s="274"/>
      <c r="AG142" s="274"/>
      <c r="AH142" s="274"/>
      <c r="AI142" s="274"/>
      <c r="AJ142" s="274"/>
      <c r="AK142" s="274"/>
      <c r="AL142" s="274"/>
      <c r="AM142" s="274"/>
      <c r="AN142" s="274"/>
      <c r="AO142" s="274"/>
      <c r="AP142" s="274"/>
      <c r="AQ142" s="274"/>
      <c r="AR142" s="274"/>
      <c r="AS142" s="297"/>
      <c r="AT142" s="561"/>
    </row>
    <row r="143" spans="1:47" s="293" customFormat="1">
      <c r="A143" s="324"/>
      <c r="B143" s="324"/>
      <c r="C143" s="324"/>
      <c r="D143" s="324"/>
      <c r="E143" s="281"/>
      <c r="F143" s="281"/>
      <c r="G143" s="281"/>
      <c r="H143" s="281"/>
      <c r="I143" s="281"/>
      <c r="J143" s="282"/>
      <c r="K143" s="281"/>
      <c r="L143" s="281"/>
      <c r="M143" s="281"/>
      <c r="N143" s="282"/>
      <c r="O143" s="281"/>
      <c r="P143" s="281"/>
      <c r="Q143" s="281"/>
      <c r="R143" s="281"/>
      <c r="S143" s="281"/>
      <c r="T143" s="281"/>
      <c r="U143" s="281"/>
      <c r="V143" s="281"/>
      <c r="W143" s="281"/>
      <c r="X143" s="281"/>
      <c r="Y143" s="281"/>
      <c r="Z143" s="281"/>
      <c r="AA143" s="281"/>
      <c r="AB143" s="281"/>
      <c r="AC143" s="281"/>
      <c r="AD143" s="282"/>
      <c r="AE143" s="281"/>
      <c r="AF143" s="281"/>
      <c r="AG143" s="281"/>
      <c r="AH143" s="281"/>
      <c r="AI143" s="281"/>
      <c r="AJ143" s="281"/>
      <c r="AK143" s="281"/>
      <c r="AL143" s="281"/>
      <c r="AM143" s="281"/>
      <c r="AN143" s="281"/>
      <c r="AO143" s="281"/>
      <c r="AP143" s="281"/>
      <c r="AQ143" s="281"/>
      <c r="AR143" s="281"/>
      <c r="AS143" s="282"/>
      <c r="AT143" s="550"/>
      <c r="AU143" s="281"/>
    </row>
    <row r="144" spans="1:47" s="390" customFormat="1" ht="140.25">
      <c r="A144" s="455" t="s">
        <v>3614</v>
      </c>
      <c r="B144" s="272" t="s">
        <v>184</v>
      </c>
      <c r="C144" s="130" t="s">
        <v>2973</v>
      </c>
      <c r="D144" s="128" t="s">
        <v>271</v>
      </c>
      <c r="E144" s="3" t="s">
        <v>3890</v>
      </c>
      <c r="F144" s="3"/>
      <c r="G144" s="3" t="s">
        <v>2573</v>
      </c>
      <c r="H144" s="3" t="s">
        <v>3889</v>
      </c>
      <c r="I144" s="3" t="s">
        <v>3870</v>
      </c>
      <c r="J144" s="52" t="s">
        <v>3873</v>
      </c>
      <c r="K144" s="3" t="s">
        <v>3861</v>
      </c>
      <c r="L144" s="3">
        <v>1</v>
      </c>
      <c r="M144" s="3" t="s">
        <v>3876</v>
      </c>
      <c r="N144" s="519" t="s">
        <v>2634</v>
      </c>
      <c r="O144" s="3" t="s">
        <v>3875</v>
      </c>
      <c r="P144" s="52" t="s">
        <v>2985</v>
      </c>
      <c r="Q144" s="3" t="s">
        <v>213</v>
      </c>
      <c r="R144" s="3"/>
      <c r="S144" s="3" t="s">
        <v>1510</v>
      </c>
      <c r="T144" s="3" t="s">
        <v>215</v>
      </c>
      <c r="U144" s="3" t="s">
        <v>51</v>
      </c>
      <c r="V144" s="3"/>
      <c r="W144" s="3" t="s">
        <v>51</v>
      </c>
      <c r="X144" s="3" t="s">
        <v>49</v>
      </c>
      <c r="Y144" s="3" t="s">
        <v>51</v>
      </c>
      <c r="Z144" s="3" t="s">
        <v>51</v>
      </c>
      <c r="AA144" s="3" t="s">
        <v>49</v>
      </c>
      <c r="AB144" s="3" t="s">
        <v>62</v>
      </c>
      <c r="AC144" s="52" t="s">
        <v>207</v>
      </c>
      <c r="AD144" s="3" t="s">
        <v>51</v>
      </c>
      <c r="AE144" s="3" t="s">
        <v>49</v>
      </c>
      <c r="AF144" s="3" t="s">
        <v>3859</v>
      </c>
      <c r="AG144" s="3" t="s">
        <v>2578</v>
      </c>
      <c r="AH144" s="52"/>
      <c r="AI144" s="52"/>
      <c r="AJ144" s="3" t="s">
        <v>49</v>
      </c>
      <c r="AK144" s="3" t="s">
        <v>274</v>
      </c>
      <c r="AL144" s="3" t="s">
        <v>1522</v>
      </c>
      <c r="AM144" s="3" t="s">
        <v>1917</v>
      </c>
      <c r="AN144" s="3" t="s">
        <v>955</v>
      </c>
      <c r="AO144" s="3" t="s">
        <v>2067</v>
      </c>
      <c r="AP144" s="3" t="s">
        <v>212</v>
      </c>
      <c r="AQ144" s="3" t="s">
        <v>213</v>
      </c>
      <c r="AR144" s="3"/>
      <c r="AS144" s="3" t="s">
        <v>2576</v>
      </c>
      <c r="AT144" s="562"/>
      <c r="AU144" s="281"/>
    </row>
    <row r="145" spans="1:48" s="293" customFormat="1">
      <c r="A145" s="324"/>
      <c r="B145" s="324"/>
      <c r="C145" s="324"/>
      <c r="D145" s="324"/>
      <c r="E145" s="281"/>
      <c r="F145" s="281"/>
      <c r="G145" s="281"/>
      <c r="H145" s="281"/>
      <c r="I145" s="281"/>
      <c r="J145" s="282"/>
      <c r="K145" s="281"/>
      <c r="L145" s="281"/>
      <c r="M145" s="281"/>
      <c r="N145" s="282"/>
      <c r="O145" s="281"/>
      <c r="P145" s="281"/>
      <c r="Q145" s="281"/>
      <c r="R145" s="281"/>
      <c r="S145" s="281"/>
      <c r="T145" s="281"/>
      <c r="U145" s="281"/>
      <c r="V145" s="281"/>
      <c r="W145" s="281"/>
      <c r="X145" s="281"/>
      <c r="Y145" s="281"/>
      <c r="Z145" s="281"/>
      <c r="AA145" s="281"/>
      <c r="AB145" s="281"/>
      <c r="AC145" s="281"/>
      <c r="AD145" s="282"/>
      <c r="AE145" s="281"/>
      <c r="AF145" s="281"/>
      <c r="AG145" s="281"/>
      <c r="AH145" s="281"/>
      <c r="AI145" s="281"/>
      <c r="AJ145" s="281"/>
      <c r="AK145" s="281"/>
      <c r="AL145" s="281"/>
      <c r="AM145" s="281"/>
      <c r="AN145" s="281"/>
      <c r="AO145" s="281"/>
      <c r="AP145" s="281"/>
      <c r="AQ145" s="281"/>
      <c r="AR145" s="281"/>
      <c r="AS145" s="282"/>
      <c r="AT145" s="550"/>
      <c r="AU145" s="281"/>
    </row>
    <row r="146" spans="1:48" s="166" customFormat="1" ht="63.75">
      <c r="A146" s="455" t="s">
        <v>2466</v>
      </c>
      <c r="B146" s="272" t="s">
        <v>187</v>
      </c>
      <c r="C146" s="272" t="s">
        <v>2973</v>
      </c>
      <c r="D146" s="447" t="s">
        <v>1504</v>
      </c>
      <c r="E146" s="164" t="s">
        <v>1505</v>
      </c>
      <c r="F146" s="165"/>
      <c r="G146" s="164" t="s">
        <v>2467</v>
      </c>
      <c r="H146" s="164" t="s">
        <v>3891</v>
      </c>
      <c r="I146" s="164" t="s">
        <v>1506</v>
      </c>
      <c r="J146" s="3" t="s">
        <v>3871</v>
      </c>
      <c r="K146" s="3" t="s">
        <v>3861</v>
      </c>
      <c r="L146" s="164" t="s">
        <v>1507</v>
      </c>
      <c r="M146" s="164" t="s">
        <v>3</v>
      </c>
      <c r="N146" s="519" t="s">
        <v>2665</v>
      </c>
      <c r="O146" s="164" t="s">
        <v>3874</v>
      </c>
      <c r="P146" s="164"/>
      <c r="Q146" s="165" t="s">
        <v>213</v>
      </c>
      <c r="R146" s="165"/>
      <c r="S146" s="165" t="s">
        <v>1510</v>
      </c>
      <c r="T146" s="164" t="s">
        <v>3857</v>
      </c>
      <c r="U146" s="165" t="s">
        <v>49</v>
      </c>
      <c r="V146" s="165"/>
      <c r="W146" s="164" t="s">
        <v>949</v>
      </c>
      <c r="X146" s="165" t="s">
        <v>1512</v>
      </c>
      <c r="Y146" s="165" t="s">
        <v>49</v>
      </c>
      <c r="Z146" s="165" t="s">
        <v>49</v>
      </c>
      <c r="AA146" s="165" t="s">
        <v>49</v>
      </c>
      <c r="AB146" s="165" t="s">
        <v>49</v>
      </c>
      <c r="AC146" s="165" t="s">
        <v>49</v>
      </c>
      <c r="AD146" s="3" t="s">
        <v>49</v>
      </c>
      <c r="AE146" s="165" t="s">
        <v>49</v>
      </c>
      <c r="AF146" s="165" t="s">
        <v>1513</v>
      </c>
      <c r="AG146" s="165" t="s">
        <v>213</v>
      </c>
      <c r="AH146" s="3"/>
      <c r="AI146" s="3"/>
      <c r="AJ146" s="165" t="s">
        <v>49</v>
      </c>
      <c r="AK146" s="3" t="s">
        <v>274</v>
      </c>
      <c r="AL146" s="3" t="s">
        <v>953</v>
      </c>
      <c r="AM146" s="164" t="s">
        <v>1514</v>
      </c>
      <c r="AN146" s="165" t="s">
        <v>955</v>
      </c>
      <c r="AO146" s="3" t="s">
        <v>211</v>
      </c>
      <c r="AP146" s="165" t="s">
        <v>1516</v>
      </c>
      <c r="AQ146" s="165" t="s">
        <v>213</v>
      </c>
      <c r="AR146" s="3" t="s">
        <v>3862</v>
      </c>
      <c r="AS146" s="3" t="s">
        <v>3863</v>
      </c>
      <c r="AT146" s="554"/>
      <c r="AU146" s="281"/>
      <c r="AV146" s="569"/>
    </row>
    <row r="147" spans="1:48" s="293" customFormat="1">
      <c r="A147" s="324"/>
      <c r="B147" s="324"/>
      <c r="C147" s="324"/>
      <c r="D147" s="324"/>
      <c r="E147" s="281"/>
      <c r="F147" s="281"/>
      <c r="G147" s="281"/>
      <c r="H147" s="281"/>
      <c r="I147" s="281"/>
      <c r="J147" s="282"/>
      <c r="K147" s="281"/>
      <c r="L147" s="281"/>
      <c r="M147" s="281"/>
      <c r="N147" s="282"/>
      <c r="O147" s="281"/>
      <c r="P147" s="281"/>
      <c r="Q147" s="281"/>
      <c r="R147" s="281"/>
      <c r="S147" s="281"/>
      <c r="T147" s="281"/>
      <c r="U147" s="281"/>
      <c r="V147" s="281"/>
      <c r="W147" s="281"/>
      <c r="X147" s="281"/>
      <c r="Y147" s="281"/>
      <c r="Z147" s="281"/>
      <c r="AA147" s="281"/>
      <c r="AB147" s="281"/>
      <c r="AC147" s="281"/>
      <c r="AD147" s="282"/>
      <c r="AE147" s="281"/>
      <c r="AF147" s="281"/>
      <c r="AG147" s="281"/>
      <c r="AH147" s="281"/>
      <c r="AI147" s="281"/>
      <c r="AJ147" s="281"/>
      <c r="AK147" s="281"/>
      <c r="AL147" s="281"/>
      <c r="AM147" s="281"/>
      <c r="AN147" s="281"/>
      <c r="AO147" s="281"/>
      <c r="AP147" s="281"/>
      <c r="AQ147" s="281"/>
      <c r="AR147" s="281"/>
      <c r="AS147" s="282"/>
      <c r="AT147" s="550"/>
      <c r="AU147" s="281"/>
    </row>
    <row r="148" spans="1:48" s="392" customFormat="1" ht="127.5">
      <c r="A148" s="128" t="s">
        <v>3864</v>
      </c>
      <c r="B148" s="130" t="s">
        <v>186</v>
      </c>
      <c r="C148" s="130" t="s">
        <v>2973</v>
      </c>
      <c r="D148" s="130" t="s">
        <v>271</v>
      </c>
      <c r="E148" s="3" t="s">
        <v>3869</v>
      </c>
      <c r="F148" s="3"/>
      <c r="G148" s="3" t="s">
        <v>3867</v>
      </c>
      <c r="H148" s="3" t="s">
        <v>3868</v>
      </c>
      <c r="I148" s="3" t="s">
        <v>3881</v>
      </c>
      <c r="J148" s="3" t="s">
        <v>3872</v>
      </c>
      <c r="K148" s="3" t="s">
        <v>3861</v>
      </c>
      <c r="L148" s="3" t="s">
        <v>1507</v>
      </c>
      <c r="M148" s="3" t="s">
        <v>44</v>
      </c>
      <c r="N148" s="519" t="s">
        <v>2634</v>
      </c>
      <c r="O148" s="3" t="s">
        <v>946</v>
      </c>
      <c r="P148" s="3" t="s">
        <v>3522</v>
      </c>
      <c r="Q148" s="3" t="s">
        <v>213</v>
      </c>
      <c r="R148" s="3"/>
      <c r="S148" s="3" t="s">
        <v>1510</v>
      </c>
      <c r="T148" s="3" t="s">
        <v>948</v>
      </c>
      <c r="U148" s="3" t="s">
        <v>51</v>
      </c>
      <c r="V148" s="3"/>
      <c r="W148" s="3" t="s">
        <v>949</v>
      </c>
      <c r="X148" s="3" t="s">
        <v>49</v>
      </c>
      <c r="Y148" s="3" t="s">
        <v>950</v>
      </c>
      <c r="Z148" s="3" t="s">
        <v>49</v>
      </c>
      <c r="AA148" s="3" t="s">
        <v>49</v>
      </c>
      <c r="AB148" s="3" t="s">
        <v>49</v>
      </c>
      <c r="AC148" s="3" t="s">
        <v>207</v>
      </c>
      <c r="AD148" s="3" t="s">
        <v>49</v>
      </c>
      <c r="AE148" s="3" t="s">
        <v>49</v>
      </c>
      <c r="AF148" s="3" t="s">
        <v>1513</v>
      </c>
      <c r="AG148" s="3" t="s">
        <v>213</v>
      </c>
      <c r="AH148" s="3"/>
      <c r="AI148" s="3"/>
      <c r="AJ148" s="3" t="s">
        <v>49</v>
      </c>
      <c r="AK148" s="3" t="s">
        <v>274</v>
      </c>
      <c r="AL148" s="3" t="s">
        <v>953</v>
      </c>
      <c r="AM148" s="3" t="s">
        <v>954</v>
      </c>
      <c r="AN148" s="3" t="s">
        <v>955</v>
      </c>
      <c r="AO148" s="3" t="s">
        <v>211</v>
      </c>
      <c r="AP148" s="3" t="s">
        <v>212</v>
      </c>
      <c r="AQ148" s="3" t="s">
        <v>213</v>
      </c>
      <c r="AR148" s="3" t="s">
        <v>213</v>
      </c>
      <c r="AS148" s="3" t="s">
        <v>4271</v>
      </c>
      <c r="AT148" s="562"/>
      <c r="AU148" s="281"/>
      <c r="AV148" s="570"/>
    </row>
    <row r="149" spans="1:48" s="160" customFormat="1" ht="76.5">
      <c r="A149" s="456" t="s">
        <v>4042</v>
      </c>
      <c r="B149" s="130" t="s">
        <v>186</v>
      </c>
      <c r="C149" s="130"/>
      <c r="D149" s="130" t="s">
        <v>4043</v>
      </c>
      <c r="E149" s="3" t="s">
        <v>3869</v>
      </c>
      <c r="F149" s="3"/>
      <c r="G149" s="193" t="s">
        <v>4044</v>
      </c>
      <c r="H149" s="193" t="s">
        <v>4045</v>
      </c>
      <c r="I149" s="3" t="s">
        <v>4046</v>
      </c>
      <c r="J149" s="3" t="s">
        <v>3872</v>
      </c>
      <c r="K149" s="3" t="s">
        <v>3861</v>
      </c>
      <c r="L149" s="3" t="s">
        <v>1507</v>
      </c>
      <c r="M149" s="3" t="s">
        <v>3</v>
      </c>
      <c r="N149" s="519" t="s">
        <v>2634</v>
      </c>
      <c r="O149" s="3" t="s">
        <v>4047</v>
      </c>
      <c r="P149" s="3" t="s">
        <v>1489</v>
      </c>
      <c r="Q149" s="3" t="s">
        <v>213</v>
      </c>
      <c r="R149" s="3"/>
      <c r="S149" s="3" t="s">
        <v>4048</v>
      </c>
      <c r="T149" s="3" t="s">
        <v>205</v>
      </c>
      <c r="U149" s="3" t="s">
        <v>51</v>
      </c>
      <c r="V149" s="3"/>
      <c r="W149" s="3" t="s">
        <v>4049</v>
      </c>
      <c r="X149" s="3" t="s">
        <v>49</v>
      </c>
      <c r="Y149" s="3" t="s">
        <v>950</v>
      </c>
      <c r="Z149" s="3" t="s">
        <v>51</v>
      </c>
      <c r="AA149" s="3" t="s">
        <v>49</v>
      </c>
      <c r="AB149" s="3" t="s">
        <v>49</v>
      </c>
      <c r="AC149" s="3" t="s">
        <v>207</v>
      </c>
      <c r="AD149" s="3" t="s">
        <v>49</v>
      </c>
      <c r="AE149" s="3" t="s">
        <v>49</v>
      </c>
      <c r="AF149" s="3" t="s">
        <v>4050</v>
      </c>
      <c r="AG149" s="3" t="s">
        <v>213</v>
      </c>
      <c r="AH149" s="3"/>
      <c r="AI149" s="3"/>
      <c r="AJ149" s="3" t="s">
        <v>49</v>
      </c>
      <c r="AK149" s="3" t="s">
        <v>274</v>
      </c>
      <c r="AL149" s="3" t="s">
        <v>953</v>
      </c>
      <c r="AM149" s="3" t="s">
        <v>954</v>
      </c>
      <c r="AN149" s="3" t="s">
        <v>955</v>
      </c>
      <c r="AO149" s="3" t="s">
        <v>211</v>
      </c>
      <c r="AP149" s="3" t="s">
        <v>212</v>
      </c>
      <c r="AQ149" s="3" t="s">
        <v>213</v>
      </c>
      <c r="AR149" s="3" t="s">
        <v>213</v>
      </c>
      <c r="AS149" s="3"/>
      <c r="AT149" s="562"/>
      <c r="AU149" s="281"/>
    </row>
    <row r="150" spans="1:48" s="160" customFormat="1" ht="25.5">
      <c r="A150" s="456" t="s">
        <v>4051</v>
      </c>
      <c r="B150" s="130" t="s">
        <v>186</v>
      </c>
      <c r="C150" s="130"/>
      <c r="D150" s="130" t="s">
        <v>4052</v>
      </c>
      <c r="E150" s="193" t="s">
        <v>4053</v>
      </c>
      <c r="F150" s="3"/>
      <c r="G150" s="3" t="s">
        <v>4054</v>
      </c>
      <c r="H150" s="193" t="s">
        <v>4055</v>
      </c>
      <c r="I150" s="193" t="s">
        <v>3954</v>
      </c>
      <c r="J150" s="193" t="s">
        <v>4056</v>
      </c>
      <c r="K150" s="396" t="s">
        <v>4057</v>
      </c>
      <c r="L150" s="193" t="s">
        <v>1206</v>
      </c>
      <c r="M150" s="193" t="s">
        <v>44</v>
      </c>
      <c r="N150" s="193" t="s">
        <v>3530</v>
      </c>
      <c r="O150" s="193" t="s">
        <v>4058</v>
      </c>
      <c r="P150" s="3" t="s">
        <v>1489</v>
      </c>
      <c r="Q150" s="3" t="s">
        <v>250</v>
      </c>
      <c r="R150" s="3"/>
      <c r="S150" s="193" t="s">
        <v>4059</v>
      </c>
      <c r="T150" s="3" t="s">
        <v>4060</v>
      </c>
      <c r="U150" s="3" t="s">
        <v>1206</v>
      </c>
      <c r="V150" s="3"/>
      <c r="W150" s="3" t="s">
        <v>51</v>
      </c>
      <c r="X150" s="3" t="s">
        <v>49</v>
      </c>
      <c r="Y150" s="3" t="s">
        <v>51</v>
      </c>
      <c r="Z150" s="193" t="s">
        <v>1489</v>
      </c>
      <c r="AA150" s="3" t="s">
        <v>49</v>
      </c>
      <c r="AB150" s="3" t="s">
        <v>49</v>
      </c>
      <c r="AC150" s="3" t="s">
        <v>49</v>
      </c>
      <c r="AD150" s="3" t="s">
        <v>49</v>
      </c>
      <c r="AE150" s="3" t="s">
        <v>49</v>
      </c>
      <c r="AF150" s="3" t="s">
        <v>1248</v>
      </c>
      <c r="AG150" s="3" t="s">
        <v>213</v>
      </c>
      <c r="AH150" s="3"/>
      <c r="AI150" s="3"/>
      <c r="AJ150" s="3" t="s">
        <v>49</v>
      </c>
      <c r="AK150" s="3" t="s">
        <v>49</v>
      </c>
      <c r="AL150" s="3" t="s">
        <v>953</v>
      </c>
      <c r="AM150" s="193" t="s">
        <v>1489</v>
      </c>
      <c r="AN150" s="3" t="s">
        <v>213</v>
      </c>
      <c r="AO150" s="193" t="s">
        <v>2067</v>
      </c>
      <c r="AP150" s="3" t="s">
        <v>4061</v>
      </c>
      <c r="AQ150" s="3" t="s">
        <v>644</v>
      </c>
      <c r="AR150" s="3"/>
      <c r="AS150" s="3" t="s">
        <v>4062</v>
      </c>
      <c r="AT150" s="562"/>
      <c r="AU150" s="281"/>
    </row>
    <row r="151" spans="1:48" s="160" customFormat="1" ht="51">
      <c r="A151" s="456" t="s">
        <v>4063</v>
      </c>
      <c r="B151" s="130" t="s">
        <v>186</v>
      </c>
      <c r="C151" s="130"/>
      <c r="D151" s="130" t="s">
        <v>4064</v>
      </c>
      <c r="E151" s="3" t="s">
        <v>4065</v>
      </c>
      <c r="F151" s="3"/>
      <c r="G151" s="3" t="s">
        <v>4066</v>
      </c>
      <c r="H151" s="193" t="s">
        <v>4067</v>
      </c>
      <c r="I151" s="3" t="s">
        <v>4068</v>
      </c>
      <c r="J151" s="193" t="s">
        <v>4069</v>
      </c>
      <c r="K151" s="3" t="s">
        <v>4070</v>
      </c>
      <c r="L151" s="3">
        <v>2</v>
      </c>
      <c r="M151" s="3" t="s">
        <v>3</v>
      </c>
      <c r="N151" s="193" t="s">
        <v>3530</v>
      </c>
      <c r="O151" s="193" t="s">
        <v>4071</v>
      </c>
      <c r="P151" s="3" t="s">
        <v>1206</v>
      </c>
      <c r="Q151" s="3" t="s">
        <v>250</v>
      </c>
      <c r="R151" s="3"/>
      <c r="S151" s="3" t="s">
        <v>4048</v>
      </c>
      <c r="T151" s="3" t="s">
        <v>4060</v>
      </c>
      <c r="U151" s="3" t="s">
        <v>1206</v>
      </c>
      <c r="V151" s="3"/>
      <c r="W151" s="3" t="s">
        <v>51</v>
      </c>
      <c r="X151" s="3" t="s">
        <v>49</v>
      </c>
      <c r="Y151" s="3" t="s">
        <v>51</v>
      </c>
      <c r="Z151" s="3" t="s">
        <v>51</v>
      </c>
      <c r="AA151" s="3" t="s">
        <v>49</v>
      </c>
      <c r="AB151" s="3" t="s">
        <v>49</v>
      </c>
      <c r="AC151" s="3" t="s">
        <v>49</v>
      </c>
      <c r="AD151" s="3" t="s">
        <v>49</v>
      </c>
      <c r="AE151" s="3" t="s">
        <v>49</v>
      </c>
      <c r="AF151" s="3" t="s">
        <v>1248</v>
      </c>
      <c r="AG151" s="3" t="s">
        <v>213</v>
      </c>
      <c r="AH151" s="3"/>
      <c r="AI151" s="3"/>
      <c r="AJ151" s="3" t="s">
        <v>49</v>
      </c>
      <c r="AK151" s="3" t="s">
        <v>49</v>
      </c>
      <c r="AL151" s="3" t="s">
        <v>953</v>
      </c>
      <c r="AM151" s="193" t="s">
        <v>1489</v>
      </c>
      <c r="AN151" s="3" t="s">
        <v>213</v>
      </c>
      <c r="AO151" s="193" t="s">
        <v>2067</v>
      </c>
      <c r="AP151" s="3" t="s">
        <v>4061</v>
      </c>
      <c r="AQ151" s="3" t="s">
        <v>644</v>
      </c>
      <c r="AR151" s="3" t="s">
        <v>4072</v>
      </c>
      <c r="AS151" s="3" t="s">
        <v>4062</v>
      </c>
      <c r="AT151" s="562"/>
      <c r="AU151" s="281"/>
      <c r="AV151" s="397"/>
    </row>
    <row r="152" spans="1:48" s="160" customFormat="1" ht="51">
      <c r="A152" s="456" t="s">
        <v>4073</v>
      </c>
      <c r="B152" s="130" t="s">
        <v>186</v>
      </c>
      <c r="C152" s="130"/>
      <c r="D152" s="130" t="s">
        <v>4074</v>
      </c>
      <c r="E152" s="3" t="s">
        <v>4065</v>
      </c>
      <c r="F152" s="3"/>
      <c r="G152" s="3" t="s">
        <v>4075</v>
      </c>
      <c r="H152" s="193" t="s">
        <v>4076</v>
      </c>
      <c r="I152" s="3" t="s">
        <v>4068</v>
      </c>
      <c r="J152" s="3" t="s">
        <v>4077</v>
      </c>
      <c r="K152" s="3" t="s">
        <v>4070</v>
      </c>
      <c r="L152" s="3">
        <v>2</v>
      </c>
      <c r="M152" s="3" t="s">
        <v>3</v>
      </c>
      <c r="N152" s="193" t="s">
        <v>3530</v>
      </c>
      <c r="O152" s="193" t="s">
        <v>4071</v>
      </c>
      <c r="P152" s="3" t="s">
        <v>1206</v>
      </c>
      <c r="Q152" s="3" t="s">
        <v>250</v>
      </c>
      <c r="R152" s="3"/>
      <c r="S152" s="3" t="s">
        <v>4048</v>
      </c>
      <c r="T152" s="3" t="s">
        <v>4060</v>
      </c>
      <c r="U152" s="3" t="s">
        <v>1206</v>
      </c>
      <c r="V152" s="3"/>
      <c r="W152" s="3" t="s">
        <v>51</v>
      </c>
      <c r="X152" s="3" t="s">
        <v>49</v>
      </c>
      <c r="Y152" s="3" t="s">
        <v>51</v>
      </c>
      <c r="Z152" s="3" t="s">
        <v>4078</v>
      </c>
      <c r="AA152" s="3" t="s">
        <v>49</v>
      </c>
      <c r="AB152" s="3" t="s">
        <v>49</v>
      </c>
      <c r="AC152" s="3" t="s">
        <v>49</v>
      </c>
      <c r="AD152" s="3" t="s">
        <v>49</v>
      </c>
      <c r="AE152" s="3" t="s">
        <v>49</v>
      </c>
      <c r="AF152" s="3" t="s">
        <v>1248</v>
      </c>
      <c r="AG152" s="3" t="s">
        <v>213</v>
      </c>
      <c r="AH152" s="3"/>
      <c r="AI152" s="3"/>
      <c r="AJ152" s="3" t="s">
        <v>49</v>
      </c>
      <c r="AK152" s="3" t="s">
        <v>49</v>
      </c>
      <c r="AL152" s="3" t="s">
        <v>953</v>
      </c>
      <c r="AM152" s="193" t="s">
        <v>1489</v>
      </c>
      <c r="AN152" s="3" t="s">
        <v>213</v>
      </c>
      <c r="AO152" s="193" t="s">
        <v>2067</v>
      </c>
      <c r="AP152" s="3" t="s">
        <v>4061</v>
      </c>
      <c r="AQ152" s="3" t="s">
        <v>644</v>
      </c>
      <c r="AR152" s="3" t="s">
        <v>4079</v>
      </c>
      <c r="AS152" s="3" t="s">
        <v>4062</v>
      </c>
      <c r="AT152" s="562"/>
      <c r="AU152" s="281"/>
    </row>
    <row r="153" spans="1:48" s="160" customFormat="1" ht="51">
      <c r="A153" s="456" t="s">
        <v>4080</v>
      </c>
      <c r="B153" s="130" t="s">
        <v>186</v>
      </c>
      <c r="C153" s="130"/>
      <c r="D153" s="130" t="s">
        <v>4081</v>
      </c>
      <c r="E153" s="3" t="s">
        <v>4082</v>
      </c>
      <c r="F153" s="3"/>
      <c r="G153" s="3" t="s">
        <v>4083</v>
      </c>
      <c r="H153" s="193" t="s">
        <v>4084</v>
      </c>
      <c r="I153" s="3" t="s">
        <v>4068</v>
      </c>
      <c r="J153" s="3" t="s">
        <v>4085</v>
      </c>
      <c r="K153" s="396" t="s">
        <v>4057</v>
      </c>
      <c r="L153" s="3">
        <v>2</v>
      </c>
      <c r="M153" s="3" t="s">
        <v>3</v>
      </c>
      <c r="N153" s="193" t="s">
        <v>3530</v>
      </c>
      <c r="O153" s="193" t="s">
        <v>4086</v>
      </c>
      <c r="P153" s="3" t="s">
        <v>1206</v>
      </c>
      <c r="Q153" s="3" t="s">
        <v>250</v>
      </c>
      <c r="R153" s="3"/>
      <c r="S153" s="3" t="s">
        <v>4048</v>
      </c>
      <c r="T153" s="3" t="s">
        <v>4060</v>
      </c>
      <c r="U153" s="3" t="s">
        <v>1206</v>
      </c>
      <c r="V153" s="3"/>
      <c r="W153" s="3" t="s">
        <v>51</v>
      </c>
      <c r="X153" s="3" t="s">
        <v>49</v>
      </c>
      <c r="Y153" s="3" t="s">
        <v>51</v>
      </c>
      <c r="Z153" s="3" t="s">
        <v>49</v>
      </c>
      <c r="AA153" s="3" t="s">
        <v>49</v>
      </c>
      <c r="AB153" s="3" t="s">
        <v>49</v>
      </c>
      <c r="AC153" s="3" t="s">
        <v>49</v>
      </c>
      <c r="AD153" s="3" t="s">
        <v>49</v>
      </c>
      <c r="AE153" s="3" t="s">
        <v>49</v>
      </c>
      <c r="AF153" s="3" t="s">
        <v>1248</v>
      </c>
      <c r="AG153" s="3" t="s">
        <v>213</v>
      </c>
      <c r="AH153" s="3"/>
      <c r="AI153" s="3"/>
      <c r="AJ153" s="3" t="s">
        <v>51</v>
      </c>
      <c r="AK153" s="3" t="s">
        <v>49</v>
      </c>
      <c r="AL153" s="3" t="s">
        <v>953</v>
      </c>
      <c r="AM153" s="193" t="s">
        <v>1489</v>
      </c>
      <c r="AN153" s="3" t="s">
        <v>213</v>
      </c>
      <c r="AO153" s="3" t="s">
        <v>2205</v>
      </c>
      <c r="AP153" s="3" t="s">
        <v>4061</v>
      </c>
      <c r="AQ153" s="3" t="s">
        <v>644</v>
      </c>
      <c r="AR153" s="3"/>
      <c r="AS153" s="3" t="s">
        <v>4062</v>
      </c>
      <c r="AT153" s="562"/>
      <c r="AU153" s="281"/>
    </row>
    <row r="154" spans="1:48" s="160" customFormat="1" ht="51">
      <c r="A154" s="456" t="s">
        <v>4087</v>
      </c>
      <c r="B154" s="130" t="s">
        <v>186</v>
      </c>
      <c r="C154" s="130"/>
      <c r="D154" s="130" t="s">
        <v>1780</v>
      </c>
      <c r="E154" s="3" t="s">
        <v>4088</v>
      </c>
      <c r="F154" s="3"/>
      <c r="G154" s="3" t="s">
        <v>4089</v>
      </c>
      <c r="H154" s="412" t="s">
        <v>4090</v>
      </c>
      <c r="I154" s="3" t="s">
        <v>4091</v>
      </c>
      <c r="J154" s="398" t="s">
        <v>4092</v>
      </c>
      <c r="K154" s="3" t="s">
        <v>4093</v>
      </c>
      <c r="L154" s="3">
        <v>2</v>
      </c>
      <c r="M154" s="3" t="s">
        <v>3</v>
      </c>
      <c r="N154" s="193" t="s">
        <v>3530</v>
      </c>
      <c r="O154" s="193" t="s">
        <v>4086</v>
      </c>
      <c r="P154" s="3" t="s">
        <v>1489</v>
      </c>
      <c r="Q154" s="3" t="s">
        <v>250</v>
      </c>
      <c r="R154" s="3"/>
      <c r="S154" s="3" t="s">
        <v>4048</v>
      </c>
      <c r="T154" s="3" t="s">
        <v>215</v>
      </c>
      <c r="U154" s="3" t="s">
        <v>1206</v>
      </c>
      <c r="V154" s="3"/>
      <c r="W154" s="3" t="s">
        <v>4094</v>
      </c>
      <c r="X154" s="3" t="s">
        <v>49</v>
      </c>
      <c r="Y154" s="3" t="s">
        <v>51</v>
      </c>
      <c r="Z154" s="3" t="s">
        <v>49</v>
      </c>
      <c r="AA154" s="3" t="s">
        <v>49</v>
      </c>
      <c r="AB154" s="3" t="s">
        <v>49</v>
      </c>
      <c r="AC154" s="3" t="s">
        <v>49</v>
      </c>
      <c r="AD154" s="3" t="s">
        <v>49</v>
      </c>
      <c r="AE154" s="3" t="s">
        <v>49</v>
      </c>
      <c r="AF154" s="3" t="s">
        <v>1262</v>
      </c>
      <c r="AG154" s="3" t="s">
        <v>213</v>
      </c>
      <c r="AH154" s="3"/>
      <c r="AI154" s="3"/>
      <c r="AJ154" s="3" t="s">
        <v>49</v>
      </c>
      <c r="AK154" s="3" t="s">
        <v>49</v>
      </c>
      <c r="AL154" s="3" t="s">
        <v>953</v>
      </c>
      <c r="AM154" s="193" t="s">
        <v>1489</v>
      </c>
      <c r="AN154" s="3" t="s">
        <v>213</v>
      </c>
      <c r="AO154" s="193" t="s">
        <v>2067</v>
      </c>
      <c r="AP154" s="3" t="s">
        <v>4095</v>
      </c>
      <c r="AQ154" s="3" t="s">
        <v>644</v>
      </c>
      <c r="AR154" s="3"/>
      <c r="AS154" s="3"/>
      <c r="AT154" s="562"/>
      <c r="AU154" s="281"/>
    </row>
    <row r="155" spans="1:48" s="160" customFormat="1" ht="51">
      <c r="A155" s="456" t="s">
        <v>4096</v>
      </c>
      <c r="B155" s="130" t="s">
        <v>186</v>
      </c>
      <c r="C155" s="130"/>
      <c r="D155" s="130" t="s">
        <v>1780</v>
      </c>
      <c r="E155" s="3" t="s">
        <v>4088</v>
      </c>
      <c r="F155" s="3"/>
      <c r="G155" s="3" t="s">
        <v>4097</v>
      </c>
      <c r="H155" s="412" t="s">
        <v>4090</v>
      </c>
      <c r="I155" s="3" t="s">
        <v>4091</v>
      </c>
      <c r="J155" s="282" t="s">
        <v>3872</v>
      </c>
      <c r="K155" s="3" t="s">
        <v>3861</v>
      </c>
      <c r="L155" s="3">
        <v>2</v>
      </c>
      <c r="M155" s="3" t="s">
        <v>3</v>
      </c>
      <c r="N155" s="193" t="s">
        <v>3530</v>
      </c>
      <c r="O155" s="3" t="s">
        <v>4098</v>
      </c>
      <c r="P155" s="3" t="s">
        <v>1489</v>
      </c>
      <c r="Q155" s="3" t="s">
        <v>250</v>
      </c>
      <c r="R155" s="3"/>
      <c r="S155" s="3" t="s">
        <v>4048</v>
      </c>
      <c r="T155" s="3" t="s">
        <v>215</v>
      </c>
      <c r="U155" s="3" t="s">
        <v>1206</v>
      </c>
      <c r="V155" s="3"/>
      <c r="W155" s="3" t="s">
        <v>4094</v>
      </c>
      <c r="X155" s="3" t="s">
        <v>49</v>
      </c>
      <c r="Y155" s="3" t="s">
        <v>51</v>
      </c>
      <c r="Z155" s="3" t="s">
        <v>49</v>
      </c>
      <c r="AA155" s="3" t="s">
        <v>49</v>
      </c>
      <c r="AB155" s="3" t="s">
        <v>49</v>
      </c>
      <c r="AC155" s="3" t="s">
        <v>2684</v>
      </c>
      <c r="AD155" s="3" t="s">
        <v>49</v>
      </c>
      <c r="AE155" s="3" t="s">
        <v>49</v>
      </c>
      <c r="AF155" s="3" t="s">
        <v>1262</v>
      </c>
      <c r="AG155" s="3" t="s">
        <v>213</v>
      </c>
      <c r="AH155" s="3"/>
      <c r="AI155" s="3"/>
      <c r="AJ155" s="3" t="s">
        <v>49</v>
      </c>
      <c r="AK155" s="3" t="s">
        <v>49</v>
      </c>
      <c r="AL155" s="3" t="s">
        <v>953</v>
      </c>
      <c r="AM155" s="193" t="s">
        <v>1489</v>
      </c>
      <c r="AN155" s="3" t="s">
        <v>213</v>
      </c>
      <c r="AO155" s="193" t="s">
        <v>2067</v>
      </c>
      <c r="AP155" s="3" t="s">
        <v>4095</v>
      </c>
      <c r="AQ155" s="3" t="s">
        <v>644</v>
      </c>
      <c r="AR155" s="3"/>
      <c r="AS155" s="3"/>
      <c r="AT155" s="562"/>
      <c r="AU155" s="281"/>
    </row>
    <row r="156" spans="1:48" s="160" customFormat="1" ht="51">
      <c r="A156" s="456" t="s">
        <v>4099</v>
      </c>
      <c r="B156" s="130" t="s">
        <v>186</v>
      </c>
      <c r="C156" s="130"/>
      <c r="D156" s="130" t="s">
        <v>4064</v>
      </c>
      <c r="E156" s="3" t="s">
        <v>4100</v>
      </c>
      <c r="F156" s="3"/>
      <c r="G156" s="3" t="s">
        <v>4101</v>
      </c>
      <c r="H156" s="412" t="s">
        <v>4102</v>
      </c>
      <c r="I156" s="3" t="s">
        <v>4103</v>
      </c>
      <c r="J156" s="399" t="s">
        <v>4104</v>
      </c>
      <c r="K156" s="3" t="s">
        <v>4105</v>
      </c>
      <c r="L156" s="3">
        <v>2</v>
      </c>
      <c r="M156" s="3" t="s">
        <v>3</v>
      </c>
      <c r="N156" s="193" t="s">
        <v>3530</v>
      </c>
      <c r="O156" s="3" t="s">
        <v>4106</v>
      </c>
      <c r="P156" s="3" t="s">
        <v>1489</v>
      </c>
      <c r="Q156" s="3" t="s">
        <v>250</v>
      </c>
      <c r="R156" s="3"/>
      <c r="S156" s="3" t="s">
        <v>4048</v>
      </c>
      <c r="T156" s="3" t="s">
        <v>215</v>
      </c>
      <c r="U156" s="3" t="s">
        <v>1206</v>
      </c>
      <c r="V156" s="3"/>
      <c r="W156" s="3" t="s">
        <v>4094</v>
      </c>
      <c r="X156" s="3" t="s">
        <v>49</v>
      </c>
      <c r="Y156" s="3" t="s">
        <v>51</v>
      </c>
      <c r="Z156" s="3" t="s">
        <v>51</v>
      </c>
      <c r="AA156" s="3" t="s">
        <v>49</v>
      </c>
      <c r="AB156" s="3" t="s">
        <v>49</v>
      </c>
      <c r="AC156" s="3" t="s">
        <v>49</v>
      </c>
      <c r="AD156" s="3" t="s">
        <v>49</v>
      </c>
      <c r="AE156" s="3" t="s">
        <v>49</v>
      </c>
      <c r="AF156" s="3" t="s">
        <v>1262</v>
      </c>
      <c r="AG156" s="3" t="s">
        <v>213</v>
      </c>
      <c r="AH156" s="3"/>
      <c r="AI156" s="3"/>
      <c r="AJ156" s="3" t="s">
        <v>49</v>
      </c>
      <c r="AK156" s="3" t="s">
        <v>49</v>
      </c>
      <c r="AL156" s="3" t="s">
        <v>953</v>
      </c>
      <c r="AM156" s="193" t="s">
        <v>1489</v>
      </c>
      <c r="AN156" s="3" t="s">
        <v>213</v>
      </c>
      <c r="AO156" s="193" t="s">
        <v>2067</v>
      </c>
      <c r="AP156" s="3" t="s">
        <v>1489</v>
      </c>
      <c r="AQ156" s="3" t="s">
        <v>644</v>
      </c>
      <c r="AR156" s="3"/>
      <c r="AS156" s="3"/>
      <c r="AT156" s="562"/>
      <c r="AU156" s="281"/>
    </row>
    <row r="157" spans="1:48" s="160" customFormat="1" ht="51">
      <c r="A157" s="456" t="s">
        <v>4107</v>
      </c>
      <c r="B157" s="130" t="s">
        <v>186</v>
      </c>
      <c r="C157" s="130"/>
      <c r="D157" s="130" t="s">
        <v>4064</v>
      </c>
      <c r="E157" s="3" t="s">
        <v>4088</v>
      </c>
      <c r="F157" s="3"/>
      <c r="G157" s="3" t="s">
        <v>4101</v>
      </c>
      <c r="H157" s="412" t="s">
        <v>4102</v>
      </c>
      <c r="I157" s="3" t="s">
        <v>4108</v>
      </c>
      <c r="J157" s="3" t="s">
        <v>4109</v>
      </c>
      <c r="K157" s="3" t="s">
        <v>3861</v>
      </c>
      <c r="L157" s="3">
        <v>2</v>
      </c>
      <c r="M157" s="3" t="s">
        <v>3</v>
      </c>
      <c r="N157" s="193" t="s">
        <v>2674</v>
      </c>
      <c r="O157" s="3" t="s">
        <v>4110</v>
      </c>
      <c r="P157" s="3" t="s">
        <v>1489</v>
      </c>
      <c r="Q157" s="3" t="s">
        <v>250</v>
      </c>
      <c r="R157" s="3"/>
      <c r="S157" s="3" t="s">
        <v>4048</v>
      </c>
      <c r="T157" s="3" t="s">
        <v>215</v>
      </c>
      <c r="U157" s="3" t="s">
        <v>1206</v>
      </c>
      <c r="V157" s="3"/>
      <c r="W157" s="3" t="s">
        <v>4094</v>
      </c>
      <c r="X157" s="3" t="s">
        <v>49</v>
      </c>
      <c r="Y157" s="3" t="s">
        <v>51</v>
      </c>
      <c r="Z157" s="3" t="s">
        <v>51</v>
      </c>
      <c r="AA157" s="3" t="s">
        <v>49</v>
      </c>
      <c r="AB157" s="3" t="s">
        <v>49</v>
      </c>
      <c r="AC157" s="3" t="s">
        <v>49</v>
      </c>
      <c r="AD157" s="3" t="s">
        <v>49</v>
      </c>
      <c r="AE157" s="3" t="s">
        <v>49</v>
      </c>
      <c r="AF157" s="3" t="s">
        <v>1262</v>
      </c>
      <c r="AG157" s="3" t="s">
        <v>213</v>
      </c>
      <c r="AH157" s="3"/>
      <c r="AI157" s="3"/>
      <c r="AJ157" s="3" t="s">
        <v>49</v>
      </c>
      <c r="AK157" s="3" t="s">
        <v>49</v>
      </c>
      <c r="AL157" s="3" t="s">
        <v>953</v>
      </c>
      <c r="AM157" s="193" t="s">
        <v>1489</v>
      </c>
      <c r="AN157" s="3" t="s">
        <v>213</v>
      </c>
      <c r="AO157" s="193" t="s">
        <v>2067</v>
      </c>
      <c r="AP157" s="3" t="s">
        <v>4095</v>
      </c>
      <c r="AQ157" s="3" t="s">
        <v>644</v>
      </c>
      <c r="AR157" s="3"/>
      <c r="AS157" s="3"/>
      <c r="AT157" s="562"/>
      <c r="AU157" s="281"/>
    </row>
    <row r="158" spans="1:48" s="160" customFormat="1" ht="38.25">
      <c r="A158" s="456" t="s">
        <v>4111</v>
      </c>
      <c r="B158" s="130" t="s">
        <v>186</v>
      </c>
      <c r="C158" s="130"/>
      <c r="D158" s="130" t="s">
        <v>4064</v>
      </c>
      <c r="E158" s="3" t="s">
        <v>4100</v>
      </c>
      <c r="F158" s="3"/>
      <c r="G158" s="3" t="s">
        <v>4112</v>
      </c>
      <c r="H158" s="412" t="s">
        <v>4113</v>
      </c>
      <c r="I158" s="3" t="s">
        <v>4114</v>
      </c>
      <c r="J158" s="3" t="s">
        <v>4109</v>
      </c>
      <c r="K158" s="3" t="s">
        <v>4115</v>
      </c>
      <c r="L158" s="3">
        <v>2</v>
      </c>
      <c r="M158" s="3" t="s">
        <v>3</v>
      </c>
      <c r="N158" s="193" t="s">
        <v>2674</v>
      </c>
      <c r="O158" s="3" t="s">
        <v>4116</v>
      </c>
      <c r="P158" s="3" t="s">
        <v>1489</v>
      </c>
      <c r="Q158" s="3" t="s">
        <v>250</v>
      </c>
      <c r="R158" s="3"/>
      <c r="S158" s="3" t="s">
        <v>4117</v>
      </c>
      <c r="T158" s="3" t="s">
        <v>370</v>
      </c>
      <c r="U158" s="3" t="s">
        <v>1206</v>
      </c>
      <c r="V158" s="3"/>
      <c r="W158" s="3" t="s">
        <v>51</v>
      </c>
      <c r="X158" s="3" t="s">
        <v>49</v>
      </c>
      <c r="Y158" s="3" t="s">
        <v>51</v>
      </c>
      <c r="Z158" s="3" t="s">
        <v>51</v>
      </c>
      <c r="AA158" s="3" t="s">
        <v>49</v>
      </c>
      <c r="AB158" s="3" t="s">
        <v>49</v>
      </c>
      <c r="AC158" s="3" t="s">
        <v>49</v>
      </c>
      <c r="AD158" s="3" t="s">
        <v>49</v>
      </c>
      <c r="AE158" s="3" t="s">
        <v>49</v>
      </c>
      <c r="AF158" s="3" t="s">
        <v>1248</v>
      </c>
      <c r="AG158" s="3" t="s">
        <v>213</v>
      </c>
      <c r="AH158" s="3"/>
      <c r="AI158" s="3"/>
      <c r="AJ158" s="3" t="s">
        <v>49</v>
      </c>
      <c r="AK158" s="3" t="s">
        <v>51</v>
      </c>
      <c r="AL158" s="3" t="s">
        <v>953</v>
      </c>
      <c r="AM158" s="193" t="s">
        <v>1489</v>
      </c>
      <c r="AN158" s="3" t="s">
        <v>213</v>
      </c>
      <c r="AO158" s="193" t="s">
        <v>2067</v>
      </c>
      <c r="AP158" s="3" t="s">
        <v>4118</v>
      </c>
      <c r="AQ158" s="3" t="s">
        <v>644</v>
      </c>
      <c r="AR158" s="3"/>
      <c r="AS158" s="3"/>
      <c r="AT158" s="562"/>
      <c r="AU158" s="281"/>
    </row>
    <row r="159" spans="1:48" s="160" customFormat="1" ht="51">
      <c r="A159" s="456" t="s">
        <v>4119</v>
      </c>
      <c r="B159" s="130" t="s">
        <v>186</v>
      </c>
      <c r="C159" s="130"/>
      <c r="D159" s="130" t="s">
        <v>4074</v>
      </c>
      <c r="E159" s="3" t="s">
        <v>4065</v>
      </c>
      <c r="F159" s="3"/>
      <c r="G159" s="3" t="s">
        <v>4120</v>
      </c>
      <c r="H159" s="193" t="s">
        <v>4121</v>
      </c>
      <c r="I159" s="3" t="s">
        <v>4122</v>
      </c>
      <c r="J159" s="3" t="s">
        <v>4123</v>
      </c>
      <c r="K159" s="3" t="s">
        <v>4124</v>
      </c>
      <c r="L159" s="3">
        <v>2</v>
      </c>
      <c r="M159" s="3" t="s">
        <v>3</v>
      </c>
      <c r="N159" s="193" t="s">
        <v>2674</v>
      </c>
      <c r="O159" s="3" t="s">
        <v>4125</v>
      </c>
      <c r="P159" s="3" t="s">
        <v>1489</v>
      </c>
      <c r="Q159" s="3" t="s">
        <v>250</v>
      </c>
      <c r="R159" s="3"/>
      <c r="S159" s="3" t="s">
        <v>4048</v>
      </c>
      <c r="T159" s="3" t="s">
        <v>370</v>
      </c>
      <c r="U159" s="3" t="s">
        <v>1206</v>
      </c>
      <c r="V159" s="3"/>
      <c r="W159" s="3" t="s">
        <v>51</v>
      </c>
      <c r="X159" s="3" t="s">
        <v>49</v>
      </c>
      <c r="Y159" s="3" t="s">
        <v>51</v>
      </c>
      <c r="Z159" s="3" t="s">
        <v>51</v>
      </c>
      <c r="AA159" s="3" t="s">
        <v>49</v>
      </c>
      <c r="AB159" s="3" t="s">
        <v>49</v>
      </c>
      <c r="AC159" s="3" t="s">
        <v>49</v>
      </c>
      <c r="AD159" s="3" t="s">
        <v>49</v>
      </c>
      <c r="AE159" s="3" t="s">
        <v>49</v>
      </c>
      <c r="AF159" s="3" t="s">
        <v>1262</v>
      </c>
      <c r="AG159" s="3" t="s">
        <v>213</v>
      </c>
      <c r="AH159" s="3"/>
      <c r="AI159" s="3"/>
      <c r="AJ159" s="3" t="s">
        <v>49</v>
      </c>
      <c r="AK159" s="3" t="s">
        <v>49</v>
      </c>
      <c r="AL159" s="3" t="s">
        <v>953</v>
      </c>
      <c r="AM159" s="193" t="s">
        <v>1489</v>
      </c>
      <c r="AN159" s="3" t="s">
        <v>213</v>
      </c>
      <c r="AO159" s="193" t="s">
        <v>2067</v>
      </c>
      <c r="AP159" s="3" t="s">
        <v>4126</v>
      </c>
      <c r="AQ159" s="3" t="s">
        <v>644</v>
      </c>
      <c r="AR159" s="3"/>
      <c r="AS159" s="3"/>
      <c r="AT159" s="562"/>
      <c r="AU159" s="281"/>
      <c r="AV159" s="400"/>
    </row>
    <row r="160" spans="1:48" s="160" customFormat="1" ht="51">
      <c r="A160" s="456" t="s">
        <v>4127</v>
      </c>
      <c r="B160" s="130" t="s">
        <v>186</v>
      </c>
      <c r="C160" s="130"/>
      <c r="D160" s="130" t="s">
        <v>4064</v>
      </c>
      <c r="E160" s="3" t="s">
        <v>4128</v>
      </c>
      <c r="F160" s="3"/>
      <c r="G160" s="3" t="s">
        <v>4129</v>
      </c>
      <c r="H160" s="193" t="s">
        <v>4130</v>
      </c>
      <c r="I160" s="3" t="s">
        <v>4131</v>
      </c>
      <c r="J160" s="3" t="s">
        <v>4109</v>
      </c>
      <c r="K160" s="3" t="s">
        <v>4115</v>
      </c>
      <c r="L160" s="3">
        <v>2</v>
      </c>
      <c r="M160" s="3" t="s">
        <v>3</v>
      </c>
      <c r="N160" s="193" t="s">
        <v>2674</v>
      </c>
      <c r="O160" s="3" t="s">
        <v>4132</v>
      </c>
      <c r="P160" s="3" t="s">
        <v>1489</v>
      </c>
      <c r="Q160" s="3" t="s">
        <v>250</v>
      </c>
      <c r="R160" s="3"/>
      <c r="S160" s="3" t="s">
        <v>4048</v>
      </c>
      <c r="T160" s="3" t="s">
        <v>948</v>
      </c>
      <c r="U160" s="3" t="s">
        <v>1206</v>
      </c>
      <c r="V160" s="3"/>
      <c r="W160" s="3" t="s">
        <v>4133</v>
      </c>
      <c r="X160" s="3" t="s">
        <v>49</v>
      </c>
      <c r="Y160" s="3" t="s">
        <v>51</v>
      </c>
      <c r="Z160" s="3" t="s">
        <v>51</v>
      </c>
      <c r="AA160" s="3" t="s">
        <v>49</v>
      </c>
      <c r="AB160" s="3" t="s">
        <v>49</v>
      </c>
      <c r="AC160" s="3" t="s">
        <v>49</v>
      </c>
      <c r="AD160" s="3" t="s">
        <v>49</v>
      </c>
      <c r="AE160" s="3" t="s">
        <v>49</v>
      </c>
      <c r="AF160" s="3" t="s">
        <v>1262</v>
      </c>
      <c r="AG160" s="3" t="s">
        <v>213</v>
      </c>
      <c r="AH160" s="3"/>
      <c r="AI160" s="3"/>
      <c r="AJ160" s="3" t="s">
        <v>49</v>
      </c>
      <c r="AK160" s="3" t="s">
        <v>51</v>
      </c>
      <c r="AL160" s="3" t="s">
        <v>953</v>
      </c>
      <c r="AM160" s="193" t="s">
        <v>1489</v>
      </c>
      <c r="AN160" s="3" t="s">
        <v>213</v>
      </c>
      <c r="AO160" s="193" t="s">
        <v>2067</v>
      </c>
      <c r="AP160" s="3" t="s">
        <v>4134</v>
      </c>
      <c r="AQ160" s="3" t="s">
        <v>644</v>
      </c>
      <c r="AR160" s="3" t="s">
        <v>4072</v>
      </c>
      <c r="AS160" s="3" t="s">
        <v>4062</v>
      </c>
      <c r="AT160" s="562"/>
      <c r="AU160" s="281"/>
    </row>
    <row r="161" spans="1:48" s="160" customFormat="1" ht="51">
      <c r="A161" s="456" t="s">
        <v>4135</v>
      </c>
      <c r="B161" s="130" t="s">
        <v>186</v>
      </c>
      <c r="C161" s="130"/>
      <c r="D161" s="130" t="s">
        <v>4074</v>
      </c>
      <c r="E161" s="3" t="s">
        <v>4128</v>
      </c>
      <c r="F161" s="3"/>
      <c r="G161" s="3" t="s">
        <v>4136</v>
      </c>
      <c r="H161" s="193" t="s">
        <v>4137</v>
      </c>
      <c r="I161" s="3" t="s">
        <v>4138</v>
      </c>
      <c r="J161" s="3" t="s">
        <v>4139</v>
      </c>
      <c r="K161" s="3" t="s">
        <v>4140</v>
      </c>
      <c r="L161" s="3">
        <v>2</v>
      </c>
      <c r="M161" s="3" t="s">
        <v>3</v>
      </c>
      <c r="N161" s="193" t="s">
        <v>2674</v>
      </c>
      <c r="O161" s="3" t="s">
        <v>4141</v>
      </c>
      <c r="P161" s="3" t="s">
        <v>1489</v>
      </c>
      <c r="Q161" s="3" t="s">
        <v>250</v>
      </c>
      <c r="R161" s="3"/>
      <c r="S161" s="3" t="s">
        <v>4048</v>
      </c>
      <c r="T161" s="3" t="s">
        <v>205</v>
      </c>
      <c r="U161" s="3" t="s">
        <v>1206</v>
      </c>
      <c r="V161" s="3"/>
      <c r="W161" s="3" t="s">
        <v>4094</v>
      </c>
      <c r="X161" s="3" t="s">
        <v>49</v>
      </c>
      <c r="Y161" s="3" t="s">
        <v>51</v>
      </c>
      <c r="Z161" s="3" t="s">
        <v>51</v>
      </c>
      <c r="AA161" s="3" t="s">
        <v>49</v>
      </c>
      <c r="AB161" s="3" t="s">
        <v>49</v>
      </c>
      <c r="AC161" s="3" t="s">
        <v>49</v>
      </c>
      <c r="AD161" s="3" t="s">
        <v>49</v>
      </c>
      <c r="AE161" s="3" t="s">
        <v>49</v>
      </c>
      <c r="AF161" s="3" t="s">
        <v>1262</v>
      </c>
      <c r="AG161" s="3" t="s">
        <v>213</v>
      </c>
      <c r="AH161" s="3"/>
      <c r="AI161" s="3"/>
      <c r="AJ161" s="3" t="s">
        <v>49</v>
      </c>
      <c r="AK161" s="3" t="s">
        <v>51</v>
      </c>
      <c r="AL161" s="3" t="s">
        <v>953</v>
      </c>
      <c r="AM161" s="193" t="s">
        <v>4142</v>
      </c>
      <c r="AN161" s="3" t="s">
        <v>213</v>
      </c>
      <c r="AO161" s="193" t="s">
        <v>2067</v>
      </c>
      <c r="AP161" s="3" t="s">
        <v>4134</v>
      </c>
      <c r="AQ161" s="3" t="s">
        <v>644</v>
      </c>
      <c r="AR161" s="3" t="s">
        <v>4072</v>
      </c>
      <c r="AS161" s="3" t="s">
        <v>4062</v>
      </c>
      <c r="AT161" s="562"/>
      <c r="AU161" s="281"/>
      <c r="AV161" s="400"/>
    </row>
    <row r="162" spans="1:48" s="160" customFormat="1" ht="51">
      <c r="A162" s="456" t="s">
        <v>4143</v>
      </c>
      <c r="B162" s="130" t="s">
        <v>186</v>
      </c>
      <c r="C162" s="130"/>
      <c r="D162" s="130" t="s">
        <v>4081</v>
      </c>
      <c r="E162" s="3" t="s">
        <v>4144</v>
      </c>
      <c r="F162" s="3"/>
      <c r="G162" s="3" t="s">
        <v>4145</v>
      </c>
      <c r="H162" s="193" t="s">
        <v>4146</v>
      </c>
      <c r="I162" s="3" t="s">
        <v>4147</v>
      </c>
      <c r="J162" s="3" t="s">
        <v>4139</v>
      </c>
      <c r="K162" s="3" t="s">
        <v>4148</v>
      </c>
      <c r="L162" s="3">
        <v>2</v>
      </c>
      <c r="M162" s="3" t="s">
        <v>3</v>
      </c>
      <c r="N162" s="193" t="s">
        <v>2674</v>
      </c>
      <c r="O162" s="3" t="s">
        <v>4149</v>
      </c>
      <c r="P162" s="3" t="s">
        <v>1489</v>
      </c>
      <c r="Q162" s="3" t="s">
        <v>250</v>
      </c>
      <c r="R162" s="3"/>
      <c r="S162" s="3" t="s">
        <v>4048</v>
      </c>
      <c r="T162" s="3" t="s">
        <v>370</v>
      </c>
      <c r="U162" s="3" t="s">
        <v>1206</v>
      </c>
      <c r="V162" s="3"/>
      <c r="W162" s="3" t="s">
        <v>51</v>
      </c>
      <c r="X162" s="3" t="s">
        <v>49</v>
      </c>
      <c r="Y162" s="3" t="s">
        <v>51</v>
      </c>
      <c r="Z162" s="3" t="s">
        <v>51</v>
      </c>
      <c r="AA162" s="3" t="s">
        <v>49</v>
      </c>
      <c r="AB162" s="3" t="s">
        <v>49</v>
      </c>
      <c r="AC162" s="3" t="s">
        <v>49</v>
      </c>
      <c r="AD162" s="3" t="s">
        <v>49</v>
      </c>
      <c r="AE162" s="3" t="s">
        <v>49</v>
      </c>
      <c r="AF162" s="3" t="s">
        <v>1262</v>
      </c>
      <c r="AG162" s="3" t="s">
        <v>213</v>
      </c>
      <c r="AH162" s="3"/>
      <c r="AI162" s="3"/>
      <c r="AJ162" s="3" t="s">
        <v>49</v>
      </c>
      <c r="AK162" s="3" t="s">
        <v>51</v>
      </c>
      <c r="AL162" s="3" t="s">
        <v>953</v>
      </c>
      <c r="AM162" s="193" t="s">
        <v>4142</v>
      </c>
      <c r="AN162" s="3" t="s">
        <v>213</v>
      </c>
      <c r="AO162" s="193" t="s">
        <v>2067</v>
      </c>
      <c r="AP162" s="3" t="s">
        <v>4150</v>
      </c>
      <c r="AQ162" s="3" t="s">
        <v>644</v>
      </c>
      <c r="AR162" s="3"/>
      <c r="AS162" s="3" t="s">
        <v>4062</v>
      </c>
      <c r="AT162" s="562"/>
      <c r="AU162" s="281"/>
    </row>
    <row r="163" spans="1:48" s="160" customFormat="1" ht="63.75">
      <c r="A163" s="456" t="s">
        <v>4151</v>
      </c>
      <c r="B163" s="130" t="s">
        <v>186</v>
      </c>
      <c r="C163" s="130"/>
      <c r="D163" s="130" t="s">
        <v>4081</v>
      </c>
      <c r="E163" s="3" t="s">
        <v>4152</v>
      </c>
      <c r="F163" s="3"/>
      <c r="G163" s="3" t="s">
        <v>4153</v>
      </c>
      <c r="H163" s="193" t="s">
        <v>4154</v>
      </c>
      <c r="I163" s="3" t="s">
        <v>4155</v>
      </c>
      <c r="J163" s="3" t="s">
        <v>4139</v>
      </c>
      <c r="K163" s="3" t="s">
        <v>4156</v>
      </c>
      <c r="L163" s="3" t="s">
        <v>1206</v>
      </c>
      <c r="M163" s="3" t="s">
        <v>59</v>
      </c>
      <c r="N163" s="519" t="s">
        <v>4157</v>
      </c>
      <c r="O163" s="3" t="s">
        <v>4158</v>
      </c>
      <c r="P163" s="3" t="s">
        <v>1489</v>
      </c>
      <c r="Q163" s="3" t="s">
        <v>250</v>
      </c>
      <c r="R163" s="3"/>
      <c r="S163" s="3" t="s">
        <v>4159</v>
      </c>
      <c r="T163" s="3" t="s">
        <v>370</v>
      </c>
      <c r="U163" s="3" t="s">
        <v>51</v>
      </c>
      <c r="V163" s="3"/>
      <c r="W163" s="3" t="s">
        <v>51</v>
      </c>
      <c r="X163" s="3" t="s">
        <v>49</v>
      </c>
      <c r="Y163" s="3" t="s">
        <v>51</v>
      </c>
      <c r="Z163" s="3" t="s">
        <v>51</v>
      </c>
      <c r="AA163" s="3" t="s">
        <v>49</v>
      </c>
      <c r="AB163" s="3" t="s">
        <v>49</v>
      </c>
      <c r="AC163" s="3" t="s">
        <v>49</v>
      </c>
      <c r="AD163" s="3" t="s">
        <v>49</v>
      </c>
      <c r="AE163" s="3" t="s">
        <v>49</v>
      </c>
      <c r="AF163" s="3" t="s">
        <v>1262</v>
      </c>
      <c r="AG163" s="3" t="s">
        <v>213</v>
      </c>
      <c r="AH163" s="3"/>
      <c r="AI163" s="3"/>
      <c r="AJ163" s="3" t="s">
        <v>51</v>
      </c>
      <c r="AK163" s="3" t="s">
        <v>51</v>
      </c>
      <c r="AL163" s="3" t="s">
        <v>953</v>
      </c>
      <c r="AM163" s="193" t="s">
        <v>1489</v>
      </c>
      <c r="AN163" s="3" t="s">
        <v>213</v>
      </c>
      <c r="AO163" s="3" t="s">
        <v>2100</v>
      </c>
      <c r="AP163" s="3" t="s">
        <v>4095</v>
      </c>
      <c r="AQ163" s="3" t="s">
        <v>644</v>
      </c>
      <c r="AR163" s="3" t="s">
        <v>4160</v>
      </c>
      <c r="AS163" s="3"/>
      <c r="AT163" s="562"/>
      <c r="AU163" s="281"/>
    </row>
    <row r="164" spans="1:48" s="160" customFormat="1">
      <c r="A164" s="128"/>
      <c r="B164" s="130"/>
      <c r="C164" s="130"/>
      <c r="D164" s="130"/>
      <c r="E164" s="3"/>
      <c r="F164" s="3"/>
      <c r="G164" s="3"/>
      <c r="H164" s="3"/>
      <c r="I164" s="3"/>
      <c r="J164" s="3"/>
      <c r="K164" s="3"/>
      <c r="L164" s="3"/>
      <c r="M164" s="3"/>
      <c r="N164" s="519"/>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562"/>
      <c r="AU164" s="281"/>
    </row>
    <row r="165" spans="1:48" s="160" customFormat="1" ht="76.5">
      <c r="A165" s="128" t="s">
        <v>3883</v>
      </c>
      <c r="B165" s="130" t="s">
        <v>185</v>
      </c>
      <c r="C165" s="130" t="s">
        <v>2973</v>
      </c>
      <c r="D165" s="130" t="s">
        <v>196</v>
      </c>
      <c r="E165" s="3" t="s">
        <v>3878</v>
      </c>
      <c r="F165" s="3"/>
      <c r="G165" s="3" t="s">
        <v>3879</v>
      </c>
      <c r="H165" s="3" t="s">
        <v>3880</v>
      </c>
      <c r="I165" s="3" t="s">
        <v>3882</v>
      </c>
      <c r="J165" s="3" t="s">
        <v>3872</v>
      </c>
      <c r="K165" s="3" t="s">
        <v>3861</v>
      </c>
      <c r="L165" s="3">
        <v>1</v>
      </c>
      <c r="M165" s="3" t="s">
        <v>3</v>
      </c>
      <c r="N165" s="519" t="s">
        <v>2634</v>
      </c>
      <c r="O165" s="282" t="s">
        <v>2950</v>
      </c>
      <c r="P165" s="52" t="s">
        <v>3286</v>
      </c>
      <c r="Q165" s="3" t="s">
        <v>213</v>
      </c>
      <c r="R165" s="3"/>
      <c r="S165" s="165" t="s">
        <v>1510</v>
      </c>
      <c r="T165" s="164" t="s">
        <v>205</v>
      </c>
      <c r="U165" s="3" t="s">
        <v>51</v>
      </c>
      <c r="V165" s="3"/>
      <c r="W165" s="3" t="s">
        <v>49</v>
      </c>
      <c r="X165" s="3" t="s">
        <v>49</v>
      </c>
      <c r="Y165" s="3" t="s">
        <v>51</v>
      </c>
      <c r="Z165" s="3" t="s">
        <v>51</v>
      </c>
      <c r="AA165" s="3" t="s">
        <v>49</v>
      </c>
      <c r="AB165" s="3" t="s">
        <v>51</v>
      </c>
      <c r="AC165" s="3" t="s">
        <v>207</v>
      </c>
      <c r="AD165" s="3" t="s">
        <v>51</v>
      </c>
      <c r="AE165" s="3" t="s">
        <v>51</v>
      </c>
      <c r="AF165" s="3" t="s">
        <v>2065</v>
      </c>
      <c r="AG165" s="3" t="s">
        <v>51</v>
      </c>
      <c r="AH165" s="3"/>
      <c r="AI165" s="3"/>
      <c r="AJ165" s="3" t="s">
        <v>49</v>
      </c>
      <c r="AK165" s="3" t="s">
        <v>213</v>
      </c>
      <c r="AL165" s="3" t="s">
        <v>953</v>
      </c>
      <c r="AM165" s="164" t="s">
        <v>1514</v>
      </c>
      <c r="AN165" s="3" t="s">
        <v>955</v>
      </c>
      <c r="AO165" s="3" t="s">
        <v>211</v>
      </c>
      <c r="AP165" s="3" t="s">
        <v>212</v>
      </c>
      <c r="AQ165" s="3" t="s">
        <v>213</v>
      </c>
      <c r="AR165" s="3"/>
      <c r="AS165" s="3" t="s">
        <v>3884</v>
      </c>
      <c r="AT165" s="562"/>
      <c r="AU165" s="281"/>
    </row>
    <row r="166" spans="1:48" s="293" customFormat="1">
      <c r="A166" s="324"/>
      <c r="B166" s="324"/>
      <c r="C166" s="324"/>
      <c r="D166" s="324"/>
      <c r="E166" s="281"/>
      <c r="F166" s="281"/>
      <c r="G166" s="281"/>
      <c r="H166" s="281"/>
      <c r="I166" s="281"/>
      <c r="J166" s="282"/>
      <c r="K166" s="281"/>
      <c r="L166" s="281"/>
      <c r="M166" s="281"/>
      <c r="N166" s="282"/>
      <c r="O166" s="281"/>
      <c r="P166" s="281"/>
      <c r="Q166" s="281"/>
      <c r="R166" s="281"/>
      <c r="S166" s="281"/>
      <c r="T166" s="281"/>
      <c r="U166" s="281"/>
      <c r="V166" s="281"/>
      <c r="W166" s="281"/>
      <c r="X166" s="281"/>
      <c r="Y166" s="281"/>
      <c r="Z166" s="281"/>
      <c r="AA166" s="281"/>
      <c r="AB166" s="281"/>
      <c r="AC166" s="281"/>
      <c r="AD166" s="282"/>
      <c r="AE166" s="281"/>
      <c r="AF166" s="281"/>
      <c r="AG166" s="281"/>
      <c r="AH166" s="281"/>
      <c r="AI166" s="281"/>
      <c r="AJ166" s="281"/>
      <c r="AK166" s="281"/>
      <c r="AL166" s="281"/>
      <c r="AM166" s="281"/>
      <c r="AN166" s="281"/>
      <c r="AO166" s="281"/>
      <c r="AP166" s="281"/>
      <c r="AQ166" s="281"/>
      <c r="AR166" s="281"/>
      <c r="AS166" s="282"/>
      <c r="AT166" s="550"/>
      <c r="AU166" s="281"/>
    </row>
    <row r="167" spans="1:48">
      <c r="A167" s="279" t="s">
        <v>2692</v>
      </c>
      <c r="B167" s="444"/>
      <c r="C167" s="444"/>
      <c r="D167" s="444"/>
      <c r="E167" s="274"/>
      <c r="F167" s="274"/>
      <c r="G167" s="274"/>
      <c r="H167" s="166"/>
      <c r="I167" s="166"/>
      <c r="J167" s="297"/>
      <c r="K167" s="274"/>
      <c r="L167" s="274"/>
      <c r="M167" s="274"/>
      <c r="N167" s="297"/>
      <c r="O167" s="274"/>
      <c r="P167" s="274"/>
      <c r="Q167" s="274"/>
      <c r="R167" s="274"/>
      <c r="S167" s="274"/>
      <c r="T167" s="274"/>
      <c r="U167" s="274"/>
      <c r="V167" s="274"/>
      <c r="W167" s="274"/>
      <c r="X167" s="274"/>
      <c r="Y167" s="274"/>
      <c r="Z167" s="274"/>
      <c r="AA167" s="274"/>
      <c r="AB167" s="274"/>
      <c r="AC167" s="274"/>
      <c r="AD167" s="297"/>
      <c r="AE167" s="274"/>
      <c r="AF167" s="274"/>
      <c r="AG167" s="274"/>
      <c r="AH167" s="274"/>
      <c r="AI167" s="274"/>
      <c r="AJ167" s="274"/>
      <c r="AK167" s="274"/>
      <c r="AL167" s="274"/>
      <c r="AM167" s="274"/>
      <c r="AN167" s="274"/>
      <c r="AO167" s="274"/>
      <c r="AP167" s="274"/>
      <c r="AQ167" s="280"/>
      <c r="AR167" s="280"/>
      <c r="AS167" s="296"/>
      <c r="AT167" s="563"/>
    </row>
    <row r="168" spans="1:48">
      <c r="A168" s="444"/>
      <c r="B168" s="444"/>
      <c r="C168" s="444"/>
      <c r="D168" s="444"/>
      <c r="E168" s="274"/>
      <c r="F168" s="274"/>
      <c r="G168" s="274"/>
      <c r="H168" s="166"/>
      <c r="I168" s="166"/>
      <c r="J168" s="297"/>
      <c r="K168" s="274"/>
      <c r="L168" s="274"/>
      <c r="M168" s="274"/>
      <c r="N168" s="297"/>
      <c r="O168" s="274"/>
      <c r="P168" s="274"/>
      <c r="Q168" s="274"/>
      <c r="R168" s="274"/>
      <c r="S168" s="274"/>
      <c r="T168" s="274"/>
      <c r="U168" s="274"/>
      <c r="V168" s="274"/>
      <c r="W168" s="274"/>
      <c r="X168" s="274"/>
      <c r="Y168" s="274"/>
      <c r="Z168" s="274"/>
      <c r="AA168" s="274"/>
      <c r="AB168" s="274"/>
      <c r="AC168" s="274"/>
      <c r="AD168" s="297"/>
      <c r="AE168" s="274"/>
      <c r="AF168" s="274"/>
      <c r="AG168" s="274"/>
      <c r="AH168" s="274"/>
      <c r="AI168" s="274"/>
      <c r="AJ168" s="274"/>
      <c r="AK168" s="274"/>
      <c r="AL168" s="274"/>
      <c r="AM168" s="274"/>
      <c r="AN168" s="274"/>
      <c r="AO168" s="274"/>
      <c r="AP168" s="274"/>
      <c r="AQ168" s="274"/>
      <c r="AR168" s="274"/>
      <c r="AS168" s="297"/>
      <c r="AT168" s="561"/>
    </row>
    <row r="169" spans="1:48" ht="63.75">
      <c r="A169" s="457" t="s">
        <v>234</v>
      </c>
      <c r="B169" s="457" t="s">
        <v>0</v>
      </c>
      <c r="C169" s="130" t="s">
        <v>194</v>
      </c>
      <c r="D169" s="130" t="s">
        <v>271</v>
      </c>
      <c r="E169" s="3" t="s">
        <v>931</v>
      </c>
      <c r="F169" s="3"/>
      <c r="G169" s="3" t="s">
        <v>277</v>
      </c>
      <c r="H169" s="3" t="s">
        <v>400</v>
      </c>
      <c r="I169" s="3" t="s">
        <v>326</v>
      </c>
      <c r="J169" s="3" t="s">
        <v>269</v>
      </c>
      <c r="K169" s="3" t="s">
        <v>241</v>
      </c>
      <c r="L169" s="3">
        <v>1</v>
      </c>
      <c r="M169" s="3" t="s">
        <v>3</v>
      </c>
      <c r="N169" s="3" t="s">
        <v>200</v>
      </c>
      <c r="O169" s="3" t="s">
        <v>295</v>
      </c>
      <c r="P169" s="3" t="s">
        <v>202</v>
      </c>
      <c r="Q169" s="3" t="s">
        <v>213</v>
      </c>
      <c r="R169" s="3"/>
      <c r="S169" s="3" t="s">
        <v>315</v>
      </c>
      <c r="T169" s="3" t="s">
        <v>215</v>
      </c>
      <c r="U169" s="3" t="s">
        <v>51</v>
      </c>
      <c r="V169" s="3"/>
      <c r="W169" s="3" t="s">
        <v>49</v>
      </c>
      <c r="X169" s="3" t="s">
        <v>270</v>
      </c>
      <c r="Y169" s="3" t="s">
        <v>51</v>
      </c>
      <c r="Z169" s="3" t="s">
        <v>331</v>
      </c>
      <c r="AA169" s="3" t="s">
        <v>49</v>
      </c>
      <c r="AB169" s="3" t="s">
        <v>51</v>
      </c>
      <c r="AC169" s="3" t="s">
        <v>207</v>
      </c>
      <c r="AD169" s="3" t="s">
        <v>51</v>
      </c>
      <c r="AE169" s="3" t="s">
        <v>49</v>
      </c>
      <c r="AF169" s="3" t="s">
        <v>272</v>
      </c>
      <c r="AG169" s="3" t="s">
        <v>273</v>
      </c>
      <c r="AH169" s="3"/>
      <c r="AI169" s="3"/>
      <c r="AJ169" s="3" t="s">
        <v>49</v>
      </c>
      <c r="AK169" s="3" t="s">
        <v>274</v>
      </c>
      <c r="AL169" s="3" t="s">
        <v>243</v>
      </c>
      <c r="AM169" s="3" t="s">
        <v>422</v>
      </c>
      <c r="AN169" s="3" t="s">
        <v>335</v>
      </c>
      <c r="AO169" s="3" t="s">
        <v>336</v>
      </c>
      <c r="AP169" s="3" t="s">
        <v>221</v>
      </c>
      <c r="AQ169" s="3" t="s">
        <v>213</v>
      </c>
      <c r="AR169" s="3" t="s">
        <v>213</v>
      </c>
      <c r="AS169" s="52" t="s">
        <v>246</v>
      </c>
      <c r="AT169" s="562" t="s">
        <v>337</v>
      </c>
    </row>
    <row r="170" spans="1:48" ht="63.75">
      <c r="A170" s="457" t="s">
        <v>225</v>
      </c>
      <c r="B170" s="457" t="s">
        <v>0</v>
      </c>
      <c r="C170" s="130" t="s">
        <v>194</v>
      </c>
      <c r="D170" s="130" t="s">
        <v>239</v>
      </c>
      <c r="E170" s="3" t="s">
        <v>932</v>
      </c>
      <c r="F170" s="3"/>
      <c r="G170" s="3" t="s">
        <v>278</v>
      </c>
      <c r="H170" s="3" t="s">
        <v>401</v>
      </c>
      <c r="I170" s="3" t="s">
        <v>275</v>
      </c>
      <c r="J170" s="3" t="s">
        <v>260</v>
      </c>
      <c r="K170" s="3" t="s">
        <v>241</v>
      </c>
      <c r="L170" s="3">
        <v>2</v>
      </c>
      <c r="M170" s="3" t="s">
        <v>3</v>
      </c>
      <c r="N170" s="3" t="s">
        <v>200</v>
      </c>
      <c r="O170" s="3" t="s">
        <v>329</v>
      </c>
      <c r="P170" s="3" t="s">
        <v>202</v>
      </c>
      <c r="Q170" s="3" t="s">
        <v>213</v>
      </c>
      <c r="R170" s="3"/>
      <c r="S170" s="3" t="s">
        <v>315</v>
      </c>
      <c r="T170" s="3" t="s">
        <v>419</v>
      </c>
      <c r="U170" s="3" t="s">
        <v>51</v>
      </c>
      <c r="V170" s="3"/>
      <c r="W170" s="3" t="s">
        <v>51</v>
      </c>
      <c r="X170" s="3" t="s">
        <v>206</v>
      </c>
      <c r="Y170" s="3" t="s">
        <v>49</v>
      </c>
      <c r="Z170" s="3" t="s">
        <v>51</v>
      </c>
      <c r="AA170" s="3" t="s">
        <v>245</v>
      </c>
      <c r="AB170" s="3" t="s">
        <v>62</v>
      </c>
      <c r="AC170" s="3" t="s">
        <v>207</v>
      </c>
      <c r="AD170" s="3" t="s">
        <v>51</v>
      </c>
      <c r="AE170" s="3" t="s">
        <v>244</v>
      </c>
      <c r="AF170" s="3" t="s">
        <v>321</v>
      </c>
      <c r="AG170" s="3" t="s">
        <v>258</v>
      </c>
      <c r="AH170" s="3"/>
      <c r="AI170" s="3"/>
      <c r="AJ170" s="3" t="s">
        <v>49</v>
      </c>
      <c r="AK170" s="3" t="s">
        <v>220</v>
      </c>
      <c r="AL170" s="3" t="s">
        <v>243</v>
      </c>
      <c r="AM170" s="3" t="s">
        <v>423</v>
      </c>
      <c r="AN170" s="3" t="s">
        <v>335</v>
      </c>
      <c r="AO170" s="3" t="s">
        <v>336</v>
      </c>
      <c r="AP170" s="3" t="s">
        <v>212</v>
      </c>
      <c r="AQ170" s="3" t="s">
        <v>213</v>
      </c>
      <c r="AR170" s="3" t="s">
        <v>213</v>
      </c>
      <c r="AS170" s="52" t="s">
        <v>246</v>
      </c>
      <c r="AT170" s="562" t="s">
        <v>337</v>
      </c>
    </row>
    <row r="171" spans="1:48" ht="63.75">
      <c r="A171" s="457" t="s">
        <v>226</v>
      </c>
      <c r="B171" s="457" t="s">
        <v>0</v>
      </c>
      <c r="C171" s="130" t="s">
        <v>194</v>
      </c>
      <c r="D171" s="130" t="s">
        <v>239</v>
      </c>
      <c r="E171" s="3" t="s">
        <v>933</v>
      </c>
      <c r="F171" s="3"/>
      <c r="G171" s="3" t="s">
        <v>279</v>
      </c>
      <c r="H171" s="3" t="s">
        <v>402</v>
      </c>
      <c r="I171" s="3" t="s">
        <v>276</v>
      </c>
      <c r="J171" s="3" t="s">
        <v>255</v>
      </c>
      <c r="K171" s="3" t="s">
        <v>241</v>
      </c>
      <c r="L171" s="3">
        <v>2</v>
      </c>
      <c r="M171" s="3" t="s">
        <v>3</v>
      </c>
      <c r="N171" s="3" t="s">
        <v>200</v>
      </c>
      <c r="O171" s="3" t="s">
        <v>329</v>
      </c>
      <c r="P171" s="3" t="s">
        <v>202</v>
      </c>
      <c r="Q171" s="3" t="s">
        <v>213</v>
      </c>
      <c r="R171" s="3"/>
      <c r="S171" s="3" t="s">
        <v>315</v>
      </c>
      <c r="T171" s="3" t="s">
        <v>419</v>
      </c>
      <c r="U171" s="3" t="s">
        <v>51</v>
      </c>
      <c r="V171" s="3"/>
      <c r="W171" s="3" t="s">
        <v>51</v>
      </c>
      <c r="X171" s="3" t="s">
        <v>206</v>
      </c>
      <c r="Y171" s="3" t="s">
        <v>49</v>
      </c>
      <c r="Z171" s="3" t="s">
        <v>51</v>
      </c>
      <c r="AA171" s="3" t="s">
        <v>245</v>
      </c>
      <c r="AB171" s="3" t="s">
        <v>62</v>
      </c>
      <c r="AC171" s="3" t="s">
        <v>207</v>
      </c>
      <c r="AD171" s="3" t="s">
        <v>51</v>
      </c>
      <c r="AE171" s="3" t="s">
        <v>257</v>
      </c>
      <c r="AF171" s="3" t="s">
        <v>321</v>
      </c>
      <c r="AG171" s="3" t="s">
        <v>258</v>
      </c>
      <c r="AH171" s="3"/>
      <c r="AI171" s="3"/>
      <c r="AJ171" s="3" t="s">
        <v>49</v>
      </c>
      <c r="AK171" s="3" t="s">
        <v>213</v>
      </c>
      <c r="AL171" s="3" t="s">
        <v>243</v>
      </c>
      <c r="AM171" s="3" t="s">
        <v>423</v>
      </c>
      <c r="AN171" s="3" t="s">
        <v>335</v>
      </c>
      <c r="AO171" s="3" t="s">
        <v>336</v>
      </c>
      <c r="AP171" s="3" t="s">
        <v>212</v>
      </c>
      <c r="AQ171" s="3" t="s">
        <v>259</v>
      </c>
      <c r="AR171" s="3" t="s">
        <v>213</v>
      </c>
      <c r="AS171" s="52" t="s">
        <v>246</v>
      </c>
      <c r="AT171" s="562" t="s">
        <v>337</v>
      </c>
    </row>
    <row r="172" spans="1:48" ht="63.75">
      <c r="A172" s="457" t="s">
        <v>159</v>
      </c>
      <c r="B172" s="457" t="s">
        <v>0</v>
      </c>
      <c r="C172" s="130" t="s">
        <v>194</v>
      </c>
      <c r="D172" s="130" t="s">
        <v>196</v>
      </c>
      <c r="E172" s="3" t="s">
        <v>934</v>
      </c>
      <c r="F172" s="3"/>
      <c r="G172" s="3" t="s">
        <v>1027</v>
      </c>
      <c r="H172" s="3" t="s">
        <v>407</v>
      </c>
      <c r="I172" s="3" t="s">
        <v>263</v>
      </c>
      <c r="J172" s="3" t="s">
        <v>418</v>
      </c>
      <c r="K172" s="3" t="s">
        <v>214</v>
      </c>
      <c r="L172" s="3">
        <v>2</v>
      </c>
      <c r="M172" s="3" t="s">
        <v>3</v>
      </c>
      <c r="N172" s="3" t="s">
        <v>200</v>
      </c>
      <c r="O172" s="3" t="s">
        <v>329</v>
      </c>
      <c r="P172" s="3" t="s">
        <v>202</v>
      </c>
      <c r="Q172" s="3" t="s">
        <v>203</v>
      </c>
      <c r="R172" s="3"/>
      <c r="S172" s="3" t="s">
        <v>315</v>
      </c>
      <c r="T172" s="3" t="s">
        <v>215</v>
      </c>
      <c r="U172" s="3" t="s">
        <v>51</v>
      </c>
      <c r="V172" s="3"/>
      <c r="W172" s="3" t="s">
        <v>51</v>
      </c>
      <c r="X172" s="3" t="s">
        <v>206</v>
      </c>
      <c r="Y172" s="3" t="s">
        <v>49</v>
      </c>
      <c r="Z172" s="3" t="s">
        <v>51</v>
      </c>
      <c r="AA172" s="3" t="s">
        <v>218</v>
      </c>
      <c r="AB172" s="3" t="s">
        <v>62</v>
      </c>
      <c r="AC172" s="3" t="s">
        <v>207</v>
      </c>
      <c r="AD172" s="3" t="s">
        <v>51</v>
      </c>
      <c r="AE172" s="3" t="s">
        <v>209</v>
      </c>
      <c r="AF172" s="3" t="s">
        <v>321</v>
      </c>
      <c r="AG172" s="3" t="s">
        <v>258</v>
      </c>
      <c r="AH172" s="3"/>
      <c r="AI172" s="3"/>
      <c r="AJ172" s="3" t="s">
        <v>49</v>
      </c>
      <c r="AK172" s="3" t="s">
        <v>220</v>
      </c>
      <c r="AL172" s="3" t="s">
        <v>242</v>
      </c>
      <c r="AM172" s="3" t="s">
        <v>284</v>
      </c>
      <c r="AN172" s="3" t="s">
        <v>335</v>
      </c>
      <c r="AO172" s="3" t="s">
        <v>336</v>
      </c>
      <c r="AP172" s="3" t="s">
        <v>221</v>
      </c>
      <c r="AQ172" s="3" t="s">
        <v>213</v>
      </c>
      <c r="AR172" s="3" t="s">
        <v>213</v>
      </c>
      <c r="AS172" s="3" t="s">
        <v>246</v>
      </c>
      <c r="AT172" s="562" t="s">
        <v>337</v>
      </c>
    </row>
    <row r="173" spans="1:48" ht="63.75">
      <c r="A173" s="457" t="s">
        <v>222</v>
      </c>
      <c r="B173" s="457" t="s">
        <v>0</v>
      </c>
      <c r="C173" s="130" t="s">
        <v>194</v>
      </c>
      <c r="D173" s="130" t="s">
        <v>196</v>
      </c>
      <c r="E173" s="3" t="s">
        <v>1031</v>
      </c>
      <c r="F173" s="3"/>
      <c r="G173" s="3" t="s">
        <v>2478</v>
      </c>
      <c r="H173" s="3" t="s">
        <v>332</v>
      </c>
      <c r="I173" s="3" t="s">
        <v>1028</v>
      </c>
      <c r="J173" s="3" t="s">
        <v>418</v>
      </c>
      <c r="K173" s="3" t="s">
        <v>214</v>
      </c>
      <c r="L173" s="3">
        <v>2</v>
      </c>
      <c r="M173" s="3" t="s">
        <v>3</v>
      </c>
      <c r="N173" s="3" t="s">
        <v>200</v>
      </c>
      <c r="O173" s="3" t="s">
        <v>329</v>
      </c>
      <c r="P173" s="3" t="s">
        <v>202</v>
      </c>
      <c r="Q173" s="3" t="s">
        <v>203</v>
      </c>
      <c r="R173" s="3"/>
      <c r="S173" s="3" t="s">
        <v>315</v>
      </c>
      <c r="T173" s="3" t="s">
        <v>251</v>
      </c>
      <c r="U173" s="3" t="s">
        <v>51</v>
      </c>
      <c r="V173" s="3"/>
      <c r="W173" s="3" t="s">
        <v>51</v>
      </c>
      <c r="X173" s="3" t="s">
        <v>206</v>
      </c>
      <c r="Y173" s="3" t="s">
        <v>49</v>
      </c>
      <c r="Z173" s="3" t="s">
        <v>51</v>
      </c>
      <c r="AA173" s="3" t="s">
        <v>218</v>
      </c>
      <c r="AB173" s="3" t="s">
        <v>62</v>
      </c>
      <c r="AC173" s="3" t="s">
        <v>207</v>
      </c>
      <c r="AD173" s="3" t="s">
        <v>51</v>
      </c>
      <c r="AE173" s="3" t="s">
        <v>209</v>
      </c>
      <c r="AF173" s="3" t="s">
        <v>321</v>
      </c>
      <c r="AG173" s="3" t="s">
        <v>258</v>
      </c>
      <c r="AH173" s="3"/>
      <c r="AI173" s="3"/>
      <c r="AJ173" s="3" t="s">
        <v>49</v>
      </c>
      <c r="AK173" s="3" t="s">
        <v>220</v>
      </c>
      <c r="AL173" s="3" t="s">
        <v>242</v>
      </c>
      <c r="AM173" s="3" t="s">
        <v>421</v>
      </c>
      <c r="AN173" s="3" t="s">
        <v>335</v>
      </c>
      <c r="AO173" s="3" t="s">
        <v>336</v>
      </c>
      <c r="AP173" s="3" t="s">
        <v>212</v>
      </c>
      <c r="AQ173" s="3" t="s">
        <v>213</v>
      </c>
      <c r="AR173" s="3" t="s">
        <v>213</v>
      </c>
      <c r="AS173" s="3" t="s">
        <v>246</v>
      </c>
      <c r="AT173" s="562" t="s">
        <v>337</v>
      </c>
    </row>
    <row r="174" spans="1:48" ht="63.75">
      <c r="A174" s="457" t="s">
        <v>223</v>
      </c>
      <c r="B174" s="457" t="s">
        <v>0</v>
      </c>
      <c r="C174" s="130" t="s">
        <v>194</v>
      </c>
      <c r="D174" s="130" t="s">
        <v>236</v>
      </c>
      <c r="E174" s="3" t="s">
        <v>1032</v>
      </c>
      <c r="F174" s="3"/>
      <c r="G174" s="3" t="s">
        <v>280</v>
      </c>
      <c r="H174" s="3" t="s">
        <v>1030</v>
      </c>
      <c r="I174" s="3" t="s">
        <v>1029</v>
      </c>
      <c r="J174" s="3" t="s">
        <v>198</v>
      </c>
      <c r="K174" s="3" t="s">
        <v>214</v>
      </c>
      <c r="L174" s="3">
        <v>2</v>
      </c>
      <c r="M174" s="3" t="s">
        <v>3</v>
      </c>
      <c r="N174" s="3" t="s">
        <v>200</v>
      </c>
      <c r="O174" s="3" t="s">
        <v>329</v>
      </c>
      <c r="P174" s="3" t="s">
        <v>202</v>
      </c>
      <c r="Q174" s="3" t="s">
        <v>203</v>
      </c>
      <c r="R174" s="3"/>
      <c r="S174" s="3" t="s">
        <v>315</v>
      </c>
      <c r="T174" s="3" t="s">
        <v>251</v>
      </c>
      <c r="U174" s="3" t="s">
        <v>51</v>
      </c>
      <c r="V174" s="3"/>
      <c r="W174" s="3" t="s">
        <v>51</v>
      </c>
      <c r="X174" s="3" t="s">
        <v>206</v>
      </c>
      <c r="Y174" s="3" t="s">
        <v>49</v>
      </c>
      <c r="Z174" s="3" t="s">
        <v>51</v>
      </c>
      <c r="AA174" s="3" t="s">
        <v>218</v>
      </c>
      <c r="AB174" s="3" t="s">
        <v>62</v>
      </c>
      <c r="AC174" s="3" t="s">
        <v>207</v>
      </c>
      <c r="AD174" s="3" t="s">
        <v>51</v>
      </c>
      <c r="AE174" s="3" t="s">
        <v>209</v>
      </c>
      <c r="AF174" s="3" t="s">
        <v>321</v>
      </c>
      <c r="AG174" s="3" t="s">
        <v>258</v>
      </c>
      <c r="AH174" s="3"/>
      <c r="AI174" s="3"/>
      <c r="AJ174" s="3" t="s">
        <v>49</v>
      </c>
      <c r="AK174" s="3" t="s">
        <v>220</v>
      </c>
      <c r="AL174" s="3" t="s">
        <v>242</v>
      </c>
      <c r="AM174" s="3" t="s">
        <v>420</v>
      </c>
      <c r="AN174" s="3" t="s">
        <v>335</v>
      </c>
      <c r="AO174" s="3" t="s">
        <v>336</v>
      </c>
      <c r="AP174" s="3" t="s">
        <v>212</v>
      </c>
      <c r="AQ174" s="3" t="s">
        <v>213</v>
      </c>
      <c r="AR174" s="3" t="s">
        <v>213</v>
      </c>
      <c r="AS174" s="3" t="s">
        <v>246</v>
      </c>
      <c r="AT174" s="562" t="s">
        <v>337</v>
      </c>
    </row>
    <row r="175" spans="1:48" s="4" customFormat="1" ht="76.5">
      <c r="A175" s="458" t="s">
        <v>232</v>
      </c>
      <c r="B175" s="458" t="s">
        <v>0</v>
      </c>
      <c r="C175" s="128" t="s">
        <v>194</v>
      </c>
      <c r="D175" s="128" t="s">
        <v>196</v>
      </c>
      <c r="E175" s="52" t="s">
        <v>1023</v>
      </c>
      <c r="F175" s="52"/>
      <c r="G175" s="52" t="s">
        <v>2477</v>
      </c>
      <c r="H175" s="52" t="s">
        <v>403</v>
      </c>
      <c r="I175" s="52" t="s">
        <v>264</v>
      </c>
      <c r="J175" s="52" t="s">
        <v>247</v>
      </c>
      <c r="K175" s="52" t="s">
        <v>1025</v>
      </c>
      <c r="L175" s="52">
        <v>2</v>
      </c>
      <c r="M175" s="3" t="s">
        <v>3</v>
      </c>
      <c r="N175" s="519" t="s">
        <v>200</v>
      </c>
      <c r="O175" s="52" t="s">
        <v>329</v>
      </c>
      <c r="P175" s="52" t="s">
        <v>249</v>
      </c>
      <c r="Q175" s="52" t="s">
        <v>250</v>
      </c>
      <c r="R175" s="52"/>
      <c r="S175" s="52" t="s">
        <v>315</v>
      </c>
      <c r="T175" s="52" t="s">
        <v>251</v>
      </c>
      <c r="U175" s="52" t="s">
        <v>51</v>
      </c>
      <c r="V175" s="52"/>
      <c r="W175" s="52" t="s">
        <v>51</v>
      </c>
      <c r="X175" s="52" t="s">
        <v>206</v>
      </c>
      <c r="Y175" s="52" t="s">
        <v>49</v>
      </c>
      <c r="Z175" s="52" t="s">
        <v>51</v>
      </c>
      <c r="AA175" s="52" t="s">
        <v>218</v>
      </c>
      <c r="AB175" s="52" t="s">
        <v>62</v>
      </c>
      <c r="AC175" s="52" t="s">
        <v>207</v>
      </c>
      <c r="AD175" s="52" t="s">
        <v>49</v>
      </c>
      <c r="AE175" s="52" t="s">
        <v>209</v>
      </c>
      <c r="AF175" s="3" t="s">
        <v>322</v>
      </c>
      <c r="AG175" s="3" t="s">
        <v>258</v>
      </c>
      <c r="AH175" s="52"/>
      <c r="AI175" s="52"/>
      <c r="AJ175" s="52" t="s">
        <v>49</v>
      </c>
      <c r="AK175" s="52" t="s">
        <v>49</v>
      </c>
      <c r="AL175" s="3" t="s">
        <v>242</v>
      </c>
      <c r="AM175" s="52" t="s">
        <v>252</v>
      </c>
      <c r="AN175" s="3" t="s">
        <v>335</v>
      </c>
      <c r="AO175" s="3" t="s">
        <v>336</v>
      </c>
      <c r="AP175" s="52" t="s">
        <v>212</v>
      </c>
      <c r="AQ175" s="52" t="s">
        <v>213</v>
      </c>
      <c r="AR175" s="3" t="s">
        <v>213</v>
      </c>
      <c r="AS175" s="52" t="s">
        <v>1026</v>
      </c>
      <c r="AT175" s="562" t="s">
        <v>337</v>
      </c>
      <c r="AU175" s="281"/>
    </row>
    <row r="176" spans="1:48" s="4" customFormat="1" ht="76.5">
      <c r="A176" s="458" t="s">
        <v>233</v>
      </c>
      <c r="B176" s="458" t="s">
        <v>0</v>
      </c>
      <c r="C176" s="128" t="s">
        <v>194</v>
      </c>
      <c r="D176" s="128" t="s">
        <v>236</v>
      </c>
      <c r="E176" s="52" t="s">
        <v>1024</v>
      </c>
      <c r="F176" s="52"/>
      <c r="G176" s="52" t="s">
        <v>334</v>
      </c>
      <c r="H176" s="52" t="s">
        <v>404</v>
      </c>
      <c r="I176" s="52" t="s">
        <v>265</v>
      </c>
      <c r="J176" s="52" t="s">
        <v>247</v>
      </c>
      <c r="K176" s="52" t="s">
        <v>248</v>
      </c>
      <c r="L176" s="52">
        <v>2</v>
      </c>
      <c r="M176" s="3" t="s">
        <v>3</v>
      </c>
      <c r="N176" s="519" t="s">
        <v>200</v>
      </c>
      <c r="O176" s="52" t="s">
        <v>329</v>
      </c>
      <c r="P176" s="52" t="s">
        <v>249</v>
      </c>
      <c r="Q176" s="52" t="s">
        <v>250</v>
      </c>
      <c r="R176" s="52"/>
      <c r="S176" s="52" t="s">
        <v>315</v>
      </c>
      <c r="T176" s="52" t="s">
        <v>251</v>
      </c>
      <c r="U176" s="52" t="s">
        <v>51</v>
      </c>
      <c r="V176" s="52"/>
      <c r="W176" s="52" t="s">
        <v>51</v>
      </c>
      <c r="X176" s="52" t="s">
        <v>206</v>
      </c>
      <c r="Y176" s="52" t="s">
        <v>49</v>
      </c>
      <c r="Z176" s="52" t="s">
        <v>51</v>
      </c>
      <c r="AA176" s="52" t="s">
        <v>218</v>
      </c>
      <c r="AB176" s="52" t="s">
        <v>62</v>
      </c>
      <c r="AC176" s="52" t="s">
        <v>207</v>
      </c>
      <c r="AD176" s="52" t="s">
        <v>49</v>
      </c>
      <c r="AE176" s="52" t="s">
        <v>209</v>
      </c>
      <c r="AF176" s="3" t="s">
        <v>321</v>
      </c>
      <c r="AG176" s="3" t="s">
        <v>258</v>
      </c>
      <c r="AH176" s="52"/>
      <c r="AI176" s="52"/>
      <c r="AJ176" s="52" t="s">
        <v>49</v>
      </c>
      <c r="AK176" s="52" t="s">
        <v>49</v>
      </c>
      <c r="AL176" s="3" t="s">
        <v>242</v>
      </c>
      <c r="AM176" s="52" t="s">
        <v>252</v>
      </c>
      <c r="AN176" s="3" t="s">
        <v>335</v>
      </c>
      <c r="AO176" s="3" t="s">
        <v>336</v>
      </c>
      <c r="AP176" s="52" t="s">
        <v>212</v>
      </c>
      <c r="AQ176" s="52" t="s">
        <v>213</v>
      </c>
      <c r="AR176" s="3" t="s">
        <v>213</v>
      </c>
      <c r="AS176" s="52" t="s">
        <v>1026</v>
      </c>
      <c r="AT176" s="562" t="s">
        <v>337</v>
      </c>
      <c r="AU176" s="281"/>
    </row>
    <row r="177" spans="1:47" ht="63.75">
      <c r="A177" s="457" t="s">
        <v>224</v>
      </c>
      <c r="B177" s="457" t="s">
        <v>0</v>
      </c>
      <c r="C177" s="130" t="s">
        <v>194</v>
      </c>
      <c r="D177" s="130" t="s">
        <v>236</v>
      </c>
      <c r="E177" s="3" t="s">
        <v>936</v>
      </c>
      <c r="F177" s="3"/>
      <c r="G177" s="3" t="s">
        <v>333</v>
      </c>
      <c r="H177" s="3" t="s">
        <v>405</v>
      </c>
      <c r="I177" s="3" t="s">
        <v>266</v>
      </c>
      <c r="J177" s="3" t="s">
        <v>875</v>
      </c>
      <c r="K177" s="3" t="s">
        <v>253</v>
      </c>
      <c r="L177" s="3">
        <v>4</v>
      </c>
      <c r="M177" s="3" t="s">
        <v>254</v>
      </c>
      <c r="N177" s="3" t="s">
        <v>200</v>
      </c>
      <c r="O177" s="3" t="s">
        <v>330</v>
      </c>
      <c r="P177" s="3" t="s">
        <v>202</v>
      </c>
      <c r="Q177" s="3" t="s">
        <v>203</v>
      </c>
      <c r="R177" s="3"/>
      <c r="S177" s="3" t="s">
        <v>315</v>
      </c>
      <c r="T177" s="3" t="s">
        <v>205</v>
      </c>
      <c r="U177" s="3" t="s">
        <v>51</v>
      </c>
      <c r="V177" s="3"/>
      <c r="W177" s="3" t="s">
        <v>51</v>
      </c>
      <c r="X177" s="3" t="s">
        <v>206</v>
      </c>
      <c r="Y177" s="3" t="s">
        <v>49</v>
      </c>
      <c r="Z177" s="3" t="s">
        <v>51</v>
      </c>
      <c r="AA177" s="3" t="s">
        <v>218</v>
      </c>
      <c r="AB177" s="3" t="s">
        <v>62</v>
      </c>
      <c r="AC177" s="3" t="s">
        <v>207</v>
      </c>
      <c r="AD177" s="3" t="s">
        <v>51</v>
      </c>
      <c r="AE177" s="3" t="s">
        <v>256</v>
      </c>
      <c r="AF177" s="3" t="s">
        <v>321</v>
      </c>
      <c r="AG177" s="3" t="s">
        <v>258</v>
      </c>
      <c r="AH177" s="3"/>
      <c r="AI177" s="3"/>
      <c r="AJ177" s="3" t="s">
        <v>49</v>
      </c>
      <c r="AK177" s="3" t="s">
        <v>220</v>
      </c>
      <c r="AL177" s="3" t="s">
        <v>242</v>
      </c>
      <c r="AM177" s="3" t="s">
        <v>420</v>
      </c>
      <c r="AN177" s="3" t="s">
        <v>335</v>
      </c>
      <c r="AO177" s="3" t="s">
        <v>336</v>
      </c>
      <c r="AP177" s="3" t="s">
        <v>212</v>
      </c>
      <c r="AQ177" s="3" t="s">
        <v>213</v>
      </c>
      <c r="AR177" s="3" t="s">
        <v>213</v>
      </c>
      <c r="AS177" s="3" t="s">
        <v>246</v>
      </c>
      <c r="AT177" s="562" t="s">
        <v>337</v>
      </c>
    </row>
    <row r="178" spans="1:47" ht="63.75">
      <c r="A178" s="457" t="s">
        <v>229</v>
      </c>
      <c r="B178" s="457" t="s">
        <v>0</v>
      </c>
      <c r="C178" s="130" t="s">
        <v>194</v>
      </c>
      <c r="D178" s="130" t="s">
        <v>239</v>
      </c>
      <c r="E178" s="3" t="s">
        <v>937</v>
      </c>
      <c r="F178" s="3"/>
      <c r="G178" s="3" t="s">
        <v>290</v>
      </c>
      <c r="H178" s="3" t="s">
        <v>286</v>
      </c>
      <c r="I178" s="3" t="s">
        <v>327</v>
      </c>
      <c r="J178" s="3" t="s">
        <v>281</v>
      </c>
      <c r="K178" s="3" t="s">
        <v>241</v>
      </c>
      <c r="L178" s="3">
        <v>1</v>
      </c>
      <c r="M178" s="3" t="s">
        <v>44</v>
      </c>
      <c r="N178" s="3" t="s">
        <v>200</v>
      </c>
      <c r="O178" s="3" t="s">
        <v>294</v>
      </c>
      <c r="P178" s="52" t="s">
        <v>249</v>
      </c>
      <c r="Q178" s="3" t="s">
        <v>213</v>
      </c>
      <c r="R178" s="3"/>
      <c r="S178" s="3" t="s">
        <v>315</v>
      </c>
      <c r="T178" s="3" t="s">
        <v>302</v>
      </c>
      <c r="U178" s="3" t="s">
        <v>51</v>
      </c>
      <c r="V178" s="3"/>
      <c r="W178" s="3" t="s">
        <v>51</v>
      </c>
      <c r="X178" s="3" t="s">
        <v>49</v>
      </c>
      <c r="Y178" s="3" t="s">
        <v>282</v>
      </c>
      <c r="Z178" s="3" t="s">
        <v>51</v>
      </c>
      <c r="AA178" s="3" t="s">
        <v>49</v>
      </c>
      <c r="AB178" s="3" t="s">
        <v>51</v>
      </c>
      <c r="AC178" s="3" t="s">
        <v>49</v>
      </c>
      <c r="AD178" s="3" t="s">
        <v>49</v>
      </c>
      <c r="AE178" s="3" t="s">
        <v>49</v>
      </c>
      <c r="AF178" s="3" t="s">
        <v>296</v>
      </c>
      <c r="AG178" s="3" t="s">
        <v>323</v>
      </c>
      <c r="AH178" s="3"/>
      <c r="AI178" s="3"/>
      <c r="AJ178" s="3" t="s">
        <v>49</v>
      </c>
      <c r="AK178" s="52" t="s">
        <v>220</v>
      </c>
      <c r="AL178" s="3" t="s">
        <v>242</v>
      </c>
      <c r="AM178" s="3" t="s">
        <v>285</v>
      </c>
      <c r="AN178" s="3" t="s">
        <v>213</v>
      </c>
      <c r="AO178" s="3" t="s">
        <v>336</v>
      </c>
      <c r="AP178" s="3" t="s">
        <v>221</v>
      </c>
      <c r="AQ178" s="3" t="s">
        <v>213</v>
      </c>
      <c r="AR178" s="3" t="s">
        <v>338</v>
      </c>
      <c r="AS178" s="52" t="s">
        <v>246</v>
      </c>
      <c r="AT178" s="562" t="s">
        <v>337</v>
      </c>
    </row>
    <row r="179" spans="1:47" ht="63.75">
      <c r="A179" s="457" t="s">
        <v>228</v>
      </c>
      <c r="B179" s="457" t="s">
        <v>0</v>
      </c>
      <c r="C179" s="130" t="s">
        <v>194</v>
      </c>
      <c r="D179" s="130" t="s">
        <v>196</v>
      </c>
      <c r="E179" s="3" t="s">
        <v>937</v>
      </c>
      <c r="F179" s="3"/>
      <c r="G179" s="3" t="s">
        <v>289</v>
      </c>
      <c r="H179" s="3" t="s">
        <v>324</v>
      </c>
      <c r="I179" s="52" t="s">
        <v>328</v>
      </c>
      <c r="J179" s="3" t="s">
        <v>291</v>
      </c>
      <c r="K179" s="3" t="s">
        <v>293</v>
      </c>
      <c r="L179" s="3">
        <v>2</v>
      </c>
      <c r="M179" s="3" t="s">
        <v>3</v>
      </c>
      <c r="N179" s="3" t="s">
        <v>200</v>
      </c>
      <c r="O179" s="3" t="s">
        <v>294</v>
      </c>
      <c r="P179" s="52" t="s">
        <v>249</v>
      </c>
      <c r="Q179" s="3" t="s">
        <v>283</v>
      </c>
      <c r="R179" s="3"/>
      <c r="S179" s="3" t="s">
        <v>315</v>
      </c>
      <c r="T179" s="3" t="s">
        <v>302</v>
      </c>
      <c r="U179" s="3" t="s">
        <v>51</v>
      </c>
      <c r="V179" s="3"/>
      <c r="W179" s="3" t="s">
        <v>51</v>
      </c>
      <c r="X179" s="3" t="s">
        <v>49</v>
      </c>
      <c r="Y179" s="3" t="s">
        <v>282</v>
      </c>
      <c r="Z179" s="3" t="s">
        <v>51</v>
      </c>
      <c r="AA179" s="3" t="s">
        <v>49</v>
      </c>
      <c r="AB179" s="3" t="s">
        <v>51</v>
      </c>
      <c r="AC179" s="3" t="s">
        <v>49</v>
      </c>
      <c r="AD179" s="3" t="s">
        <v>49</v>
      </c>
      <c r="AE179" s="3" t="s">
        <v>49</v>
      </c>
      <c r="AF179" s="3" t="s">
        <v>296</v>
      </c>
      <c r="AG179" s="3" t="s">
        <v>323</v>
      </c>
      <c r="AH179" s="3"/>
      <c r="AI179" s="3"/>
      <c r="AJ179" s="3" t="s">
        <v>49</v>
      </c>
      <c r="AK179" s="52" t="s">
        <v>220</v>
      </c>
      <c r="AL179" s="3" t="s">
        <v>242</v>
      </c>
      <c r="AM179" s="3" t="s">
        <v>285</v>
      </c>
      <c r="AN179" s="3" t="s">
        <v>213</v>
      </c>
      <c r="AO179" s="3" t="s">
        <v>336</v>
      </c>
      <c r="AP179" s="3" t="s">
        <v>221</v>
      </c>
      <c r="AQ179" s="3" t="s">
        <v>213</v>
      </c>
      <c r="AR179" s="3" t="s">
        <v>338</v>
      </c>
      <c r="AS179" s="52" t="s">
        <v>246</v>
      </c>
      <c r="AT179" s="562" t="s">
        <v>337</v>
      </c>
    </row>
    <row r="180" spans="1:47" s="4" customFormat="1" ht="63.75">
      <c r="A180" s="458" t="s">
        <v>227</v>
      </c>
      <c r="B180" s="458" t="s">
        <v>0</v>
      </c>
      <c r="C180" s="128" t="s">
        <v>194</v>
      </c>
      <c r="D180" s="128" t="s">
        <v>196</v>
      </c>
      <c r="E180" s="52" t="s">
        <v>935</v>
      </c>
      <c r="F180" s="52"/>
      <c r="G180" s="52" t="s">
        <v>2479</v>
      </c>
      <c r="H180" s="52" t="s">
        <v>297</v>
      </c>
      <c r="I180" s="52" t="s">
        <v>298</v>
      </c>
      <c r="J180" s="52" t="s">
        <v>299</v>
      </c>
      <c r="K180" s="52" t="s">
        <v>344</v>
      </c>
      <c r="L180" s="52">
        <v>2</v>
      </c>
      <c r="M180" s="52" t="s">
        <v>3</v>
      </c>
      <c r="N180" s="519" t="s">
        <v>200</v>
      </c>
      <c r="O180" s="52" t="s">
        <v>300</v>
      </c>
      <c r="P180" s="52" t="s">
        <v>249</v>
      </c>
      <c r="Q180" s="52" t="s">
        <v>250</v>
      </c>
      <c r="R180" s="52"/>
      <c r="S180" s="52" t="s">
        <v>301</v>
      </c>
      <c r="T180" s="52" t="s">
        <v>302</v>
      </c>
      <c r="U180" s="52" t="s">
        <v>51</v>
      </c>
      <c r="V180" s="52"/>
      <c r="W180" s="52" t="s">
        <v>51</v>
      </c>
      <c r="X180" s="52" t="s">
        <v>49</v>
      </c>
      <c r="Y180" s="52" t="s">
        <v>303</v>
      </c>
      <c r="Z180" s="52" t="s">
        <v>51</v>
      </c>
      <c r="AA180" s="52" t="s">
        <v>49</v>
      </c>
      <c r="AB180" s="52" t="s">
        <v>62</v>
      </c>
      <c r="AC180" s="52" t="s">
        <v>49</v>
      </c>
      <c r="AD180" s="52" t="s">
        <v>49</v>
      </c>
      <c r="AE180" s="52" t="s">
        <v>49</v>
      </c>
      <c r="AF180" s="52" t="s">
        <v>320</v>
      </c>
      <c r="AG180" s="52" t="s">
        <v>258</v>
      </c>
      <c r="AH180" s="52"/>
      <c r="AI180" s="52"/>
      <c r="AJ180" s="52" t="s">
        <v>49</v>
      </c>
      <c r="AK180" s="52" t="s">
        <v>49</v>
      </c>
      <c r="AL180" s="52" t="s">
        <v>242</v>
      </c>
      <c r="AM180" s="52" t="s">
        <v>304</v>
      </c>
      <c r="AN180" s="52" t="s">
        <v>213</v>
      </c>
      <c r="AO180" s="3" t="s">
        <v>336</v>
      </c>
      <c r="AP180" s="52" t="s">
        <v>212</v>
      </c>
      <c r="AQ180" s="52" t="s">
        <v>213</v>
      </c>
      <c r="AR180" s="52" t="s">
        <v>325</v>
      </c>
      <c r="AS180" s="52" t="s">
        <v>246</v>
      </c>
      <c r="AT180" s="562" t="s">
        <v>337</v>
      </c>
      <c r="AU180" s="281"/>
    </row>
    <row r="181" spans="1:47" s="4" customFormat="1" ht="63.75">
      <c r="A181" s="458" t="s">
        <v>230</v>
      </c>
      <c r="B181" s="458" t="s">
        <v>0</v>
      </c>
      <c r="C181" s="128" t="s">
        <v>194</v>
      </c>
      <c r="D181" s="128" t="s">
        <v>236</v>
      </c>
      <c r="E181" s="52" t="s">
        <v>935</v>
      </c>
      <c r="F181" s="52"/>
      <c r="G181" s="52" t="s">
        <v>305</v>
      </c>
      <c r="H181" s="52" t="s">
        <v>406</v>
      </c>
      <c r="I181" s="52" t="s">
        <v>298</v>
      </c>
      <c r="J181" s="52" t="s">
        <v>299</v>
      </c>
      <c r="K181" s="52" t="s">
        <v>345</v>
      </c>
      <c r="L181" s="52">
        <v>2</v>
      </c>
      <c r="M181" s="52" t="s">
        <v>3</v>
      </c>
      <c r="N181" s="519" t="s">
        <v>200</v>
      </c>
      <c r="O181" s="52" t="s">
        <v>300</v>
      </c>
      <c r="P181" s="52" t="s">
        <v>249</v>
      </c>
      <c r="Q181" s="52" t="s">
        <v>250</v>
      </c>
      <c r="R181" s="52"/>
      <c r="S181" s="52" t="s">
        <v>301</v>
      </c>
      <c r="T181" s="52" t="s">
        <v>302</v>
      </c>
      <c r="U181" s="52" t="s">
        <v>51</v>
      </c>
      <c r="V181" s="52"/>
      <c r="W181" s="52" t="s">
        <v>51</v>
      </c>
      <c r="X181" s="52" t="s">
        <v>49</v>
      </c>
      <c r="Y181" s="52" t="s">
        <v>303</v>
      </c>
      <c r="Z181" s="52" t="s">
        <v>51</v>
      </c>
      <c r="AA181" s="52" t="s">
        <v>49</v>
      </c>
      <c r="AB181" s="52" t="s">
        <v>62</v>
      </c>
      <c r="AC181" s="52" t="s">
        <v>49</v>
      </c>
      <c r="AD181" s="52" t="s">
        <v>49</v>
      </c>
      <c r="AE181" s="52" t="s">
        <v>49</v>
      </c>
      <c r="AF181" s="52" t="s">
        <v>320</v>
      </c>
      <c r="AG181" s="52" t="s">
        <v>258</v>
      </c>
      <c r="AH181" s="52"/>
      <c r="AI181" s="52"/>
      <c r="AJ181" s="52" t="s">
        <v>51</v>
      </c>
      <c r="AK181" s="52" t="s">
        <v>49</v>
      </c>
      <c r="AL181" s="52" t="s">
        <v>242</v>
      </c>
      <c r="AM181" s="52" t="s">
        <v>304</v>
      </c>
      <c r="AN181" s="52" t="s">
        <v>213</v>
      </c>
      <c r="AO181" s="3" t="s">
        <v>336</v>
      </c>
      <c r="AP181" s="52" t="s">
        <v>212</v>
      </c>
      <c r="AQ181" s="52" t="s">
        <v>213</v>
      </c>
      <c r="AR181" s="52" t="s">
        <v>325</v>
      </c>
      <c r="AS181" s="52" t="s">
        <v>246</v>
      </c>
      <c r="AT181" s="562" t="s">
        <v>337</v>
      </c>
      <c r="AU181" s="281"/>
    </row>
    <row r="182" spans="1:47" s="4" customFormat="1" ht="63.75">
      <c r="A182" s="458" t="s">
        <v>231</v>
      </c>
      <c r="B182" s="458" t="s">
        <v>0</v>
      </c>
      <c r="C182" s="128" t="s">
        <v>194</v>
      </c>
      <c r="D182" s="128" t="s">
        <v>306</v>
      </c>
      <c r="E182" s="52" t="s">
        <v>938</v>
      </c>
      <c r="F182" s="52"/>
      <c r="G182" s="52" t="s">
        <v>307</v>
      </c>
      <c r="H182" s="52" t="s">
        <v>308</v>
      </c>
      <c r="I182" s="52" t="s">
        <v>309</v>
      </c>
      <c r="J182" s="52" t="s">
        <v>310</v>
      </c>
      <c r="K182" s="52" t="s">
        <v>311</v>
      </c>
      <c r="L182" s="52">
        <v>2</v>
      </c>
      <c r="M182" s="52" t="s">
        <v>44</v>
      </c>
      <c r="N182" s="519" t="s">
        <v>312</v>
      </c>
      <c r="O182" s="52" t="s">
        <v>313</v>
      </c>
      <c r="P182" s="52" t="s">
        <v>314</v>
      </c>
      <c r="Q182" s="52" t="s">
        <v>213</v>
      </c>
      <c r="R182" s="52"/>
      <c r="S182" s="52" t="s">
        <v>315</v>
      </c>
      <c r="T182" s="52" t="s">
        <v>302</v>
      </c>
      <c r="U182" s="52" t="s">
        <v>51</v>
      </c>
      <c r="V182" s="52"/>
      <c r="W182" s="52" t="s">
        <v>51</v>
      </c>
      <c r="X182" s="52" t="s">
        <v>49</v>
      </c>
      <c r="Y182" s="52" t="s">
        <v>303</v>
      </c>
      <c r="Z182" s="52" t="s">
        <v>51</v>
      </c>
      <c r="AA182" s="52" t="s">
        <v>49</v>
      </c>
      <c r="AB182" s="52" t="s">
        <v>49</v>
      </c>
      <c r="AC182" s="52" t="s">
        <v>49</v>
      </c>
      <c r="AD182" s="52" t="s">
        <v>49</v>
      </c>
      <c r="AE182" s="52" t="s">
        <v>49</v>
      </c>
      <c r="AF182" s="52" t="s">
        <v>316</v>
      </c>
      <c r="AG182" s="52" t="s">
        <v>317</v>
      </c>
      <c r="AH182" s="52"/>
      <c r="AI182" s="52"/>
      <c r="AJ182" s="52" t="s">
        <v>49</v>
      </c>
      <c r="AK182" s="52" t="s">
        <v>49</v>
      </c>
      <c r="AL182" s="52" t="s">
        <v>242</v>
      </c>
      <c r="AM182" s="52" t="s">
        <v>304</v>
      </c>
      <c r="AN182" s="52" t="s">
        <v>213</v>
      </c>
      <c r="AO182" s="3" t="s">
        <v>336</v>
      </c>
      <c r="AP182" s="52" t="s">
        <v>318</v>
      </c>
      <c r="AQ182" s="52" t="s">
        <v>213</v>
      </c>
      <c r="AR182" s="52" t="s">
        <v>319</v>
      </c>
      <c r="AS182" s="52" t="s">
        <v>246</v>
      </c>
      <c r="AT182" s="562" t="s">
        <v>337</v>
      </c>
      <c r="AU182" s="281"/>
    </row>
    <row r="183" spans="1:47" s="4" customFormat="1" ht="89.25">
      <c r="A183" s="458" t="s">
        <v>2394</v>
      </c>
      <c r="B183" s="458" t="s">
        <v>0</v>
      </c>
      <c r="C183" s="128" t="s">
        <v>194</v>
      </c>
      <c r="D183" s="128" t="s">
        <v>306</v>
      </c>
      <c r="E183" s="52" t="s">
        <v>2456</v>
      </c>
      <c r="F183" s="52"/>
      <c r="G183" s="52" t="s">
        <v>2410</v>
      </c>
      <c r="H183" s="52" t="s">
        <v>2411</v>
      </c>
      <c r="I183" s="52" t="s">
        <v>2412</v>
      </c>
      <c r="J183" s="52" t="s">
        <v>2457</v>
      </c>
      <c r="K183" s="52" t="s">
        <v>2413</v>
      </c>
      <c r="L183" s="52">
        <v>2</v>
      </c>
      <c r="M183" s="52" t="s">
        <v>3</v>
      </c>
      <c r="N183" s="519" t="s">
        <v>2414</v>
      </c>
      <c r="O183" s="52" t="s">
        <v>2415</v>
      </c>
      <c r="P183" s="52" t="s">
        <v>2416</v>
      </c>
      <c r="Q183" s="52" t="s">
        <v>213</v>
      </c>
      <c r="R183" s="52"/>
      <c r="S183" s="52" t="s">
        <v>315</v>
      </c>
      <c r="T183" s="52" t="s">
        <v>302</v>
      </c>
      <c r="U183" s="52" t="s">
        <v>2417</v>
      </c>
      <c r="V183" s="52"/>
      <c r="W183" s="52" t="s">
        <v>51</v>
      </c>
      <c r="X183" s="52" t="s">
        <v>49</v>
      </c>
      <c r="Y183" s="52" t="s">
        <v>303</v>
      </c>
      <c r="Z183" s="52" t="s">
        <v>51</v>
      </c>
      <c r="AA183" s="52" t="s">
        <v>49</v>
      </c>
      <c r="AB183" s="52" t="s">
        <v>49</v>
      </c>
      <c r="AC183" s="52" t="s">
        <v>2418</v>
      </c>
      <c r="AD183" s="52" t="s">
        <v>49</v>
      </c>
      <c r="AE183" s="52" t="s">
        <v>49</v>
      </c>
      <c r="AF183" s="52" t="s">
        <v>316</v>
      </c>
      <c r="AG183" s="52" t="s">
        <v>2420</v>
      </c>
      <c r="AH183" s="52"/>
      <c r="AI183" s="52"/>
      <c r="AJ183" s="52" t="s">
        <v>49</v>
      </c>
      <c r="AK183" s="52" t="s">
        <v>49</v>
      </c>
      <c r="AL183" s="52" t="s">
        <v>242</v>
      </c>
      <c r="AM183" s="52" t="s">
        <v>304</v>
      </c>
      <c r="AN183" s="3" t="s">
        <v>335</v>
      </c>
      <c r="AO183" s="3" t="s">
        <v>336</v>
      </c>
      <c r="AP183" s="52" t="s">
        <v>2421</v>
      </c>
      <c r="AQ183" s="52" t="s">
        <v>213</v>
      </c>
      <c r="AR183" s="52" t="s">
        <v>2422</v>
      </c>
      <c r="AS183" s="52" t="s">
        <v>246</v>
      </c>
      <c r="AT183" s="562" t="s">
        <v>2423</v>
      </c>
      <c r="AU183" s="281"/>
    </row>
    <row r="184" spans="1:47" s="49" customFormat="1" ht="9.75" customHeight="1">
      <c r="A184" s="459"/>
      <c r="B184" s="461"/>
      <c r="C184" s="448"/>
      <c r="D184" s="4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564"/>
      <c r="AU184" s="575"/>
    </row>
    <row r="185" spans="1:47" ht="63.75">
      <c r="A185" s="457" t="s">
        <v>339</v>
      </c>
      <c r="B185" s="457" t="s">
        <v>52</v>
      </c>
      <c r="C185" s="130" t="s">
        <v>213</v>
      </c>
      <c r="D185" s="130" t="s">
        <v>271</v>
      </c>
      <c r="E185" s="3" t="s">
        <v>342</v>
      </c>
      <c r="F185" s="3"/>
      <c r="G185" s="3" t="s">
        <v>352</v>
      </c>
      <c r="H185" s="3" t="s">
        <v>356</v>
      </c>
      <c r="I185" s="3" t="s">
        <v>363</v>
      </c>
      <c r="J185" s="3" t="s">
        <v>291</v>
      </c>
      <c r="K185" s="3" t="s">
        <v>346</v>
      </c>
      <c r="L185" s="3">
        <v>2</v>
      </c>
      <c r="M185" s="3" t="s">
        <v>3</v>
      </c>
      <c r="N185" s="519" t="s">
        <v>200</v>
      </c>
      <c r="O185" s="52" t="s">
        <v>350</v>
      </c>
      <c r="P185" s="52" t="s">
        <v>249</v>
      </c>
      <c r="Q185" s="3" t="s">
        <v>250</v>
      </c>
      <c r="R185" s="3"/>
      <c r="S185" s="3" t="s">
        <v>301</v>
      </c>
      <c r="T185" s="3" t="s">
        <v>351</v>
      </c>
      <c r="U185" s="3" t="s">
        <v>49</v>
      </c>
      <c r="V185" s="3"/>
      <c r="W185" s="3" t="s">
        <v>51</v>
      </c>
      <c r="X185" s="3" t="s">
        <v>49</v>
      </c>
      <c r="Y185" s="3" t="s">
        <v>51</v>
      </c>
      <c r="Z185" s="3" t="s">
        <v>51</v>
      </c>
      <c r="AA185" s="3" t="s">
        <v>49</v>
      </c>
      <c r="AB185" s="3" t="s">
        <v>355</v>
      </c>
      <c r="AC185" s="3" t="s">
        <v>49</v>
      </c>
      <c r="AD185" s="3" t="s">
        <v>49</v>
      </c>
      <c r="AE185" s="3" t="s">
        <v>49</v>
      </c>
      <c r="AF185" s="52" t="s">
        <v>347</v>
      </c>
      <c r="AG185" s="3" t="s">
        <v>348</v>
      </c>
      <c r="AH185" s="3"/>
      <c r="AI185" s="3"/>
      <c r="AJ185" s="3" t="s">
        <v>49</v>
      </c>
      <c r="AK185" s="3" t="s">
        <v>49</v>
      </c>
      <c r="AL185" s="3" t="s">
        <v>349</v>
      </c>
      <c r="AM185" s="3" t="s">
        <v>360</v>
      </c>
      <c r="AN185" s="3" t="s">
        <v>213</v>
      </c>
      <c r="AO185" s="3" t="s">
        <v>211</v>
      </c>
      <c r="AP185" s="3" t="s">
        <v>212</v>
      </c>
      <c r="AQ185" s="3" t="s">
        <v>213</v>
      </c>
      <c r="AR185" s="3" t="s">
        <v>213</v>
      </c>
      <c r="AS185" s="3" t="s">
        <v>1498</v>
      </c>
      <c r="AT185" s="560" t="s">
        <v>378</v>
      </c>
      <c r="AU185" s="278"/>
    </row>
    <row r="186" spans="1:47" ht="63.75">
      <c r="A186" s="457" t="s">
        <v>340</v>
      </c>
      <c r="B186" s="457" t="s">
        <v>52</v>
      </c>
      <c r="C186" s="130" t="s">
        <v>361</v>
      </c>
      <c r="D186" s="130" t="s">
        <v>196</v>
      </c>
      <c r="E186" s="3" t="s">
        <v>342</v>
      </c>
      <c r="F186" s="3"/>
      <c r="G186" s="3" t="s">
        <v>353</v>
      </c>
      <c r="H186" s="3" t="s">
        <v>357</v>
      </c>
      <c r="I186" s="3" t="s">
        <v>364</v>
      </c>
      <c r="J186" s="3" t="s">
        <v>291</v>
      </c>
      <c r="K186" s="3" t="s">
        <v>346</v>
      </c>
      <c r="L186" s="3">
        <v>2</v>
      </c>
      <c r="M186" s="3" t="s">
        <v>3</v>
      </c>
      <c r="N186" s="519" t="s">
        <v>200</v>
      </c>
      <c r="O186" s="52" t="s">
        <v>350</v>
      </c>
      <c r="P186" s="52" t="s">
        <v>249</v>
      </c>
      <c r="Q186" s="3" t="s">
        <v>250</v>
      </c>
      <c r="R186" s="3"/>
      <c r="S186" s="3" t="s">
        <v>301</v>
      </c>
      <c r="T186" s="3" t="s">
        <v>351</v>
      </c>
      <c r="U186" s="3" t="s">
        <v>49</v>
      </c>
      <c r="V186" s="3"/>
      <c r="W186" s="3" t="s">
        <v>51</v>
      </c>
      <c r="X186" s="3" t="s">
        <v>49</v>
      </c>
      <c r="Y186" s="3" t="s">
        <v>51</v>
      </c>
      <c r="Z186" s="3" t="s">
        <v>51</v>
      </c>
      <c r="AA186" s="3" t="s">
        <v>49</v>
      </c>
      <c r="AB186" s="3" t="s">
        <v>355</v>
      </c>
      <c r="AC186" s="3" t="s">
        <v>49</v>
      </c>
      <c r="AD186" s="3" t="s">
        <v>49</v>
      </c>
      <c r="AE186" s="3" t="s">
        <v>49</v>
      </c>
      <c r="AF186" s="52" t="s">
        <v>347</v>
      </c>
      <c r="AG186" s="3" t="s">
        <v>348</v>
      </c>
      <c r="AH186" s="3"/>
      <c r="AI186" s="3"/>
      <c r="AJ186" s="3" t="s">
        <v>49</v>
      </c>
      <c r="AK186" s="3" t="s">
        <v>49</v>
      </c>
      <c r="AL186" s="3" t="s">
        <v>349</v>
      </c>
      <c r="AM186" s="3" t="s">
        <v>360</v>
      </c>
      <c r="AN186" s="3" t="s">
        <v>213</v>
      </c>
      <c r="AO186" s="3" t="s">
        <v>211</v>
      </c>
      <c r="AP186" s="3" t="s">
        <v>212</v>
      </c>
      <c r="AQ186" s="3" t="s">
        <v>213</v>
      </c>
      <c r="AR186" s="3" t="s">
        <v>213</v>
      </c>
      <c r="AS186" s="3" t="s">
        <v>1497</v>
      </c>
      <c r="AT186" s="560" t="s">
        <v>378</v>
      </c>
      <c r="AU186" s="278"/>
    </row>
    <row r="187" spans="1:47" ht="63.75">
      <c r="A187" s="457" t="s">
        <v>341</v>
      </c>
      <c r="B187" s="457" t="s">
        <v>52</v>
      </c>
      <c r="C187" s="130" t="s">
        <v>362</v>
      </c>
      <c r="D187" s="130" t="s">
        <v>236</v>
      </c>
      <c r="E187" s="3" t="s">
        <v>343</v>
      </c>
      <c r="F187" s="3"/>
      <c r="G187" s="3" t="s">
        <v>354</v>
      </c>
      <c r="H187" s="3" t="s">
        <v>358</v>
      </c>
      <c r="I187" s="3" t="s">
        <v>365</v>
      </c>
      <c r="J187" s="3" t="s">
        <v>359</v>
      </c>
      <c r="K187" s="3" t="s">
        <v>346</v>
      </c>
      <c r="L187" s="3">
        <v>2</v>
      </c>
      <c r="M187" s="3" t="s">
        <v>3</v>
      </c>
      <c r="N187" s="519" t="s">
        <v>200</v>
      </c>
      <c r="O187" s="52" t="s">
        <v>350</v>
      </c>
      <c r="P187" s="52" t="s">
        <v>249</v>
      </c>
      <c r="Q187" s="3" t="s">
        <v>250</v>
      </c>
      <c r="R187" s="3"/>
      <c r="S187" s="3" t="s">
        <v>301</v>
      </c>
      <c r="T187" s="3" t="s">
        <v>351</v>
      </c>
      <c r="U187" s="3" t="s">
        <v>49</v>
      </c>
      <c r="V187" s="3"/>
      <c r="W187" s="3" t="s">
        <v>51</v>
      </c>
      <c r="X187" s="3" t="s">
        <v>49</v>
      </c>
      <c r="Y187" s="3" t="s">
        <v>51</v>
      </c>
      <c r="Z187" s="3" t="s">
        <v>51</v>
      </c>
      <c r="AA187" s="3" t="s">
        <v>49</v>
      </c>
      <c r="AB187" s="3" t="s">
        <v>62</v>
      </c>
      <c r="AC187" s="3" t="s">
        <v>49</v>
      </c>
      <c r="AD187" s="3" t="s">
        <v>49</v>
      </c>
      <c r="AE187" s="3" t="s">
        <v>49</v>
      </c>
      <c r="AF187" s="52" t="s">
        <v>347</v>
      </c>
      <c r="AG187" s="3" t="s">
        <v>348</v>
      </c>
      <c r="AH187" s="3"/>
      <c r="AI187" s="3"/>
      <c r="AJ187" s="3" t="s">
        <v>51</v>
      </c>
      <c r="AK187" s="3" t="s">
        <v>49</v>
      </c>
      <c r="AL187" s="3" t="s">
        <v>349</v>
      </c>
      <c r="AM187" s="3" t="s">
        <v>360</v>
      </c>
      <c r="AN187" s="3" t="s">
        <v>213</v>
      </c>
      <c r="AO187" s="3" t="s">
        <v>211</v>
      </c>
      <c r="AP187" s="3" t="s">
        <v>212</v>
      </c>
      <c r="AQ187" s="3" t="s">
        <v>213</v>
      </c>
      <c r="AR187" s="3" t="s">
        <v>213</v>
      </c>
      <c r="AS187" s="3" t="s">
        <v>1496</v>
      </c>
      <c r="AT187" s="560" t="s">
        <v>378</v>
      </c>
      <c r="AU187" s="278"/>
    </row>
    <row r="188" spans="1:47" ht="102">
      <c r="A188" s="457" t="s">
        <v>1490</v>
      </c>
      <c r="B188" s="457" t="s">
        <v>52</v>
      </c>
      <c r="C188" s="130" t="s">
        <v>1499</v>
      </c>
      <c r="D188" s="130" t="s">
        <v>271</v>
      </c>
      <c r="E188" s="3" t="s">
        <v>1500</v>
      </c>
      <c r="F188" s="3"/>
      <c r="G188" s="3" t="s">
        <v>1491</v>
      </c>
      <c r="H188" s="3" t="s">
        <v>1492</v>
      </c>
      <c r="I188" s="3" t="s">
        <v>1493</v>
      </c>
      <c r="J188" s="3" t="s">
        <v>269</v>
      </c>
      <c r="K188" s="3" t="s">
        <v>241</v>
      </c>
      <c r="L188" s="3">
        <v>2</v>
      </c>
      <c r="M188" s="3" t="s">
        <v>3</v>
      </c>
      <c r="N188" s="519" t="s">
        <v>200</v>
      </c>
      <c r="O188" s="52" t="s">
        <v>926</v>
      </c>
      <c r="P188" s="52" t="s">
        <v>202</v>
      </c>
      <c r="Q188" s="3" t="s">
        <v>213</v>
      </c>
      <c r="R188" s="3"/>
      <c r="S188" s="52" t="s">
        <v>204</v>
      </c>
      <c r="T188" s="52" t="s">
        <v>302</v>
      </c>
      <c r="U188" s="3" t="s">
        <v>51</v>
      </c>
      <c r="V188" s="3"/>
      <c r="W188" s="3" t="s">
        <v>51</v>
      </c>
      <c r="X188" s="3" t="s">
        <v>49</v>
      </c>
      <c r="Y188" s="3" t="s">
        <v>51</v>
      </c>
      <c r="Z188" s="3" t="s">
        <v>51</v>
      </c>
      <c r="AA188" s="3" t="s">
        <v>49</v>
      </c>
      <c r="AB188" s="3" t="s">
        <v>62</v>
      </c>
      <c r="AC188" s="52" t="s">
        <v>207</v>
      </c>
      <c r="AD188" s="3" t="s">
        <v>51</v>
      </c>
      <c r="AE188" s="3" t="s">
        <v>49</v>
      </c>
      <c r="AF188" s="52" t="s">
        <v>1494</v>
      </c>
      <c r="AG188" s="52" t="s">
        <v>1495</v>
      </c>
      <c r="AH188" s="3"/>
      <c r="AI188" s="3"/>
      <c r="AJ188" s="3" t="s">
        <v>49</v>
      </c>
      <c r="AK188" s="3" t="s">
        <v>274</v>
      </c>
      <c r="AL188" s="3" t="s">
        <v>349</v>
      </c>
      <c r="AM188" s="3" t="s">
        <v>1502</v>
      </c>
      <c r="AN188" s="3" t="s">
        <v>213</v>
      </c>
      <c r="AO188" s="3" t="s">
        <v>211</v>
      </c>
      <c r="AP188" s="3" t="s">
        <v>212</v>
      </c>
      <c r="AQ188" s="3" t="s">
        <v>213</v>
      </c>
      <c r="AR188" s="3" t="s">
        <v>213</v>
      </c>
      <c r="AS188" s="3" t="s">
        <v>1501</v>
      </c>
      <c r="AT188" s="560" t="s">
        <v>378</v>
      </c>
      <c r="AU188" s="278"/>
    </row>
    <row r="189" spans="1:47" s="4" customFormat="1" ht="51">
      <c r="A189" s="458" t="s">
        <v>380</v>
      </c>
      <c r="B189" s="458" t="s">
        <v>52</v>
      </c>
      <c r="C189" s="128" t="s">
        <v>394</v>
      </c>
      <c r="D189" s="128" t="s">
        <v>271</v>
      </c>
      <c r="E189" s="52" t="s">
        <v>383</v>
      </c>
      <c r="F189" s="52"/>
      <c r="G189" s="52" t="s">
        <v>2476</v>
      </c>
      <c r="H189" s="52" t="s">
        <v>391</v>
      </c>
      <c r="I189" s="52" t="s">
        <v>387</v>
      </c>
      <c r="J189" s="52" t="s">
        <v>247</v>
      </c>
      <c r="K189" s="52" t="s">
        <v>241</v>
      </c>
      <c r="L189" s="52">
        <v>2</v>
      </c>
      <c r="M189" s="52" t="s">
        <v>59</v>
      </c>
      <c r="N189" s="519" t="s">
        <v>200</v>
      </c>
      <c r="O189" s="52" t="s">
        <v>350</v>
      </c>
      <c r="P189" s="52" t="s">
        <v>389</v>
      </c>
      <c r="Q189" s="52" t="s">
        <v>250</v>
      </c>
      <c r="R189" s="52"/>
      <c r="S189" s="52" t="s">
        <v>204</v>
      </c>
      <c r="T189" s="52" t="s">
        <v>302</v>
      </c>
      <c r="U189" s="52" t="s">
        <v>49</v>
      </c>
      <c r="V189" s="52"/>
      <c r="W189" s="52" t="s">
        <v>51</v>
      </c>
      <c r="X189" s="52" t="s">
        <v>206</v>
      </c>
      <c r="Y189" s="52" t="s">
        <v>49</v>
      </c>
      <c r="Z189" s="52" t="s">
        <v>51</v>
      </c>
      <c r="AA189" s="52" t="s">
        <v>390</v>
      </c>
      <c r="AB189" s="52" t="s">
        <v>62</v>
      </c>
      <c r="AC189" s="52" t="s">
        <v>207</v>
      </c>
      <c r="AD189" s="52" t="s">
        <v>51</v>
      </c>
      <c r="AE189" s="52" t="s">
        <v>209</v>
      </c>
      <c r="AF189" s="52" t="s">
        <v>347</v>
      </c>
      <c r="AG189" s="52" t="s">
        <v>348</v>
      </c>
      <c r="AH189" s="52"/>
      <c r="AI189" s="52"/>
      <c r="AJ189" s="52" t="s">
        <v>49</v>
      </c>
      <c r="AK189" s="52" t="s">
        <v>49</v>
      </c>
      <c r="AL189" s="52" t="s">
        <v>388</v>
      </c>
      <c r="AM189" s="52" t="s">
        <v>360</v>
      </c>
      <c r="AN189" s="52" t="s">
        <v>213</v>
      </c>
      <c r="AO189" s="52" t="s">
        <v>211</v>
      </c>
      <c r="AP189" s="52" t="s">
        <v>212</v>
      </c>
      <c r="AQ189" s="52" t="s">
        <v>213</v>
      </c>
      <c r="AR189" s="52" t="s">
        <v>213</v>
      </c>
      <c r="AS189" s="52" t="s">
        <v>398</v>
      </c>
      <c r="AT189" s="560" t="s">
        <v>378</v>
      </c>
      <c r="AU189" s="278"/>
    </row>
    <row r="190" spans="1:47" s="4" customFormat="1" ht="51">
      <c r="A190" s="458" t="s">
        <v>381</v>
      </c>
      <c r="B190" s="458" t="s">
        <v>52</v>
      </c>
      <c r="C190" s="128" t="s">
        <v>394</v>
      </c>
      <c r="D190" s="128" t="s">
        <v>196</v>
      </c>
      <c r="E190" s="52" t="s">
        <v>384</v>
      </c>
      <c r="F190" s="52"/>
      <c r="G190" s="52" t="s">
        <v>396</v>
      </c>
      <c r="H190" s="52" t="s">
        <v>393</v>
      </c>
      <c r="I190" s="52" t="s">
        <v>387</v>
      </c>
      <c r="J190" s="52" t="s">
        <v>247</v>
      </c>
      <c r="K190" s="52" t="s">
        <v>386</v>
      </c>
      <c r="L190" s="52">
        <v>2</v>
      </c>
      <c r="M190" s="52" t="s">
        <v>59</v>
      </c>
      <c r="N190" s="519" t="s">
        <v>200</v>
      </c>
      <c r="O190" s="52" t="s">
        <v>350</v>
      </c>
      <c r="P190" s="52" t="s">
        <v>389</v>
      </c>
      <c r="Q190" s="52" t="s">
        <v>250</v>
      </c>
      <c r="R190" s="52"/>
      <c r="S190" s="52" t="s">
        <v>204</v>
      </c>
      <c r="T190" s="52" t="s">
        <v>302</v>
      </c>
      <c r="U190" s="52" t="s">
        <v>49</v>
      </c>
      <c r="V190" s="52"/>
      <c r="W190" s="52" t="s">
        <v>51</v>
      </c>
      <c r="X190" s="52" t="s">
        <v>206</v>
      </c>
      <c r="Y190" s="52" t="s">
        <v>49</v>
      </c>
      <c r="Z190" s="52" t="s">
        <v>51</v>
      </c>
      <c r="AA190" s="52" t="s">
        <v>390</v>
      </c>
      <c r="AB190" s="52" t="s">
        <v>62</v>
      </c>
      <c r="AC190" s="52" t="s">
        <v>207</v>
      </c>
      <c r="AD190" s="52" t="s">
        <v>51</v>
      </c>
      <c r="AE190" s="52" t="s">
        <v>209</v>
      </c>
      <c r="AF190" s="52" t="s">
        <v>347</v>
      </c>
      <c r="AG190" s="52" t="s">
        <v>348</v>
      </c>
      <c r="AH190" s="52"/>
      <c r="AI190" s="52"/>
      <c r="AJ190" s="52" t="s">
        <v>49</v>
      </c>
      <c r="AK190" s="52" t="s">
        <v>49</v>
      </c>
      <c r="AL190" s="52" t="s">
        <v>388</v>
      </c>
      <c r="AM190" s="52" t="s">
        <v>360</v>
      </c>
      <c r="AN190" s="52" t="s">
        <v>213</v>
      </c>
      <c r="AO190" s="52" t="s">
        <v>211</v>
      </c>
      <c r="AP190" s="52" t="s">
        <v>212</v>
      </c>
      <c r="AQ190" s="52" t="s">
        <v>213</v>
      </c>
      <c r="AR190" s="52" t="s">
        <v>213</v>
      </c>
      <c r="AS190" s="52" t="s">
        <v>398</v>
      </c>
      <c r="AT190" s="560" t="s">
        <v>378</v>
      </c>
      <c r="AU190" s="278"/>
    </row>
    <row r="191" spans="1:47" s="4" customFormat="1" ht="51">
      <c r="A191" s="458" t="s">
        <v>1453</v>
      </c>
      <c r="B191" s="458" t="s">
        <v>52</v>
      </c>
      <c r="C191" s="128" t="s">
        <v>394</v>
      </c>
      <c r="D191" s="128" t="s">
        <v>196</v>
      </c>
      <c r="E191" s="52" t="s">
        <v>1459</v>
      </c>
      <c r="F191" s="52"/>
      <c r="G191" s="52" t="s">
        <v>396</v>
      </c>
      <c r="H191" s="52" t="s">
        <v>393</v>
      </c>
      <c r="I191" s="52" t="s">
        <v>1458</v>
      </c>
      <c r="J191" s="52" t="s">
        <v>1454</v>
      </c>
      <c r="K191" s="52" t="s">
        <v>1455</v>
      </c>
      <c r="L191" s="52">
        <v>2</v>
      </c>
      <c r="M191" s="52" t="s">
        <v>59</v>
      </c>
      <c r="N191" s="519" t="s">
        <v>200</v>
      </c>
      <c r="O191" s="52" t="s">
        <v>350</v>
      </c>
      <c r="P191" s="52" t="s">
        <v>1456</v>
      </c>
      <c r="Q191" s="52" t="s">
        <v>250</v>
      </c>
      <c r="R191" s="52"/>
      <c r="S191" s="52" t="s">
        <v>204</v>
      </c>
      <c r="T191" s="52" t="s">
        <v>302</v>
      </c>
      <c r="U191" s="52" t="s">
        <v>49</v>
      </c>
      <c r="V191" s="52"/>
      <c r="W191" s="52" t="s">
        <v>51</v>
      </c>
      <c r="X191" s="52" t="s">
        <v>206</v>
      </c>
      <c r="Y191" s="52" t="s">
        <v>49</v>
      </c>
      <c r="Z191" s="52" t="s">
        <v>51</v>
      </c>
      <c r="AA191" s="52" t="s">
        <v>390</v>
      </c>
      <c r="AB191" s="52" t="s">
        <v>62</v>
      </c>
      <c r="AC191" s="52" t="s">
        <v>207</v>
      </c>
      <c r="AD191" s="52" t="s">
        <v>49</v>
      </c>
      <c r="AE191" s="52" t="s">
        <v>209</v>
      </c>
      <c r="AF191" s="52" t="s">
        <v>1457</v>
      </c>
      <c r="AG191" s="52" t="s">
        <v>348</v>
      </c>
      <c r="AH191" s="52"/>
      <c r="AI191" s="52"/>
      <c r="AJ191" s="52" t="s">
        <v>49</v>
      </c>
      <c r="AK191" s="52" t="s">
        <v>49</v>
      </c>
      <c r="AL191" s="52" t="s">
        <v>388</v>
      </c>
      <c r="AM191" s="52" t="s">
        <v>360</v>
      </c>
      <c r="AN191" s="52" t="s">
        <v>213</v>
      </c>
      <c r="AO191" s="52" t="s">
        <v>211</v>
      </c>
      <c r="AP191" s="52" t="s">
        <v>212</v>
      </c>
      <c r="AQ191" s="52" t="s">
        <v>213</v>
      </c>
      <c r="AR191" s="52" t="s">
        <v>213</v>
      </c>
      <c r="AS191" s="52" t="s">
        <v>1460</v>
      </c>
      <c r="AT191" s="560" t="s">
        <v>378</v>
      </c>
      <c r="AU191" s="278"/>
    </row>
    <row r="192" spans="1:47" s="4" customFormat="1" ht="51">
      <c r="A192" s="458" t="s">
        <v>382</v>
      </c>
      <c r="B192" s="458" t="s">
        <v>52</v>
      </c>
      <c r="C192" s="128" t="s">
        <v>395</v>
      </c>
      <c r="D192" s="128" t="s">
        <v>236</v>
      </c>
      <c r="E192" s="52" t="s">
        <v>385</v>
      </c>
      <c r="F192" s="52"/>
      <c r="G192" s="52" t="s">
        <v>397</v>
      </c>
      <c r="H192" s="52" t="s">
        <v>392</v>
      </c>
      <c r="I192" s="52" t="s">
        <v>387</v>
      </c>
      <c r="J192" s="52" t="s">
        <v>247</v>
      </c>
      <c r="K192" s="52" t="s">
        <v>386</v>
      </c>
      <c r="L192" s="52">
        <v>2</v>
      </c>
      <c r="M192" s="52" t="s">
        <v>59</v>
      </c>
      <c r="N192" s="519" t="s">
        <v>200</v>
      </c>
      <c r="O192" s="52" t="s">
        <v>350</v>
      </c>
      <c r="P192" s="52" t="s">
        <v>389</v>
      </c>
      <c r="Q192" s="52" t="s">
        <v>250</v>
      </c>
      <c r="R192" s="52"/>
      <c r="S192" s="52" t="s">
        <v>204</v>
      </c>
      <c r="T192" s="52" t="s">
        <v>251</v>
      </c>
      <c r="U192" s="52" t="s">
        <v>49</v>
      </c>
      <c r="V192" s="52"/>
      <c r="W192" s="52" t="s">
        <v>51</v>
      </c>
      <c r="X192" s="52" t="s">
        <v>206</v>
      </c>
      <c r="Y192" s="52" t="s">
        <v>49</v>
      </c>
      <c r="Z192" s="52" t="s">
        <v>51</v>
      </c>
      <c r="AA192" s="52" t="s">
        <v>390</v>
      </c>
      <c r="AB192" s="52" t="s">
        <v>62</v>
      </c>
      <c r="AC192" s="52" t="s">
        <v>207</v>
      </c>
      <c r="AD192" s="52" t="s">
        <v>51</v>
      </c>
      <c r="AE192" s="52" t="s">
        <v>209</v>
      </c>
      <c r="AF192" s="52" t="s">
        <v>347</v>
      </c>
      <c r="AG192" s="52" t="s">
        <v>348</v>
      </c>
      <c r="AH192" s="52"/>
      <c r="AI192" s="52"/>
      <c r="AJ192" s="52" t="s">
        <v>51</v>
      </c>
      <c r="AK192" s="52" t="s">
        <v>49</v>
      </c>
      <c r="AL192" s="52" t="s">
        <v>388</v>
      </c>
      <c r="AM192" s="52" t="s">
        <v>360</v>
      </c>
      <c r="AN192" s="52" t="s">
        <v>213</v>
      </c>
      <c r="AO192" s="52" t="s">
        <v>211</v>
      </c>
      <c r="AP192" s="52" t="s">
        <v>212</v>
      </c>
      <c r="AQ192" s="52" t="s">
        <v>213</v>
      </c>
      <c r="AR192" s="52" t="s">
        <v>213</v>
      </c>
      <c r="AS192" s="52" t="s">
        <v>398</v>
      </c>
      <c r="AT192" s="560" t="s">
        <v>378</v>
      </c>
      <c r="AU192" s="278"/>
    </row>
    <row r="193" spans="1:47" s="4" customFormat="1" ht="114.75">
      <c r="A193" s="458" t="s">
        <v>1135</v>
      </c>
      <c r="B193" s="458" t="s">
        <v>52</v>
      </c>
      <c r="C193" s="128" t="s">
        <v>415</v>
      </c>
      <c r="D193" s="128" t="s">
        <v>239</v>
      </c>
      <c r="E193" s="52" t="s">
        <v>1033</v>
      </c>
      <c r="F193" s="52"/>
      <c r="G193" s="52" t="s">
        <v>2136</v>
      </c>
      <c r="H193" s="52" t="s">
        <v>2134</v>
      </c>
      <c r="I193" s="52" t="s">
        <v>2135</v>
      </c>
      <c r="J193" s="52" t="s">
        <v>418</v>
      </c>
      <c r="K193" s="52" t="s">
        <v>241</v>
      </c>
      <c r="L193" s="52">
        <v>2</v>
      </c>
      <c r="M193" s="52" t="s">
        <v>59</v>
      </c>
      <c r="N193" s="519" t="s">
        <v>200</v>
      </c>
      <c r="O193" s="52" t="s">
        <v>201</v>
      </c>
      <c r="P193" s="52" t="s">
        <v>202</v>
      </c>
      <c r="Q193" s="52" t="s">
        <v>203</v>
      </c>
      <c r="R193" s="52"/>
      <c r="S193" s="52" t="s">
        <v>204</v>
      </c>
      <c r="T193" s="52" t="s">
        <v>302</v>
      </c>
      <c r="U193" s="52" t="s">
        <v>51</v>
      </c>
      <c r="V193" s="52"/>
      <c r="W193" s="52" t="s">
        <v>51</v>
      </c>
      <c r="X193" s="52" t="s">
        <v>206</v>
      </c>
      <c r="Y193" s="52" t="s">
        <v>49</v>
      </c>
      <c r="Z193" s="52" t="s">
        <v>51</v>
      </c>
      <c r="AA193" s="52" t="s">
        <v>218</v>
      </c>
      <c r="AB193" s="52" t="s">
        <v>62</v>
      </c>
      <c r="AC193" s="52" t="s">
        <v>207</v>
      </c>
      <c r="AD193" s="52" t="s">
        <v>51</v>
      </c>
      <c r="AE193" s="52" t="s">
        <v>2139</v>
      </c>
      <c r="AF193" s="52" t="s">
        <v>2138</v>
      </c>
      <c r="AG193" s="52" t="s">
        <v>2137</v>
      </c>
      <c r="AH193" s="52"/>
      <c r="AI193" s="52"/>
      <c r="AJ193" s="52" t="s">
        <v>49</v>
      </c>
      <c r="AK193" s="52" t="s">
        <v>210</v>
      </c>
      <c r="AL193" s="52" t="s">
        <v>261</v>
      </c>
      <c r="AM193" s="52" t="s">
        <v>374</v>
      </c>
      <c r="AN193" s="3" t="s">
        <v>2140</v>
      </c>
      <c r="AO193" s="52" t="s">
        <v>211</v>
      </c>
      <c r="AP193" s="52" t="s">
        <v>212</v>
      </c>
      <c r="AQ193" s="52" t="s">
        <v>213</v>
      </c>
      <c r="AR193" s="52" t="s">
        <v>213</v>
      </c>
      <c r="AS193" s="52" t="s">
        <v>2141</v>
      </c>
      <c r="AT193" s="560" t="s">
        <v>378</v>
      </c>
      <c r="AU193" s="278"/>
    </row>
    <row r="194" spans="1:47" s="4" customFormat="1" ht="102">
      <c r="A194" s="458" t="s">
        <v>2142</v>
      </c>
      <c r="B194" s="458" t="s">
        <v>52</v>
      </c>
      <c r="C194" s="128" t="s">
        <v>409</v>
      </c>
      <c r="D194" s="128" t="s">
        <v>2059</v>
      </c>
      <c r="E194" s="52" t="s">
        <v>2471</v>
      </c>
      <c r="F194" s="52"/>
      <c r="G194" s="52" t="s">
        <v>2144</v>
      </c>
      <c r="H194" s="52" t="s">
        <v>2145</v>
      </c>
      <c r="I194" s="52" t="s">
        <v>2143</v>
      </c>
      <c r="J194" s="52" t="s">
        <v>418</v>
      </c>
      <c r="K194" s="52" t="s">
        <v>241</v>
      </c>
      <c r="L194" s="52">
        <v>2</v>
      </c>
      <c r="M194" s="52" t="s">
        <v>59</v>
      </c>
      <c r="N194" s="519" t="s">
        <v>200</v>
      </c>
      <c r="O194" s="52" t="s">
        <v>201</v>
      </c>
      <c r="P194" s="52" t="s">
        <v>202</v>
      </c>
      <c r="Q194" s="52" t="s">
        <v>213</v>
      </c>
      <c r="R194" s="52"/>
      <c r="S194" s="52" t="s">
        <v>204</v>
      </c>
      <c r="T194" s="52" t="s">
        <v>302</v>
      </c>
      <c r="U194" s="52" t="s">
        <v>51</v>
      </c>
      <c r="V194" s="52"/>
      <c r="W194" s="52" t="s">
        <v>51</v>
      </c>
      <c r="X194" s="52" t="s">
        <v>49</v>
      </c>
      <c r="Y194" s="52" t="s">
        <v>49</v>
      </c>
      <c r="Z194" s="52" t="s">
        <v>51</v>
      </c>
      <c r="AA194" s="52" t="s">
        <v>218</v>
      </c>
      <c r="AB194" s="52" t="s">
        <v>62</v>
      </c>
      <c r="AC194" s="52" t="s">
        <v>207</v>
      </c>
      <c r="AD194" s="52" t="s">
        <v>51</v>
      </c>
      <c r="AE194" s="52" t="s">
        <v>2139</v>
      </c>
      <c r="AF194" s="52" t="s">
        <v>1494</v>
      </c>
      <c r="AG194" s="52" t="s">
        <v>2137</v>
      </c>
      <c r="AH194" s="52"/>
      <c r="AI194" s="52"/>
      <c r="AJ194" s="52" t="s">
        <v>49</v>
      </c>
      <c r="AK194" s="52" t="s">
        <v>210</v>
      </c>
      <c r="AL194" s="52" t="s">
        <v>261</v>
      </c>
      <c r="AM194" s="52" t="s">
        <v>374</v>
      </c>
      <c r="AN194" s="3" t="s">
        <v>2469</v>
      </c>
      <c r="AO194" s="52" t="s">
        <v>211</v>
      </c>
      <c r="AP194" s="52" t="s">
        <v>212</v>
      </c>
      <c r="AQ194" s="52" t="s">
        <v>213</v>
      </c>
      <c r="AR194" s="52" t="s">
        <v>213</v>
      </c>
      <c r="AS194" s="52" t="s">
        <v>2470</v>
      </c>
      <c r="AT194" s="560" t="s">
        <v>378</v>
      </c>
      <c r="AU194" s="278"/>
    </row>
    <row r="195" spans="1:47" s="4" customFormat="1" ht="102">
      <c r="A195" s="458" t="s">
        <v>158</v>
      </c>
      <c r="B195" s="458" t="s">
        <v>52</v>
      </c>
      <c r="C195" s="128" t="s">
        <v>195</v>
      </c>
      <c r="D195" s="128" t="s">
        <v>196</v>
      </c>
      <c r="E195" s="52" t="s">
        <v>375</v>
      </c>
      <c r="F195" s="52"/>
      <c r="G195" s="52" t="s">
        <v>376</v>
      </c>
      <c r="H195" s="52" t="s">
        <v>1844</v>
      </c>
      <c r="I195" s="52" t="s">
        <v>372</v>
      </c>
      <c r="J195" s="52" t="s">
        <v>359</v>
      </c>
      <c r="K195" s="52" t="s">
        <v>199</v>
      </c>
      <c r="L195" s="52">
        <v>2</v>
      </c>
      <c r="M195" s="52" t="s">
        <v>59</v>
      </c>
      <c r="N195" s="519" t="s">
        <v>200</v>
      </c>
      <c r="O195" s="52" t="s">
        <v>201</v>
      </c>
      <c r="P195" s="52" t="s">
        <v>202</v>
      </c>
      <c r="Q195" s="52" t="s">
        <v>203</v>
      </c>
      <c r="R195" s="52"/>
      <c r="S195" s="52" t="s">
        <v>204</v>
      </c>
      <c r="T195" s="52" t="s">
        <v>370</v>
      </c>
      <c r="U195" s="52" t="s">
        <v>51</v>
      </c>
      <c r="V195" s="52"/>
      <c r="W195" s="52" t="s">
        <v>51</v>
      </c>
      <c r="X195" s="52" t="s">
        <v>206</v>
      </c>
      <c r="Y195" s="52" t="s">
        <v>49</v>
      </c>
      <c r="Z195" s="52" t="s">
        <v>51</v>
      </c>
      <c r="AA195" s="52" t="s">
        <v>217</v>
      </c>
      <c r="AB195" s="52" t="s">
        <v>62</v>
      </c>
      <c r="AC195" s="52" t="s">
        <v>207</v>
      </c>
      <c r="AD195" s="52" t="s">
        <v>51</v>
      </c>
      <c r="AE195" s="52" t="s">
        <v>209</v>
      </c>
      <c r="AF195" s="52" t="s">
        <v>347</v>
      </c>
      <c r="AG195" s="52" t="s">
        <v>371</v>
      </c>
      <c r="AH195" s="52"/>
      <c r="AI195" s="52"/>
      <c r="AJ195" s="52" t="s">
        <v>49</v>
      </c>
      <c r="AK195" s="52" t="s">
        <v>210</v>
      </c>
      <c r="AL195" s="52" t="s">
        <v>261</v>
      </c>
      <c r="AM195" s="52" t="s">
        <v>374</v>
      </c>
      <c r="AN195" s="3" t="s">
        <v>377</v>
      </c>
      <c r="AO195" s="52" t="s">
        <v>211</v>
      </c>
      <c r="AP195" s="52" t="s">
        <v>368</v>
      </c>
      <c r="AQ195" s="52" t="s">
        <v>213</v>
      </c>
      <c r="AR195" s="52" t="s">
        <v>213</v>
      </c>
      <c r="AS195" s="52" t="s">
        <v>379</v>
      </c>
      <c r="AT195" s="560" t="s">
        <v>378</v>
      </c>
      <c r="AU195" s="278"/>
    </row>
    <row r="196" spans="1:47" s="4" customFormat="1" ht="102">
      <c r="A196" s="458" t="s">
        <v>366</v>
      </c>
      <c r="B196" s="458" t="s">
        <v>52</v>
      </c>
      <c r="C196" s="128" t="s">
        <v>367</v>
      </c>
      <c r="D196" s="128" t="s">
        <v>236</v>
      </c>
      <c r="E196" s="52" t="s">
        <v>375</v>
      </c>
      <c r="F196" s="52"/>
      <c r="G196" s="52" t="s">
        <v>369</v>
      </c>
      <c r="H196" s="52" t="s">
        <v>1845</v>
      </c>
      <c r="I196" s="52" t="s">
        <v>373</v>
      </c>
      <c r="J196" s="52" t="s">
        <v>359</v>
      </c>
      <c r="K196" s="52" t="s">
        <v>199</v>
      </c>
      <c r="L196" s="52">
        <v>2</v>
      </c>
      <c r="M196" s="52" t="s">
        <v>59</v>
      </c>
      <c r="N196" s="519" t="s">
        <v>200</v>
      </c>
      <c r="O196" s="52" t="s">
        <v>201</v>
      </c>
      <c r="P196" s="52" t="s">
        <v>202</v>
      </c>
      <c r="Q196" s="52" t="s">
        <v>203</v>
      </c>
      <c r="R196" s="52"/>
      <c r="S196" s="52" t="s">
        <v>204</v>
      </c>
      <c r="T196" s="52" t="s">
        <v>370</v>
      </c>
      <c r="U196" s="52" t="s">
        <v>51</v>
      </c>
      <c r="V196" s="52"/>
      <c r="W196" s="52" t="s">
        <v>51</v>
      </c>
      <c r="X196" s="52" t="s">
        <v>206</v>
      </c>
      <c r="Y196" s="52" t="s">
        <v>49</v>
      </c>
      <c r="Z196" s="52" t="s">
        <v>51</v>
      </c>
      <c r="AA196" s="52" t="s">
        <v>217</v>
      </c>
      <c r="AB196" s="52" t="s">
        <v>62</v>
      </c>
      <c r="AC196" s="52" t="s">
        <v>207</v>
      </c>
      <c r="AD196" s="52" t="s">
        <v>51</v>
      </c>
      <c r="AE196" s="52" t="s">
        <v>209</v>
      </c>
      <c r="AF196" s="52" t="s">
        <v>347</v>
      </c>
      <c r="AG196" s="52" t="s">
        <v>371</v>
      </c>
      <c r="AH196" s="52"/>
      <c r="AI196" s="52"/>
      <c r="AJ196" s="52" t="s">
        <v>51</v>
      </c>
      <c r="AK196" s="52" t="s">
        <v>210</v>
      </c>
      <c r="AL196" s="52" t="s">
        <v>261</v>
      </c>
      <c r="AM196" s="52" t="s">
        <v>374</v>
      </c>
      <c r="AN196" s="3" t="s">
        <v>377</v>
      </c>
      <c r="AO196" s="52" t="s">
        <v>211</v>
      </c>
      <c r="AP196" s="52" t="s">
        <v>368</v>
      </c>
      <c r="AQ196" s="52" t="s">
        <v>213</v>
      </c>
      <c r="AR196" s="52" t="s">
        <v>213</v>
      </c>
      <c r="AS196" s="52" t="s">
        <v>379</v>
      </c>
      <c r="AT196" s="560" t="s">
        <v>378</v>
      </c>
      <c r="AU196" s="278"/>
    </row>
    <row r="197" spans="1:47" s="4" customFormat="1" ht="76.5">
      <c r="A197" s="458" t="s">
        <v>1939</v>
      </c>
      <c r="B197" s="458" t="s">
        <v>52</v>
      </c>
      <c r="C197" s="128" t="s">
        <v>1109</v>
      </c>
      <c r="D197" s="128" t="s">
        <v>196</v>
      </c>
      <c r="E197" s="52" t="s">
        <v>375</v>
      </c>
      <c r="F197" s="52"/>
      <c r="G197" s="52" t="s">
        <v>2071</v>
      </c>
      <c r="H197" s="52" t="s">
        <v>1844</v>
      </c>
      <c r="I197" s="52" t="s">
        <v>373</v>
      </c>
      <c r="J197" s="52" t="s">
        <v>2072</v>
      </c>
      <c r="K197" s="52" t="s">
        <v>2073</v>
      </c>
      <c r="L197" s="52">
        <v>2</v>
      </c>
      <c r="M197" s="52" t="s">
        <v>59</v>
      </c>
      <c r="N197" s="519" t="s">
        <v>200</v>
      </c>
      <c r="O197" s="52" t="s">
        <v>2078</v>
      </c>
      <c r="P197" s="52" t="s">
        <v>202</v>
      </c>
      <c r="Q197" s="52" t="s">
        <v>203</v>
      </c>
      <c r="R197" s="52"/>
      <c r="S197" s="52" t="s">
        <v>204</v>
      </c>
      <c r="T197" s="52" t="s">
        <v>370</v>
      </c>
      <c r="U197" s="52" t="s">
        <v>51</v>
      </c>
      <c r="V197" s="52"/>
      <c r="W197" s="52" t="s">
        <v>51</v>
      </c>
      <c r="X197" s="52" t="s">
        <v>206</v>
      </c>
      <c r="Y197" s="52" t="s">
        <v>49</v>
      </c>
      <c r="Z197" s="52" t="s">
        <v>51</v>
      </c>
      <c r="AA197" s="52" t="s">
        <v>217</v>
      </c>
      <c r="AB197" s="52" t="s">
        <v>62</v>
      </c>
      <c r="AC197" s="52" t="s">
        <v>207</v>
      </c>
      <c r="AD197" s="52" t="s">
        <v>51</v>
      </c>
      <c r="AE197" s="52" t="s">
        <v>209</v>
      </c>
      <c r="AF197" s="52" t="s">
        <v>2080</v>
      </c>
      <c r="AG197" s="52" t="s">
        <v>2081</v>
      </c>
      <c r="AH197" s="52"/>
      <c r="AI197" s="52"/>
      <c r="AJ197" s="52" t="s">
        <v>49</v>
      </c>
      <c r="AK197" s="52" t="s">
        <v>210</v>
      </c>
      <c r="AL197" s="52" t="s">
        <v>261</v>
      </c>
      <c r="AM197" s="52" t="s">
        <v>374</v>
      </c>
      <c r="AN197" s="3" t="s">
        <v>377</v>
      </c>
      <c r="AO197" s="52" t="s">
        <v>211</v>
      </c>
      <c r="AP197" s="52" t="s">
        <v>368</v>
      </c>
      <c r="AQ197" s="52" t="s">
        <v>213</v>
      </c>
      <c r="AR197" s="52" t="s">
        <v>213</v>
      </c>
      <c r="AS197" s="52" t="s">
        <v>2082</v>
      </c>
      <c r="AT197" s="560" t="s">
        <v>378</v>
      </c>
      <c r="AU197" s="278"/>
    </row>
    <row r="198" spans="1:47" s="4" customFormat="1" ht="102">
      <c r="A198" s="458" t="s">
        <v>1940</v>
      </c>
      <c r="B198" s="458" t="s">
        <v>52</v>
      </c>
      <c r="C198" s="128" t="s">
        <v>1109</v>
      </c>
      <c r="D198" s="128" t="s">
        <v>236</v>
      </c>
      <c r="E198" s="52" t="s">
        <v>2076</v>
      </c>
      <c r="F198" s="52"/>
      <c r="G198" s="52" t="s">
        <v>2074</v>
      </c>
      <c r="H198" s="52" t="s">
        <v>1845</v>
      </c>
      <c r="I198" s="52" t="s">
        <v>2079</v>
      </c>
      <c r="J198" s="52" t="s">
        <v>2072</v>
      </c>
      <c r="K198" s="52" t="s">
        <v>2075</v>
      </c>
      <c r="L198" s="52" t="s">
        <v>2077</v>
      </c>
      <c r="M198" s="52" t="s">
        <v>254</v>
      </c>
      <c r="N198" s="519" t="s">
        <v>200</v>
      </c>
      <c r="O198" s="52" t="s">
        <v>2078</v>
      </c>
      <c r="P198" s="52" t="s">
        <v>202</v>
      </c>
      <c r="Q198" s="52" t="s">
        <v>203</v>
      </c>
      <c r="R198" s="52"/>
      <c r="S198" s="52" t="s">
        <v>204</v>
      </c>
      <c r="T198" s="52" t="s">
        <v>370</v>
      </c>
      <c r="U198" s="52" t="s">
        <v>51</v>
      </c>
      <c r="V198" s="52"/>
      <c r="W198" s="52" t="s">
        <v>51</v>
      </c>
      <c r="X198" s="52" t="s">
        <v>206</v>
      </c>
      <c r="Y198" s="52" t="s">
        <v>49</v>
      </c>
      <c r="Z198" s="52" t="s">
        <v>51</v>
      </c>
      <c r="AA198" s="52" t="s">
        <v>217</v>
      </c>
      <c r="AB198" s="52" t="s">
        <v>62</v>
      </c>
      <c r="AC198" s="52" t="s">
        <v>207</v>
      </c>
      <c r="AD198" s="52" t="s">
        <v>51</v>
      </c>
      <c r="AE198" s="52" t="s">
        <v>209</v>
      </c>
      <c r="AF198" s="52" t="s">
        <v>2080</v>
      </c>
      <c r="AG198" s="52" t="s">
        <v>2081</v>
      </c>
      <c r="AH198" s="52"/>
      <c r="AI198" s="52"/>
      <c r="AJ198" s="52" t="s">
        <v>49</v>
      </c>
      <c r="AK198" s="52" t="s">
        <v>210</v>
      </c>
      <c r="AL198" s="52" t="s">
        <v>261</v>
      </c>
      <c r="AM198" s="52" t="s">
        <v>374</v>
      </c>
      <c r="AN198" s="3" t="s">
        <v>377</v>
      </c>
      <c r="AO198" s="52" t="s">
        <v>211</v>
      </c>
      <c r="AP198" s="52" t="s">
        <v>368</v>
      </c>
      <c r="AQ198" s="52" t="s">
        <v>213</v>
      </c>
      <c r="AR198" s="52" t="s">
        <v>213</v>
      </c>
      <c r="AS198" s="52" t="s">
        <v>2083</v>
      </c>
      <c r="AT198" s="560"/>
      <c r="AU198" s="278"/>
    </row>
    <row r="199" spans="1:47" s="4" customFormat="1" ht="51">
      <c r="A199" s="460" t="s">
        <v>2404</v>
      </c>
      <c r="B199" s="458" t="s">
        <v>52</v>
      </c>
      <c r="C199" s="128" t="s">
        <v>2405</v>
      </c>
      <c r="D199" s="128" t="s">
        <v>271</v>
      </c>
      <c r="E199" s="52" t="s">
        <v>2580</v>
      </c>
      <c r="F199" s="52"/>
      <c r="G199" s="52" t="s">
        <v>2406</v>
      </c>
      <c r="H199" s="52" t="s">
        <v>2407</v>
      </c>
      <c r="I199" s="52" t="s">
        <v>2409</v>
      </c>
      <c r="J199" s="52" t="s">
        <v>2063</v>
      </c>
      <c r="K199" s="52" t="s">
        <v>241</v>
      </c>
      <c r="L199" s="52">
        <v>1</v>
      </c>
      <c r="M199" s="193" t="s">
        <v>44</v>
      </c>
      <c r="N199" s="519" t="s">
        <v>200</v>
      </c>
      <c r="O199" s="52" t="s">
        <v>2408</v>
      </c>
      <c r="P199" s="52" t="s">
        <v>249</v>
      </c>
      <c r="Q199" s="52" t="s">
        <v>213</v>
      </c>
      <c r="R199" s="52"/>
      <c r="S199" s="52" t="s">
        <v>204</v>
      </c>
      <c r="T199" s="52" t="s">
        <v>948</v>
      </c>
      <c r="U199" s="193" t="s">
        <v>49</v>
      </c>
      <c r="V199" s="52"/>
      <c r="W199" s="52" t="s">
        <v>49</v>
      </c>
      <c r="X199" s="52" t="s">
        <v>49</v>
      </c>
      <c r="Y199" s="52" t="s">
        <v>51</v>
      </c>
      <c r="Z199" s="193" t="s">
        <v>49</v>
      </c>
      <c r="AA199" s="52" t="s">
        <v>49</v>
      </c>
      <c r="AB199" s="193" t="s">
        <v>49</v>
      </c>
      <c r="AC199" s="52" t="s">
        <v>207</v>
      </c>
      <c r="AD199" s="52" t="s">
        <v>49</v>
      </c>
      <c r="AE199" s="52" t="s">
        <v>49</v>
      </c>
      <c r="AF199" s="52" t="s">
        <v>2581</v>
      </c>
      <c r="AG199" s="193" t="s">
        <v>49</v>
      </c>
      <c r="AH199" s="52"/>
      <c r="AI199" s="52"/>
      <c r="AJ199" s="52" t="s">
        <v>49</v>
      </c>
      <c r="AK199" s="52" t="s">
        <v>274</v>
      </c>
      <c r="AL199" s="3" t="s">
        <v>1522</v>
      </c>
      <c r="AM199" s="193" t="s">
        <v>2582</v>
      </c>
      <c r="AN199" s="3" t="s">
        <v>213</v>
      </c>
      <c r="AO199" s="52" t="s">
        <v>211</v>
      </c>
      <c r="AP199" s="52" t="s">
        <v>212</v>
      </c>
      <c r="AQ199" s="52" t="s">
        <v>213</v>
      </c>
      <c r="AR199" s="52" t="s">
        <v>213</v>
      </c>
      <c r="AS199" s="52" t="s">
        <v>2615</v>
      </c>
      <c r="AT199" s="560"/>
      <c r="AU199" s="278"/>
    </row>
    <row r="200" spans="1:47" s="4" customFormat="1" ht="63.75">
      <c r="A200" s="458" t="s">
        <v>1836</v>
      </c>
      <c r="B200" s="458" t="s">
        <v>52</v>
      </c>
      <c r="C200" s="128" t="s">
        <v>1854</v>
      </c>
      <c r="D200" s="128" t="s">
        <v>196</v>
      </c>
      <c r="E200" s="52" t="s">
        <v>1837</v>
      </c>
      <c r="F200" s="52"/>
      <c r="G200" s="52" t="s">
        <v>1838</v>
      </c>
      <c r="H200" s="52" t="s">
        <v>1846</v>
      </c>
      <c r="I200" s="52" t="s">
        <v>1839</v>
      </c>
      <c r="J200" s="3" t="s">
        <v>1840</v>
      </c>
      <c r="K200" s="52" t="s">
        <v>1842</v>
      </c>
      <c r="L200" s="52">
        <v>2</v>
      </c>
      <c r="M200" s="52" t="s">
        <v>3</v>
      </c>
      <c r="N200" s="519" t="s">
        <v>200</v>
      </c>
      <c r="O200" s="52" t="s">
        <v>1841</v>
      </c>
      <c r="P200" s="52" t="s">
        <v>1864</v>
      </c>
      <c r="Q200" s="52" t="s">
        <v>250</v>
      </c>
      <c r="R200" s="52"/>
      <c r="S200" s="52" t="s">
        <v>204</v>
      </c>
      <c r="T200" s="52" t="s">
        <v>302</v>
      </c>
      <c r="U200" s="52" t="s">
        <v>49</v>
      </c>
      <c r="V200" s="52"/>
      <c r="W200" s="52" t="s">
        <v>51</v>
      </c>
      <c r="X200" s="52" t="s">
        <v>49</v>
      </c>
      <c r="Y200" s="52" t="s">
        <v>51</v>
      </c>
      <c r="Z200" s="52" t="s">
        <v>51</v>
      </c>
      <c r="AA200" s="52" t="s">
        <v>213</v>
      </c>
      <c r="AB200" s="52" t="s">
        <v>49</v>
      </c>
      <c r="AC200" s="52" t="s">
        <v>49</v>
      </c>
      <c r="AD200" s="52" t="s">
        <v>49</v>
      </c>
      <c r="AE200" s="52" t="s">
        <v>49</v>
      </c>
      <c r="AF200" s="52" t="s">
        <v>1843</v>
      </c>
      <c r="AG200" s="52" t="s">
        <v>213</v>
      </c>
      <c r="AH200" s="52"/>
      <c r="AI200" s="52"/>
      <c r="AJ200" s="52" t="s">
        <v>49</v>
      </c>
      <c r="AK200" s="52" t="s">
        <v>49</v>
      </c>
      <c r="AL200" s="3" t="s">
        <v>1522</v>
      </c>
      <c r="AM200" s="52" t="s">
        <v>1489</v>
      </c>
      <c r="AN200" s="3" t="s">
        <v>213</v>
      </c>
      <c r="AO200" s="52" t="s">
        <v>16</v>
      </c>
      <c r="AP200" s="52" t="s">
        <v>212</v>
      </c>
      <c r="AQ200" s="52" t="s">
        <v>213</v>
      </c>
      <c r="AR200" s="52" t="s">
        <v>213</v>
      </c>
      <c r="AS200" s="52" t="s">
        <v>1847</v>
      </c>
      <c r="AT200" s="560"/>
      <c r="AU200" s="278"/>
    </row>
    <row r="201" spans="1:47" s="4" customFormat="1" ht="34.5" customHeight="1">
      <c r="A201" s="458" t="s">
        <v>1848</v>
      </c>
      <c r="B201" s="458" t="s">
        <v>52</v>
      </c>
      <c r="C201" s="128" t="s">
        <v>1854</v>
      </c>
      <c r="D201" s="128" t="s">
        <v>196</v>
      </c>
      <c r="E201" s="52" t="s">
        <v>1849</v>
      </c>
      <c r="F201" s="52"/>
      <c r="G201" s="52" t="s">
        <v>1838</v>
      </c>
      <c r="H201" s="52" t="s">
        <v>1850</v>
      </c>
      <c r="I201" s="52" t="s">
        <v>1839</v>
      </c>
      <c r="J201" s="52" t="s">
        <v>269</v>
      </c>
      <c r="K201" s="52" t="s">
        <v>1851</v>
      </c>
      <c r="L201" s="52">
        <v>2</v>
      </c>
      <c r="M201" s="52" t="s">
        <v>3</v>
      </c>
      <c r="N201" s="519" t="s">
        <v>1508</v>
      </c>
      <c r="O201" s="52" t="s">
        <v>1852</v>
      </c>
      <c r="P201" s="52" t="s">
        <v>1863</v>
      </c>
      <c r="Q201" s="52" t="s">
        <v>250</v>
      </c>
      <c r="R201" s="52"/>
      <c r="S201" s="52" t="s">
        <v>1853</v>
      </c>
      <c r="T201" s="52" t="s">
        <v>302</v>
      </c>
      <c r="U201" s="52" t="s">
        <v>49</v>
      </c>
      <c r="V201" s="52"/>
      <c r="W201" s="52" t="s">
        <v>51</v>
      </c>
      <c r="X201" s="52" t="s">
        <v>49</v>
      </c>
      <c r="Y201" s="52" t="s">
        <v>51</v>
      </c>
      <c r="Z201" s="52" t="s">
        <v>51</v>
      </c>
      <c r="AA201" s="52" t="s">
        <v>213</v>
      </c>
      <c r="AB201" s="52" t="s">
        <v>49</v>
      </c>
      <c r="AC201" s="52" t="s">
        <v>49</v>
      </c>
      <c r="AD201" s="52" t="s">
        <v>49</v>
      </c>
      <c r="AE201" s="52" t="s">
        <v>49</v>
      </c>
      <c r="AF201" s="52" t="s">
        <v>1513</v>
      </c>
      <c r="AG201" s="52" t="s">
        <v>213</v>
      </c>
      <c r="AH201" s="52"/>
      <c r="AI201" s="52"/>
      <c r="AJ201" s="52" t="s">
        <v>49</v>
      </c>
      <c r="AK201" s="52" t="s">
        <v>49</v>
      </c>
      <c r="AL201" s="52" t="s">
        <v>1383</v>
      </c>
      <c r="AM201" s="52" t="s">
        <v>1489</v>
      </c>
      <c r="AN201" s="3" t="s">
        <v>213</v>
      </c>
      <c r="AO201" s="52" t="s">
        <v>16</v>
      </c>
      <c r="AP201" s="52" t="s">
        <v>212</v>
      </c>
      <c r="AQ201" s="52" t="s">
        <v>213</v>
      </c>
      <c r="AR201" s="52" t="s">
        <v>213</v>
      </c>
      <c r="AS201" s="52" t="s">
        <v>1847</v>
      </c>
      <c r="AT201" s="560"/>
      <c r="AU201" s="278"/>
    </row>
    <row r="202" spans="1:47" s="4" customFormat="1" ht="38.25">
      <c r="A202" s="460" t="s">
        <v>2424</v>
      </c>
      <c r="B202" s="458" t="s">
        <v>52</v>
      </c>
      <c r="C202" s="128" t="s">
        <v>2425</v>
      </c>
      <c r="D202" s="128" t="s">
        <v>2426</v>
      </c>
      <c r="E202" s="52" t="s">
        <v>2427</v>
      </c>
      <c r="F202" s="52"/>
      <c r="G202" s="52" t="s">
        <v>2428</v>
      </c>
      <c r="H202" s="52" t="s">
        <v>2429</v>
      </c>
      <c r="I202" s="193" t="s">
        <v>2430</v>
      </c>
      <c r="J202" s="52" t="s">
        <v>2431</v>
      </c>
      <c r="K202" s="52" t="s">
        <v>2432</v>
      </c>
      <c r="L202" s="52">
        <v>2</v>
      </c>
      <c r="M202" s="52" t="s">
        <v>3</v>
      </c>
      <c r="N202" s="519" t="s">
        <v>2583</v>
      </c>
      <c r="O202" s="52" t="s">
        <v>2433</v>
      </c>
      <c r="P202" s="52" t="s">
        <v>2452</v>
      </c>
      <c r="Q202" s="52" t="s">
        <v>250</v>
      </c>
      <c r="R202" s="52"/>
      <c r="S202" s="52" t="s">
        <v>2434</v>
      </c>
      <c r="T202" s="52" t="s">
        <v>302</v>
      </c>
      <c r="U202" s="52" t="s">
        <v>49</v>
      </c>
      <c r="V202" s="52"/>
      <c r="W202" s="52" t="s">
        <v>51</v>
      </c>
      <c r="X202" s="52" t="s">
        <v>49</v>
      </c>
      <c r="Y202" s="52" t="s">
        <v>51</v>
      </c>
      <c r="Z202" s="52" t="s">
        <v>51</v>
      </c>
      <c r="AA202" s="52" t="s">
        <v>49</v>
      </c>
      <c r="AB202" s="52" t="s">
        <v>49</v>
      </c>
      <c r="AC202" s="52" t="s">
        <v>49</v>
      </c>
      <c r="AD202" s="52" t="s">
        <v>49</v>
      </c>
      <c r="AE202" s="52" t="s">
        <v>49</v>
      </c>
      <c r="AF202" s="52" t="s">
        <v>1248</v>
      </c>
      <c r="AG202" s="52" t="s">
        <v>49</v>
      </c>
      <c r="AH202" s="52"/>
      <c r="AI202" s="52"/>
      <c r="AJ202" s="52" t="s">
        <v>49</v>
      </c>
      <c r="AK202" s="52" t="s">
        <v>49</v>
      </c>
      <c r="AL202" s="52" t="s">
        <v>1383</v>
      </c>
      <c r="AM202" s="52" t="s">
        <v>1489</v>
      </c>
      <c r="AN202" s="52" t="s">
        <v>955</v>
      </c>
      <c r="AO202" s="52" t="s">
        <v>211</v>
      </c>
      <c r="AP202" s="52" t="s">
        <v>212</v>
      </c>
      <c r="AQ202" s="52" t="s">
        <v>213</v>
      </c>
      <c r="AR202" s="52" t="s">
        <v>213</v>
      </c>
      <c r="AS202" s="52" t="s">
        <v>2453</v>
      </c>
      <c r="AT202" s="560"/>
      <c r="AU202" s="278"/>
    </row>
    <row r="203" spans="1:47" s="4" customFormat="1" ht="51">
      <c r="A203" s="460" t="s">
        <v>2435</v>
      </c>
      <c r="B203" s="458" t="s">
        <v>52</v>
      </c>
      <c r="C203" s="128" t="s">
        <v>2425</v>
      </c>
      <c r="D203" s="128" t="s">
        <v>2426</v>
      </c>
      <c r="E203" s="52" t="s">
        <v>2427</v>
      </c>
      <c r="F203" s="52"/>
      <c r="G203" s="52" t="s">
        <v>2428</v>
      </c>
      <c r="H203" s="52" t="s">
        <v>2436</v>
      </c>
      <c r="I203" s="52" t="s">
        <v>2584</v>
      </c>
      <c r="J203" s="52" t="s">
        <v>2437</v>
      </c>
      <c r="K203" s="52" t="s">
        <v>2432</v>
      </c>
      <c r="L203" s="52">
        <v>2</v>
      </c>
      <c r="M203" s="52" t="s">
        <v>3</v>
      </c>
      <c r="N203" s="519" t="s">
        <v>2583</v>
      </c>
      <c r="O203" s="52" t="s">
        <v>2438</v>
      </c>
      <c r="P203" s="52" t="s">
        <v>2452</v>
      </c>
      <c r="Q203" s="52" t="s">
        <v>250</v>
      </c>
      <c r="R203" s="52"/>
      <c r="S203" s="52" t="s">
        <v>2434</v>
      </c>
      <c r="T203" s="52" t="s">
        <v>302</v>
      </c>
      <c r="U203" s="52" t="s">
        <v>49</v>
      </c>
      <c r="V203" s="52"/>
      <c r="W203" s="52" t="s">
        <v>51</v>
      </c>
      <c r="X203" s="52" t="s">
        <v>49</v>
      </c>
      <c r="Y203" s="52" t="s">
        <v>51</v>
      </c>
      <c r="Z203" s="52" t="s">
        <v>51</v>
      </c>
      <c r="AA203" s="52" t="s">
        <v>49</v>
      </c>
      <c r="AB203" s="52" t="s">
        <v>49</v>
      </c>
      <c r="AC203" s="52" t="s">
        <v>49</v>
      </c>
      <c r="AD203" s="52" t="s">
        <v>49</v>
      </c>
      <c r="AE203" s="52" t="s">
        <v>49</v>
      </c>
      <c r="AF203" s="52" t="s">
        <v>2439</v>
      </c>
      <c r="AG203" s="52" t="s">
        <v>2440</v>
      </c>
      <c r="AH203" s="52"/>
      <c r="AI203" s="52"/>
      <c r="AJ203" s="52" t="s">
        <v>49</v>
      </c>
      <c r="AK203" s="52" t="s">
        <v>49</v>
      </c>
      <c r="AL203" s="52" t="s">
        <v>1383</v>
      </c>
      <c r="AM203" s="52" t="s">
        <v>1489</v>
      </c>
      <c r="AN203" s="52" t="s">
        <v>955</v>
      </c>
      <c r="AO203" s="52" t="s">
        <v>1515</v>
      </c>
      <c r="AP203" s="52" t="s">
        <v>212</v>
      </c>
      <c r="AQ203" s="52" t="s">
        <v>213</v>
      </c>
      <c r="AR203" s="52" t="s">
        <v>213</v>
      </c>
      <c r="AS203" s="52" t="s">
        <v>2453</v>
      </c>
      <c r="AT203" s="560"/>
      <c r="AU203" s="278"/>
    </row>
    <row r="204" spans="1:47" s="4" customFormat="1" ht="34.5" customHeight="1">
      <c r="A204" s="458"/>
      <c r="B204" s="458"/>
      <c r="C204" s="128"/>
      <c r="D204" s="128"/>
      <c r="E204" s="52"/>
      <c r="F204" s="52"/>
      <c r="G204" s="52"/>
      <c r="H204" s="52"/>
      <c r="I204" s="52"/>
      <c r="J204" s="52"/>
      <c r="K204" s="52"/>
      <c r="L204" s="52"/>
      <c r="M204" s="52"/>
      <c r="N204" s="519"/>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3"/>
      <c r="AO204" s="52"/>
      <c r="AP204" s="52"/>
      <c r="AQ204" s="52"/>
      <c r="AR204" s="52"/>
      <c r="AS204" s="52"/>
      <c r="AT204" s="560"/>
      <c r="AU204" s="278"/>
    </row>
    <row r="205" spans="1:47" s="4" customFormat="1" ht="34.5" customHeight="1">
      <c r="A205" s="458" t="s">
        <v>1855</v>
      </c>
      <c r="B205" s="458" t="s">
        <v>1857</v>
      </c>
      <c r="C205" s="128" t="s">
        <v>1854</v>
      </c>
      <c r="D205" s="128" t="s">
        <v>196</v>
      </c>
      <c r="E205" s="52" t="s">
        <v>1867</v>
      </c>
      <c r="F205" s="52"/>
      <c r="G205" s="52" t="s">
        <v>1858</v>
      </c>
      <c r="H205" s="52" t="s">
        <v>1859</v>
      </c>
      <c r="I205" s="52" t="s">
        <v>1872</v>
      </c>
      <c r="J205" s="52" t="s">
        <v>1860</v>
      </c>
      <c r="K205" s="52" t="s">
        <v>1861</v>
      </c>
      <c r="L205" s="52">
        <v>2</v>
      </c>
      <c r="M205" s="52" t="s">
        <v>44</v>
      </c>
      <c r="N205" s="519" t="s">
        <v>1862</v>
      </c>
      <c r="O205" s="52" t="s">
        <v>1852</v>
      </c>
      <c r="P205" s="52" t="s">
        <v>1865</v>
      </c>
      <c r="Q205" s="52" t="s">
        <v>250</v>
      </c>
      <c r="R205" s="52"/>
      <c r="S205" s="52" t="s">
        <v>1853</v>
      </c>
      <c r="T205" s="52" t="s">
        <v>251</v>
      </c>
      <c r="U205" s="52" t="s">
        <v>49</v>
      </c>
      <c r="V205" s="52"/>
      <c r="W205" s="52" t="s">
        <v>51</v>
      </c>
      <c r="X205" s="52" t="s">
        <v>49</v>
      </c>
      <c r="Y205" s="52" t="s">
        <v>49</v>
      </c>
      <c r="Z205" s="52" t="s">
        <v>1532</v>
      </c>
      <c r="AA205" s="52" t="s">
        <v>49</v>
      </c>
      <c r="AB205" s="52" t="s">
        <v>49</v>
      </c>
      <c r="AC205" s="52" t="s">
        <v>49</v>
      </c>
      <c r="AD205" s="52" t="s">
        <v>49</v>
      </c>
      <c r="AE205" s="52" t="s">
        <v>49</v>
      </c>
      <c r="AF205" s="52" t="s">
        <v>1513</v>
      </c>
      <c r="AG205" s="52" t="s">
        <v>213</v>
      </c>
      <c r="AH205" s="3"/>
      <c r="AI205" s="3"/>
      <c r="AJ205" s="52" t="s">
        <v>49</v>
      </c>
      <c r="AK205" s="52" t="s">
        <v>49</v>
      </c>
      <c r="AL205" s="52" t="s">
        <v>1383</v>
      </c>
      <c r="AM205" s="52" t="s">
        <v>1489</v>
      </c>
      <c r="AN205" s="3" t="s">
        <v>213</v>
      </c>
      <c r="AO205" s="52" t="s">
        <v>16</v>
      </c>
      <c r="AP205" s="52" t="s">
        <v>318</v>
      </c>
      <c r="AQ205" s="52" t="s">
        <v>213</v>
      </c>
      <c r="AR205" s="52" t="s">
        <v>213</v>
      </c>
      <c r="AS205" s="52"/>
      <c r="AT205" s="560"/>
      <c r="AU205" s="278"/>
    </row>
    <row r="206" spans="1:47" s="4" customFormat="1" ht="44.25" customHeight="1">
      <c r="A206" s="458" t="s">
        <v>1856</v>
      </c>
      <c r="B206" s="458" t="s">
        <v>1857</v>
      </c>
      <c r="C206" s="128" t="s">
        <v>1854</v>
      </c>
      <c r="D206" s="128" t="s">
        <v>196</v>
      </c>
      <c r="E206" s="52" t="s">
        <v>1866</v>
      </c>
      <c r="F206" s="52"/>
      <c r="G206" s="52" t="s">
        <v>1870</v>
      </c>
      <c r="H206" s="52" t="s">
        <v>1871</v>
      </c>
      <c r="I206" s="52" t="s">
        <v>1873</v>
      </c>
      <c r="J206" s="52" t="s">
        <v>1877</v>
      </c>
      <c r="K206" s="52" t="s">
        <v>1878</v>
      </c>
      <c r="L206" s="52">
        <v>2</v>
      </c>
      <c r="M206" s="52" t="s">
        <v>1879</v>
      </c>
      <c r="N206" s="519" t="s">
        <v>1508</v>
      </c>
      <c r="O206" s="52" t="s">
        <v>1841</v>
      </c>
      <c r="P206" s="52" t="s">
        <v>1868</v>
      </c>
      <c r="Q206" s="52" t="s">
        <v>250</v>
      </c>
      <c r="R206" s="52"/>
      <c r="S206" s="52" t="s">
        <v>1160</v>
      </c>
      <c r="T206" s="52" t="s">
        <v>251</v>
      </c>
      <c r="U206" s="52" t="s">
        <v>49</v>
      </c>
      <c r="V206" s="52"/>
      <c r="W206" s="52" t="s">
        <v>51</v>
      </c>
      <c r="X206" s="52" t="s">
        <v>49</v>
      </c>
      <c r="Y206" s="52" t="s">
        <v>51</v>
      </c>
      <c r="Z206" s="52" t="s">
        <v>1532</v>
      </c>
      <c r="AA206" s="52" t="s">
        <v>49</v>
      </c>
      <c r="AB206" s="52" t="s">
        <v>49</v>
      </c>
      <c r="AC206" s="52" t="s">
        <v>49</v>
      </c>
      <c r="AD206" s="52" t="s">
        <v>49</v>
      </c>
      <c r="AE206" s="52" t="s">
        <v>49</v>
      </c>
      <c r="AF206" s="52" t="s">
        <v>1513</v>
      </c>
      <c r="AG206" s="52" t="s">
        <v>1874</v>
      </c>
      <c r="AH206" s="3"/>
      <c r="AI206" s="3"/>
      <c r="AJ206" s="52" t="s">
        <v>49</v>
      </c>
      <c r="AK206" s="52" t="s">
        <v>1875</v>
      </c>
      <c r="AL206" s="3" t="s">
        <v>1522</v>
      </c>
      <c r="AM206" s="52" t="s">
        <v>1489</v>
      </c>
      <c r="AN206" s="3" t="s">
        <v>213</v>
      </c>
      <c r="AO206" s="52" t="s">
        <v>1876</v>
      </c>
      <c r="AP206" s="52" t="s">
        <v>212</v>
      </c>
      <c r="AQ206" s="52" t="s">
        <v>213</v>
      </c>
      <c r="AR206" s="52" t="s">
        <v>213</v>
      </c>
      <c r="AS206" s="52" t="s">
        <v>1869</v>
      </c>
      <c r="AT206" s="560"/>
      <c r="AU206" s="278"/>
    </row>
    <row r="207" spans="1:47" s="49" customFormat="1" ht="31.5" customHeight="1">
      <c r="A207" s="461"/>
      <c r="B207" s="461"/>
      <c r="C207" s="448"/>
      <c r="D207" s="4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564"/>
      <c r="AU207" s="575"/>
    </row>
    <row r="208" spans="1:47" s="4" customFormat="1" ht="63.75">
      <c r="A208" s="458" t="s">
        <v>1369</v>
      </c>
      <c r="B208" s="458" t="s">
        <v>53</v>
      </c>
      <c r="C208" s="128" t="s">
        <v>171</v>
      </c>
      <c r="D208" s="128" t="s">
        <v>1370</v>
      </c>
      <c r="E208" s="52" t="s">
        <v>1371</v>
      </c>
      <c r="F208" s="52"/>
      <c r="G208" s="52" t="s">
        <v>1372</v>
      </c>
      <c r="H208" s="52" t="s">
        <v>1373</v>
      </c>
      <c r="I208" s="52" t="s">
        <v>1374</v>
      </c>
      <c r="J208" s="52" t="s">
        <v>1375</v>
      </c>
      <c r="K208" s="52" t="s">
        <v>1376</v>
      </c>
      <c r="L208" s="52">
        <v>1</v>
      </c>
      <c r="M208" s="52" t="s">
        <v>729</v>
      </c>
      <c r="N208" s="519" t="s">
        <v>1377</v>
      </c>
      <c r="O208" s="52" t="s">
        <v>1378</v>
      </c>
      <c r="P208" s="52" t="s">
        <v>1379</v>
      </c>
      <c r="Q208" s="52" t="s">
        <v>213</v>
      </c>
      <c r="R208" s="52"/>
      <c r="S208" s="52" t="s">
        <v>204</v>
      </c>
      <c r="T208" s="52" t="s">
        <v>302</v>
      </c>
      <c r="U208" s="52" t="s">
        <v>49</v>
      </c>
      <c r="V208" s="52"/>
      <c r="W208" s="52" t="s">
        <v>51</v>
      </c>
      <c r="X208" s="52" t="s">
        <v>49</v>
      </c>
      <c r="Y208" s="52" t="s">
        <v>49</v>
      </c>
      <c r="Z208" s="52" t="s">
        <v>1380</v>
      </c>
      <c r="AA208" s="52" t="s">
        <v>49</v>
      </c>
      <c r="AB208" s="52" t="s">
        <v>49</v>
      </c>
      <c r="AC208" s="52" t="s">
        <v>49</v>
      </c>
      <c r="AD208" s="52" t="s">
        <v>49</v>
      </c>
      <c r="AE208" s="52" t="s">
        <v>49</v>
      </c>
      <c r="AF208" s="52" t="s">
        <v>1381</v>
      </c>
      <c r="AG208" s="52" t="s">
        <v>1382</v>
      </c>
      <c r="AH208" s="52"/>
      <c r="AI208" s="52"/>
      <c r="AJ208" s="52" t="s">
        <v>49</v>
      </c>
      <c r="AK208" s="52" t="s">
        <v>49</v>
      </c>
      <c r="AL208" s="52" t="s">
        <v>1383</v>
      </c>
      <c r="AM208" s="52" t="s">
        <v>1384</v>
      </c>
      <c r="AN208" s="52" t="s">
        <v>213</v>
      </c>
      <c r="AO208" s="52" t="s">
        <v>211</v>
      </c>
      <c r="AP208" s="52" t="s">
        <v>318</v>
      </c>
      <c r="AQ208" s="52" t="s">
        <v>213</v>
      </c>
      <c r="AR208" s="52" t="s">
        <v>1385</v>
      </c>
      <c r="AS208" s="52" t="s">
        <v>1386</v>
      </c>
      <c r="AT208" s="560" t="s">
        <v>1040</v>
      </c>
      <c r="AU208" s="278"/>
    </row>
    <row r="209" spans="1:47" ht="102">
      <c r="A209" s="457" t="s">
        <v>412</v>
      </c>
      <c r="B209" s="457" t="s">
        <v>53</v>
      </c>
      <c r="C209" s="130" t="s">
        <v>415</v>
      </c>
      <c r="D209" s="130" t="s">
        <v>239</v>
      </c>
      <c r="E209" s="3" t="s">
        <v>1033</v>
      </c>
      <c r="F209" s="3"/>
      <c r="G209" s="3" t="s">
        <v>1520</v>
      </c>
      <c r="H209" s="3" t="s">
        <v>1517</v>
      </c>
      <c r="I209" s="3" t="s">
        <v>1518</v>
      </c>
      <c r="J209" s="3" t="s">
        <v>291</v>
      </c>
      <c r="K209" s="3" t="s">
        <v>241</v>
      </c>
      <c r="L209" s="3">
        <v>2</v>
      </c>
      <c r="M209" s="3" t="s">
        <v>3</v>
      </c>
      <c r="N209" s="519" t="s">
        <v>200</v>
      </c>
      <c r="O209" s="52" t="s">
        <v>1519</v>
      </c>
      <c r="P209" s="52" t="s">
        <v>202</v>
      </c>
      <c r="Q209" s="3" t="s">
        <v>213</v>
      </c>
      <c r="R209" s="3"/>
      <c r="S209" s="3" t="s">
        <v>962</v>
      </c>
      <c r="T209" s="3" t="s">
        <v>302</v>
      </c>
      <c r="U209" s="3" t="s">
        <v>51</v>
      </c>
      <c r="V209" s="3"/>
      <c r="W209" s="3" t="s">
        <v>51</v>
      </c>
      <c r="X209" s="3" t="s">
        <v>49</v>
      </c>
      <c r="Y209" s="3" t="s">
        <v>51</v>
      </c>
      <c r="Z209" s="3" t="s">
        <v>51</v>
      </c>
      <c r="AA209" s="3" t="s">
        <v>1521</v>
      </c>
      <c r="AB209" s="3" t="s">
        <v>62</v>
      </c>
      <c r="AC209" s="3" t="s">
        <v>207</v>
      </c>
      <c r="AD209" s="3" t="s">
        <v>51</v>
      </c>
      <c r="AE209" s="3" t="s">
        <v>51</v>
      </c>
      <c r="AF209" s="52" t="s">
        <v>927</v>
      </c>
      <c r="AG209" s="3" t="s">
        <v>966</v>
      </c>
      <c r="AH209" s="3"/>
      <c r="AI209" s="3"/>
      <c r="AJ209" s="3" t="s">
        <v>49</v>
      </c>
      <c r="AK209" s="3" t="s">
        <v>274</v>
      </c>
      <c r="AL209" s="3" t="s">
        <v>1522</v>
      </c>
      <c r="AM209" s="3" t="s">
        <v>967</v>
      </c>
      <c r="AN209" s="3" t="s">
        <v>968</v>
      </c>
      <c r="AO209" s="3" t="s">
        <v>969</v>
      </c>
      <c r="AP209" s="3" t="s">
        <v>212</v>
      </c>
      <c r="AQ209" s="3" t="s">
        <v>213</v>
      </c>
      <c r="AR209" s="3" t="s">
        <v>213</v>
      </c>
      <c r="AS209" s="52" t="s">
        <v>1523</v>
      </c>
      <c r="AT209" s="560" t="s">
        <v>930</v>
      </c>
      <c r="AU209" s="278"/>
    </row>
    <row r="210" spans="1:47" ht="76.5">
      <c r="A210" s="457" t="s">
        <v>413</v>
      </c>
      <c r="B210" s="457" t="s">
        <v>53</v>
      </c>
      <c r="C210" s="130" t="s">
        <v>941</v>
      </c>
      <c r="D210" s="130" t="s">
        <v>399</v>
      </c>
      <c r="E210" s="3" t="s">
        <v>1033</v>
      </c>
      <c r="F210" s="3"/>
      <c r="G210" s="3" t="s">
        <v>1035</v>
      </c>
      <c r="H210" s="3" t="s">
        <v>1036</v>
      </c>
      <c r="I210" s="3" t="s">
        <v>1037</v>
      </c>
      <c r="J210" s="3" t="s">
        <v>291</v>
      </c>
      <c r="K210" s="3" t="s">
        <v>241</v>
      </c>
      <c r="L210" s="3">
        <v>2</v>
      </c>
      <c r="M210" s="3" t="s">
        <v>3</v>
      </c>
      <c r="N210" s="519" t="s">
        <v>200</v>
      </c>
      <c r="O210" s="52" t="s">
        <v>961</v>
      </c>
      <c r="P210" s="52" t="s">
        <v>202</v>
      </c>
      <c r="Q210" s="3" t="s">
        <v>203</v>
      </c>
      <c r="R210" s="3"/>
      <c r="S210" s="3" t="s">
        <v>962</v>
      </c>
      <c r="T210" s="3" t="s">
        <v>302</v>
      </c>
      <c r="U210" s="3" t="s">
        <v>51</v>
      </c>
      <c r="V210" s="3"/>
      <c r="W210" s="3" t="s">
        <v>51</v>
      </c>
      <c r="X210" s="3" t="s">
        <v>49</v>
      </c>
      <c r="Y210" s="3" t="s">
        <v>1038</v>
      </c>
      <c r="Z210" s="3" t="s">
        <v>51</v>
      </c>
      <c r="AA210" s="3" t="s">
        <v>964</v>
      </c>
      <c r="AB210" s="3" t="s">
        <v>62</v>
      </c>
      <c r="AC210" s="3" t="s">
        <v>207</v>
      </c>
      <c r="AD210" s="3" t="s">
        <v>51</v>
      </c>
      <c r="AE210" s="3" t="s">
        <v>51</v>
      </c>
      <c r="AF210" s="52" t="s">
        <v>927</v>
      </c>
      <c r="AG210" s="3" t="s">
        <v>966</v>
      </c>
      <c r="AH210" s="3"/>
      <c r="AI210" s="3"/>
      <c r="AJ210" s="3" t="s">
        <v>49</v>
      </c>
      <c r="AK210" s="3" t="s">
        <v>274</v>
      </c>
      <c r="AL210" s="3" t="s">
        <v>242</v>
      </c>
      <c r="AM210" s="3" t="s">
        <v>967</v>
      </c>
      <c r="AN210" s="3" t="s">
        <v>968</v>
      </c>
      <c r="AO210" s="3" t="s">
        <v>969</v>
      </c>
      <c r="AP210" s="3" t="s">
        <v>212</v>
      </c>
      <c r="AQ210" s="3" t="s">
        <v>213</v>
      </c>
      <c r="AR210" s="3" t="s">
        <v>213</v>
      </c>
      <c r="AS210" s="52" t="s">
        <v>1039</v>
      </c>
      <c r="AT210" s="560" t="s">
        <v>930</v>
      </c>
      <c r="AU210" s="278"/>
    </row>
    <row r="211" spans="1:47" ht="102">
      <c r="A211" s="457" t="s">
        <v>161</v>
      </c>
      <c r="B211" s="457" t="s">
        <v>53</v>
      </c>
      <c r="C211" s="130" t="s">
        <v>195</v>
      </c>
      <c r="D211" s="128" t="s">
        <v>196</v>
      </c>
      <c r="E211" s="3" t="s">
        <v>972</v>
      </c>
      <c r="F211" s="3"/>
      <c r="G211" s="3" t="s">
        <v>1034</v>
      </c>
      <c r="H211" s="3" t="s">
        <v>958</v>
      </c>
      <c r="I211" s="3" t="s">
        <v>959</v>
      </c>
      <c r="J211" s="3" t="s">
        <v>359</v>
      </c>
      <c r="K211" s="3" t="s">
        <v>960</v>
      </c>
      <c r="L211" s="3">
        <v>2</v>
      </c>
      <c r="M211" s="3" t="s">
        <v>3</v>
      </c>
      <c r="N211" s="519" t="s">
        <v>200</v>
      </c>
      <c r="O211" s="52" t="s">
        <v>961</v>
      </c>
      <c r="P211" s="52" t="s">
        <v>202</v>
      </c>
      <c r="Q211" s="3" t="s">
        <v>203</v>
      </c>
      <c r="R211" s="3"/>
      <c r="S211" s="3" t="s">
        <v>962</v>
      </c>
      <c r="T211" s="3" t="s">
        <v>963</v>
      </c>
      <c r="U211" s="3" t="s">
        <v>51</v>
      </c>
      <c r="V211" s="3"/>
      <c r="W211" s="3" t="s">
        <v>51</v>
      </c>
      <c r="X211" s="3" t="s">
        <v>49</v>
      </c>
      <c r="Y211" s="3" t="s">
        <v>51</v>
      </c>
      <c r="Z211" s="3" t="s">
        <v>51</v>
      </c>
      <c r="AA211" s="3" t="s">
        <v>964</v>
      </c>
      <c r="AB211" s="3" t="s">
        <v>62</v>
      </c>
      <c r="AC211" s="3" t="s">
        <v>207</v>
      </c>
      <c r="AD211" s="3" t="s">
        <v>51</v>
      </c>
      <c r="AE211" s="3" t="s">
        <v>51</v>
      </c>
      <c r="AF211" s="3" t="s">
        <v>965</v>
      </c>
      <c r="AG211" s="3" t="s">
        <v>966</v>
      </c>
      <c r="AH211" s="3"/>
      <c r="AI211" s="3"/>
      <c r="AJ211" s="3" t="s">
        <v>49</v>
      </c>
      <c r="AK211" s="3" t="s">
        <v>274</v>
      </c>
      <c r="AL211" s="3" t="s">
        <v>242</v>
      </c>
      <c r="AM211" s="3" t="s">
        <v>967</v>
      </c>
      <c r="AN211" s="3" t="s">
        <v>968</v>
      </c>
      <c r="AO211" s="3" t="s">
        <v>969</v>
      </c>
      <c r="AP211" s="3" t="s">
        <v>212</v>
      </c>
      <c r="AQ211" s="3" t="s">
        <v>213</v>
      </c>
      <c r="AR211" s="3" t="s">
        <v>213</v>
      </c>
      <c r="AS211" s="52" t="s">
        <v>976</v>
      </c>
      <c r="AT211" s="560" t="s">
        <v>1040</v>
      </c>
      <c r="AU211" s="278"/>
    </row>
    <row r="212" spans="1:47" s="4" customFormat="1" ht="102">
      <c r="A212" s="458" t="s">
        <v>414</v>
      </c>
      <c r="B212" s="458" t="s">
        <v>53</v>
      </c>
      <c r="C212" s="128" t="s">
        <v>195</v>
      </c>
      <c r="D212" s="128" t="s">
        <v>196</v>
      </c>
      <c r="E212" s="52" t="s">
        <v>1070</v>
      </c>
      <c r="F212" s="52"/>
      <c r="G212" s="52" t="s">
        <v>1072</v>
      </c>
      <c r="H212" s="52" t="s">
        <v>1073</v>
      </c>
      <c r="I212" s="52" t="s">
        <v>1074</v>
      </c>
      <c r="J212" s="52" t="s">
        <v>198</v>
      </c>
      <c r="K212" s="52" t="s">
        <v>1075</v>
      </c>
      <c r="L212" s="52">
        <v>2</v>
      </c>
      <c r="M212" s="52" t="s">
        <v>3</v>
      </c>
      <c r="N212" s="519" t="s">
        <v>200</v>
      </c>
      <c r="O212" s="52" t="s">
        <v>961</v>
      </c>
      <c r="P212" s="52" t="s">
        <v>202</v>
      </c>
      <c r="Q212" s="52" t="s">
        <v>203</v>
      </c>
      <c r="R212" s="52"/>
      <c r="S212" s="52" t="s">
        <v>962</v>
      </c>
      <c r="T212" s="52" t="s">
        <v>963</v>
      </c>
      <c r="U212" s="52" t="s">
        <v>51</v>
      </c>
      <c r="V212" s="52"/>
      <c r="W212" s="52" t="s">
        <v>51</v>
      </c>
      <c r="X212" s="52" t="s">
        <v>49</v>
      </c>
      <c r="Y212" s="52" t="s">
        <v>51</v>
      </c>
      <c r="Z212" s="52" t="s">
        <v>51</v>
      </c>
      <c r="AA212" s="52" t="s">
        <v>964</v>
      </c>
      <c r="AB212" s="52" t="s">
        <v>62</v>
      </c>
      <c r="AC212" s="52" t="s">
        <v>207</v>
      </c>
      <c r="AD212" s="52" t="s">
        <v>51</v>
      </c>
      <c r="AE212" s="52" t="s">
        <v>51</v>
      </c>
      <c r="AF212" s="52" t="s">
        <v>965</v>
      </c>
      <c r="AG212" s="52" t="s">
        <v>966</v>
      </c>
      <c r="AH212" s="52"/>
      <c r="AI212" s="52"/>
      <c r="AJ212" s="52" t="s">
        <v>49</v>
      </c>
      <c r="AK212" s="52" t="s">
        <v>274</v>
      </c>
      <c r="AL212" s="52" t="s">
        <v>242</v>
      </c>
      <c r="AM212" s="52" t="s">
        <v>967</v>
      </c>
      <c r="AN212" s="52" t="s">
        <v>1076</v>
      </c>
      <c r="AO212" s="52" t="s">
        <v>969</v>
      </c>
      <c r="AP212" s="52" t="s">
        <v>212</v>
      </c>
      <c r="AQ212" s="52" t="s">
        <v>213</v>
      </c>
      <c r="AR212" s="52" t="s">
        <v>1071</v>
      </c>
      <c r="AS212" s="52" t="s">
        <v>1077</v>
      </c>
      <c r="AT212" s="560" t="s">
        <v>1040</v>
      </c>
      <c r="AU212" s="278"/>
    </row>
    <row r="213" spans="1:47" ht="76.5">
      <c r="A213" s="457" t="s">
        <v>957</v>
      </c>
      <c r="B213" s="457" t="s">
        <v>53</v>
      </c>
      <c r="C213" s="130" t="s">
        <v>367</v>
      </c>
      <c r="D213" s="130" t="s">
        <v>236</v>
      </c>
      <c r="E213" s="3" t="s">
        <v>973</v>
      </c>
      <c r="F213" s="3"/>
      <c r="G213" s="3" t="s">
        <v>970</v>
      </c>
      <c r="H213" s="3" t="s">
        <v>971</v>
      </c>
      <c r="I213" s="3" t="s">
        <v>959</v>
      </c>
      <c r="J213" s="3" t="s">
        <v>359</v>
      </c>
      <c r="K213" s="3" t="s">
        <v>960</v>
      </c>
      <c r="L213" s="3">
        <v>2</v>
      </c>
      <c r="M213" s="3" t="s">
        <v>3</v>
      </c>
      <c r="N213" s="519" t="s">
        <v>200</v>
      </c>
      <c r="O213" s="52" t="s">
        <v>961</v>
      </c>
      <c r="P213" s="52" t="s">
        <v>202</v>
      </c>
      <c r="Q213" s="3" t="s">
        <v>203</v>
      </c>
      <c r="R213" s="3"/>
      <c r="S213" s="3" t="s">
        <v>962</v>
      </c>
      <c r="T213" s="3" t="s">
        <v>963</v>
      </c>
      <c r="U213" s="3" t="s">
        <v>51</v>
      </c>
      <c r="V213" s="3"/>
      <c r="W213" s="3" t="s">
        <v>51</v>
      </c>
      <c r="X213" s="3" t="s">
        <v>49</v>
      </c>
      <c r="Y213" s="3" t="s">
        <v>51</v>
      </c>
      <c r="Z213" s="3" t="s">
        <v>51</v>
      </c>
      <c r="AA213" s="3" t="s">
        <v>964</v>
      </c>
      <c r="AB213" s="3" t="s">
        <v>62</v>
      </c>
      <c r="AC213" s="3" t="s">
        <v>207</v>
      </c>
      <c r="AD213" s="3" t="s">
        <v>51</v>
      </c>
      <c r="AE213" s="3" t="s">
        <v>51</v>
      </c>
      <c r="AF213" s="3" t="s">
        <v>965</v>
      </c>
      <c r="AG213" s="3" t="s">
        <v>966</v>
      </c>
      <c r="AH213" s="3"/>
      <c r="AI213" s="3"/>
      <c r="AJ213" s="3" t="s">
        <v>51</v>
      </c>
      <c r="AK213" s="3" t="s">
        <v>274</v>
      </c>
      <c r="AL213" s="3" t="s">
        <v>242</v>
      </c>
      <c r="AM213" s="3" t="s">
        <v>967</v>
      </c>
      <c r="AN213" s="3" t="s">
        <v>968</v>
      </c>
      <c r="AO213" s="3" t="s">
        <v>969</v>
      </c>
      <c r="AP213" s="3" t="s">
        <v>212</v>
      </c>
      <c r="AQ213" s="3" t="s">
        <v>213</v>
      </c>
      <c r="AR213" s="3" t="s">
        <v>213</v>
      </c>
      <c r="AS213" s="52" t="s">
        <v>977</v>
      </c>
      <c r="AT213" s="560" t="s">
        <v>930</v>
      </c>
      <c r="AU213" s="278"/>
    </row>
    <row r="214" spans="1:47" s="4" customFormat="1" ht="102">
      <c r="A214" s="458" t="s">
        <v>410</v>
      </c>
      <c r="B214" s="458" t="s">
        <v>53</v>
      </c>
      <c r="C214" s="128" t="s">
        <v>416</v>
      </c>
      <c r="D214" s="128" t="s">
        <v>196</v>
      </c>
      <c r="E214" s="52" t="s">
        <v>384</v>
      </c>
      <c r="F214" s="52"/>
      <c r="G214" s="52" t="s">
        <v>919</v>
      </c>
      <c r="H214" s="52" t="s">
        <v>922</v>
      </c>
      <c r="I214" s="52" t="s">
        <v>923</v>
      </c>
      <c r="J214" s="52" t="s">
        <v>291</v>
      </c>
      <c r="K214" s="52" t="s">
        <v>241</v>
      </c>
      <c r="L214" s="52">
        <v>2</v>
      </c>
      <c r="M214" s="52" t="s">
        <v>3</v>
      </c>
      <c r="N214" s="519" t="s">
        <v>200</v>
      </c>
      <c r="O214" s="52" t="s">
        <v>926</v>
      </c>
      <c r="P214" s="52" t="s">
        <v>925</v>
      </c>
      <c r="Q214" s="52" t="s">
        <v>250</v>
      </c>
      <c r="R214" s="52"/>
      <c r="S214" s="52" t="s">
        <v>204</v>
      </c>
      <c r="T214" s="52" t="s">
        <v>251</v>
      </c>
      <c r="U214" s="52" t="s">
        <v>49</v>
      </c>
      <c r="V214" s="52"/>
      <c r="W214" s="52" t="s">
        <v>51</v>
      </c>
      <c r="X214" s="52" t="s">
        <v>49</v>
      </c>
      <c r="Y214" s="52" t="s">
        <v>51</v>
      </c>
      <c r="Z214" s="52" t="s">
        <v>51</v>
      </c>
      <c r="AA214" s="52" t="s">
        <v>390</v>
      </c>
      <c r="AB214" s="52" t="s">
        <v>62</v>
      </c>
      <c r="AC214" s="52" t="s">
        <v>207</v>
      </c>
      <c r="AD214" s="52" t="s">
        <v>51</v>
      </c>
      <c r="AE214" s="52" t="s">
        <v>209</v>
      </c>
      <c r="AF214" s="52" t="s">
        <v>927</v>
      </c>
      <c r="AG214" s="52" t="s">
        <v>928</v>
      </c>
      <c r="AH214" s="52"/>
      <c r="AI214" s="52"/>
      <c r="AJ214" s="52" t="s">
        <v>49</v>
      </c>
      <c r="AK214" s="52" t="s">
        <v>929</v>
      </c>
      <c r="AL214" s="52" t="s">
        <v>388</v>
      </c>
      <c r="AM214" s="52" t="s">
        <v>360</v>
      </c>
      <c r="AN214" s="3" t="s">
        <v>968</v>
      </c>
      <c r="AO214" s="52" t="s">
        <v>975</v>
      </c>
      <c r="AP214" s="52" t="s">
        <v>212</v>
      </c>
      <c r="AQ214" s="52" t="s">
        <v>213</v>
      </c>
      <c r="AR214" s="52" t="s">
        <v>213</v>
      </c>
      <c r="AS214" s="52" t="s">
        <v>978</v>
      </c>
      <c r="AT214" s="560" t="s">
        <v>930</v>
      </c>
      <c r="AU214" s="278"/>
    </row>
    <row r="215" spans="1:47" s="4" customFormat="1" ht="102">
      <c r="A215" s="458" t="s">
        <v>411</v>
      </c>
      <c r="B215" s="458" t="s">
        <v>53</v>
      </c>
      <c r="C215" s="128" t="s">
        <v>417</v>
      </c>
      <c r="D215" s="128" t="s">
        <v>236</v>
      </c>
      <c r="E215" s="52" t="s">
        <v>924</v>
      </c>
      <c r="F215" s="52"/>
      <c r="G215" s="52" t="s">
        <v>920</v>
      </c>
      <c r="H215" s="52" t="s">
        <v>921</v>
      </c>
      <c r="I215" s="52" t="s">
        <v>923</v>
      </c>
      <c r="J215" s="52" t="s">
        <v>291</v>
      </c>
      <c r="K215" s="52" t="s">
        <v>241</v>
      </c>
      <c r="L215" s="52">
        <v>2</v>
      </c>
      <c r="M215" s="52" t="s">
        <v>3</v>
      </c>
      <c r="N215" s="519" t="s">
        <v>200</v>
      </c>
      <c r="O215" s="52" t="s">
        <v>926</v>
      </c>
      <c r="P215" s="52" t="s">
        <v>925</v>
      </c>
      <c r="Q215" s="52" t="s">
        <v>250</v>
      </c>
      <c r="R215" s="52"/>
      <c r="S215" s="52" t="s">
        <v>204</v>
      </c>
      <c r="T215" s="52" t="s">
        <v>251</v>
      </c>
      <c r="U215" s="52" t="s">
        <v>49</v>
      </c>
      <c r="V215" s="52"/>
      <c r="W215" s="52" t="s">
        <v>51</v>
      </c>
      <c r="X215" s="52" t="s">
        <v>49</v>
      </c>
      <c r="Y215" s="52" t="s">
        <v>51</v>
      </c>
      <c r="Z215" s="52" t="s">
        <v>51</v>
      </c>
      <c r="AA215" s="52" t="s">
        <v>390</v>
      </c>
      <c r="AB215" s="52" t="s">
        <v>62</v>
      </c>
      <c r="AC215" s="52" t="s">
        <v>207</v>
      </c>
      <c r="AD215" s="52" t="s">
        <v>51</v>
      </c>
      <c r="AE215" s="52" t="s">
        <v>209</v>
      </c>
      <c r="AF215" s="52" t="s">
        <v>927</v>
      </c>
      <c r="AG215" s="52" t="s">
        <v>928</v>
      </c>
      <c r="AH215" s="52"/>
      <c r="AI215" s="52"/>
      <c r="AJ215" s="52" t="s">
        <v>51</v>
      </c>
      <c r="AK215" s="52" t="s">
        <v>929</v>
      </c>
      <c r="AL215" s="52" t="s">
        <v>388</v>
      </c>
      <c r="AM215" s="52" t="s">
        <v>360</v>
      </c>
      <c r="AN215" s="3" t="s">
        <v>968</v>
      </c>
      <c r="AO215" s="52" t="s">
        <v>975</v>
      </c>
      <c r="AP215" s="52" t="s">
        <v>212</v>
      </c>
      <c r="AQ215" s="52" t="s">
        <v>213</v>
      </c>
      <c r="AR215" s="52" t="s">
        <v>213</v>
      </c>
      <c r="AS215" s="52" t="s">
        <v>978</v>
      </c>
      <c r="AT215" s="560" t="s">
        <v>930</v>
      </c>
      <c r="AU215" s="278"/>
    </row>
    <row r="216" spans="1:47" s="4" customFormat="1" ht="76.5">
      <c r="A216" s="458" t="s">
        <v>1149</v>
      </c>
      <c r="B216" s="458" t="s">
        <v>53</v>
      </c>
      <c r="C216" s="128" t="s">
        <v>1109</v>
      </c>
      <c r="D216" s="128" t="s">
        <v>236</v>
      </c>
      <c r="E216" s="52" t="s">
        <v>1938</v>
      </c>
      <c r="F216" s="52"/>
      <c r="G216" s="52" t="s">
        <v>1151</v>
      </c>
      <c r="H216" s="52" t="s">
        <v>1153</v>
      </c>
      <c r="I216" s="52" t="s">
        <v>1074</v>
      </c>
      <c r="J216" s="52" t="s">
        <v>1155</v>
      </c>
      <c r="K216" s="52" t="s">
        <v>1156</v>
      </c>
      <c r="L216" s="52">
        <v>4</v>
      </c>
      <c r="M216" s="52" t="s">
        <v>254</v>
      </c>
      <c r="N216" s="519" t="s">
        <v>1158</v>
      </c>
      <c r="O216" s="52" t="s">
        <v>961</v>
      </c>
      <c r="P216" s="52" t="s">
        <v>202</v>
      </c>
      <c r="Q216" s="52" t="s">
        <v>203</v>
      </c>
      <c r="R216" s="52"/>
      <c r="S216" s="52" t="s">
        <v>1160</v>
      </c>
      <c r="T216" s="52" t="s">
        <v>370</v>
      </c>
      <c r="U216" s="52" t="s">
        <v>51</v>
      </c>
      <c r="V216" s="52"/>
      <c r="W216" s="52" t="s">
        <v>51</v>
      </c>
      <c r="X216" s="52" t="s">
        <v>206</v>
      </c>
      <c r="Y216" s="52" t="s">
        <v>51</v>
      </c>
      <c r="Z216" s="52" t="s">
        <v>51</v>
      </c>
      <c r="AA216" s="52" t="s">
        <v>964</v>
      </c>
      <c r="AB216" s="52" t="s">
        <v>62</v>
      </c>
      <c r="AC216" s="52" t="s">
        <v>207</v>
      </c>
      <c r="AD216" s="52" t="s">
        <v>51</v>
      </c>
      <c r="AE216" s="52" t="s">
        <v>209</v>
      </c>
      <c r="AF216" s="52" t="s">
        <v>965</v>
      </c>
      <c r="AG216" s="52"/>
      <c r="AH216" s="52"/>
      <c r="AI216" s="52"/>
      <c r="AJ216" s="52" t="s">
        <v>51</v>
      </c>
      <c r="AK216" s="52"/>
      <c r="AL216" s="52" t="s">
        <v>388</v>
      </c>
      <c r="AM216" s="52" t="s">
        <v>360</v>
      </c>
      <c r="AN216" s="52" t="s">
        <v>955</v>
      </c>
      <c r="AO216" s="52" t="s">
        <v>975</v>
      </c>
      <c r="AP216" s="52" t="s">
        <v>212</v>
      </c>
      <c r="AQ216" s="52" t="s">
        <v>213</v>
      </c>
      <c r="AR216" s="52" t="s">
        <v>213</v>
      </c>
      <c r="AS216" s="52" t="s">
        <v>1162</v>
      </c>
      <c r="AT216" s="560" t="s">
        <v>1161</v>
      </c>
      <c r="AU216" s="278"/>
    </row>
    <row r="217" spans="1:47" s="4" customFormat="1" ht="76.5">
      <c r="A217" s="458" t="s">
        <v>1150</v>
      </c>
      <c r="B217" s="458" t="s">
        <v>53</v>
      </c>
      <c r="C217" s="128" t="s">
        <v>1109</v>
      </c>
      <c r="D217" s="128" t="s">
        <v>1936</v>
      </c>
      <c r="E217" s="52" t="s">
        <v>1937</v>
      </c>
      <c r="F217" s="52"/>
      <c r="G217" s="52" t="s">
        <v>1152</v>
      </c>
      <c r="H217" s="52" t="s">
        <v>1154</v>
      </c>
      <c r="I217" s="52" t="s">
        <v>1159</v>
      </c>
      <c r="J217" s="52" t="s">
        <v>1155</v>
      </c>
      <c r="K217" s="52" t="s">
        <v>1157</v>
      </c>
      <c r="L217" s="52">
        <v>4</v>
      </c>
      <c r="M217" s="52" t="s">
        <v>254</v>
      </c>
      <c r="N217" s="519" t="s">
        <v>1158</v>
      </c>
      <c r="O217" s="52" t="s">
        <v>961</v>
      </c>
      <c r="P217" s="52" t="s">
        <v>202</v>
      </c>
      <c r="Q217" s="52" t="s">
        <v>203</v>
      </c>
      <c r="R217" s="52"/>
      <c r="S217" s="52" t="s">
        <v>1160</v>
      </c>
      <c r="T217" s="52" t="s">
        <v>370</v>
      </c>
      <c r="U217" s="52" t="s">
        <v>51</v>
      </c>
      <c r="V217" s="52"/>
      <c r="W217" s="52" t="s">
        <v>51</v>
      </c>
      <c r="X217" s="52" t="s">
        <v>206</v>
      </c>
      <c r="Y217" s="52" t="s">
        <v>51</v>
      </c>
      <c r="Z217" s="52" t="s">
        <v>51</v>
      </c>
      <c r="AA217" s="52" t="s">
        <v>964</v>
      </c>
      <c r="AB217" s="52" t="s">
        <v>62</v>
      </c>
      <c r="AC217" s="52" t="s">
        <v>207</v>
      </c>
      <c r="AD217" s="52" t="s">
        <v>51</v>
      </c>
      <c r="AE217" s="52" t="s">
        <v>209</v>
      </c>
      <c r="AF217" s="52" t="s">
        <v>965</v>
      </c>
      <c r="AG217" s="52"/>
      <c r="AH217" s="52"/>
      <c r="AI217" s="52"/>
      <c r="AJ217" s="52" t="s">
        <v>51</v>
      </c>
      <c r="AK217" s="52"/>
      <c r="AL217" s="52" t="s">
        <v>388</v>
      </c>
      <c r="AM217" s="52" t="s">
        <v>360</v>
      </c>
      <c r="AN217" s="52" t="s">
        <v>955</v>
      </c>
      <c r="AO217" s="52" t="s">
        <v>975</v>
      </c>
      <c r="AP217" s="52" t="s">
        <v>212</v>
      </c>
      <c r="AQ217" s="52" t="s">
        <v>213</v>
      </c>
      <c r="AR217" s="52" t="s">
        <v>213</v>
      </c>
      <c r="AS217" s="52" t="s">
        <v>1163</v>
      </c>
      <c r="AT217" s="560" t="s">
        <v>1161</v>
      </c>
      <c r="AU217" s="278"/>
    </row>
    <row r="218" spans="1:47" s="4" customFormat="1" ht="51">
      <c r="A218" s="460" t="s">
        <v>2585</v>
      </c>
      <c r="B218" s="458" t="s">
        <v>53</v>
      </c>
      <c r="C218" s="128" t="s">
        <v>941</v>
      </c>
      <c r="D218" s="128" t="s">
        <v>271</v>
      </c>
      <c r="E218" s="52" t="s">
        <v>2586</v>
      </c>
      <c r="F218" s="52"/>
      <c r="G218" s="52" t="s">
        <v>2587</v>
      </c>
      <c r="H218" s="52" t="s">
        <v>2588</v>
      </c>
      <c r="I218" s="52" t="s">
        <v>2589</v>
      </c>
      <c r="J218" s="52" t="s">
        <v>2590</v>
      </c>
      <c r="K218" s="52" t="s">
        <v>241</v>
      </c>
      <c r="L218" s="52" t="s">
        <v>213</v>
      </c>
      <c r="M218" s="52" t="s">
        <v>44</v>
      </c>
      <c r="N218" s="519" t="s">
        <v>200</v>
      </c>
      <c r="O218" s="52" t="s">
        <v>2591</v>
      </c>
      <c r="P218" s="52" t="s">
        <v>2592</v>
      </c>
      <c r="Q218" s="52" t="s">
        <v>250</v>
      </c>
      <c r="R218" s="52"/>
      <c r="S218" s="52" t="s">
        <v>1510</v>
      </c>
      <c r="T218" s="52" t="s">
        <v>948</v>
      </c>
      <c r="U218" s="52" t="s">
        <v>51</v>
      </c>
      <c r="V218" s="52"/>
      <c r="W218" s="52" t="s">
        <v>49</v>
      </c>
      <c r="X218" s="52" t="s">
        <v>270</v>
      </c>
      <c r="Y218" s="52" t="s">
        <v>49</v>
      </c>
      <c r="Z218" s="52" t="s">
        <v>49</v>
      </c>
      <c r="AA218" s="52" t="s">
        <v>49</v>
      </c>
      <c r="AB218" s="52" t="s">
        <v>49</v>
      </c>
      <c r="AC218" s="52" t="s">
        <v>2593</v>
      </c>
      <c r="AD218" s="52" t="s">
        <v>49</v>
      </c>
      <c r="AE218" s="52" t="s">
        <v>2594</v>
      </c>
      <c r="AF218" s="52" t="s">
        <v>1531</v>
      </c>
      <c r="AG218" s="52" t="s">
        <v>1206</v>
      </c>
      <c r="AH218" s="52"/>
      <c r="AI218" s="52"/>
      <c r="AJ218" s="52" t="s">
        <v>49</v>
      </c>
      <c r="AK218" s="52" t="s">
        <v>274</v>
      </c>
      <c r="AL218" s="52" t="s">
        <v>2595</v>
      </c>
      <c r="AM218" s="52" t="s">
        <v>2596</v>
      </c>
      <c r="AN218" s="52" t="s">
        <v>955</v>
      </c>
      <c r="AO218" s="52" t="s">
        <v>2597</v>
      </c>
      <c r="AP218" s="52" t="s">
        <v>212</v>
      </c>
      <c r="AQ218" s="52" t="s">
        <v>213</v>
      </c>
      <c r="AR218" s="52" t="s">
        <v>213</v>
      </c>
      <c r="AS218" s="52" t="s">
        <v>2616</v>
      </c>
      <c r="AT218" s="560" t="s">
        <v>2598</v>
      </c>
      <c r="AU218" s="278"/>
    </row>
    <row r="219" spans="1:47" ht="24.75" customHeight="1">
      <c r="A219" s="457" t="s">
        <v>408</v>
      </c>
      <c r="B219" s="457" t="s">
        <v>53</v>
      </c>
      <c r="C219" s="130" t="s">
        <v>409</v>
      </c>
      <c r="D219" s="130" t="s">
        <v>399</v>
      </c>
      <c r="E219" s="3" t="s">
        <v>399</v>
      </c>
      <c r="F219" s="3"/>
      <c r="G219" s="3" t="s">
        <v>399</v>
      </c>
      <c r="H219" s="3" t="s">
        <v>399</v>
      </c>
      <c r="I219" s="3" t="s">
        <v>399</v>
      </c>
      <c r="J219" s="3" t="s">
        <v>399</v>
      </c>
      <c r="K219" s="3" t="s">
        <v>399</v>
      </c>
      <c r="L219" s="3" t="s">
        <v>399</v>
      </c>
      <c r="M219" s="3" t="s">
        <v>399</v>
      </c>
      <c r="N219" s="3" t="s">
        <v>399</v>
      </c>
      <c r="O219" s="3" t="s">
        <v>399</v>
      </c>
      <c r="P219" s="3" t="s">
        <v>399</v>
      </c>
      <c r="Q219" s="3" t="s">
        <v>399</v>
      </c>
      <c r="R219" s="3"/>
      <c r="S219" s="3" t="s">
        <v>399</v>
      </c>
      <c r="T219" s="3" t="s">
        <v>399</v>
      </c>
      <c r="U219" s="3" t="s">
        <v>399</v>
      </c>
      <c r="V219" s="3"/>
      <c r="W219" s="3" t="s">
        <v>399</v>
      </c>
      <c r="X219" s="3" t="s">
        <v>399</v>
      </c>
      <c r="Y219" s="3" t="s">
        <v>399</v>
      </c>
      <c r="Z219" s="3" t="s">
        <v>399</v>
      </c>
      <c r="AA219" s="3" t="s">
        <v>399</v>
      </c>
      <c r="AB219" s="3" t="s">
        <v>399</v>
      </c>
      <c r="AC219" s="3" t="s">
        <v>399</v>
      </c>
      <c r="AD219" s="3" t="s">
        <v>399</v>
      </c>
      <c r="AE219" s="3" t="s">
        <v>399</v>
      </c>
      <c r="AF219" s="3" t="s">
        <v>399</v>
      </c>
      <c r="AG219" s="3" t="s">
        <v>399</v>
      </c>
      <c r="AH219" s="3"/>
      <c r="AI219" s="3"/>
      <c r="AJ219" s="3" t="s">
        <v>399</v>
      </c>
      <c r="AK219" s="3" t="s">
        <v>399</v>
      </c>
      <c r="AL219" s="3" t="s">
        <v>399</v>
      </c>
      <c r="AM219" s="3" t="s">
        <v>399</v>
      </c>
      <c r="AN219" s="3" t="s">
        <v>399</v>
      </c>
      <c r="AO219" s="3" t="s">
        <v>399</v>
      </c>
      <c r="AP219" s="3" t="s">
        <v>399</v>
      </c>
      <c r="AQ219" s="3" t="s">
        <v>399</v>
      </c>
      <c r="AR219" s="3" t="s">
        <v>399</v>
      </c>
      <c r="AS219" s="3" t="s">
        <v>399</v>
      </c>
      <c r="AT219" s="562" t="s">
        <v>399</v>
      </c>
    </row>
    <row r="220" spans="1:47" s="49" customFormat="1" ht="12" customHeight="1">
      <c r="A220" s="461"/>
      <c r="B220" s="461"/>
      <c r="C220" s="448"/>
      <c r="D220" s="4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564"/>
      <c r="AU220" s="575"/>
    </row>
    <row r="221" spans="1:47" ht="102">
      <c r="A221" s="457" t="s">
        <v>1524</v>
      </c>
      <c r="B221" s="457" t="s">
        <v>184</v>
      </c>
      <c r="C221" s="130" t="s">
        <v>1536</v>
      </c>
      <c r="D221" s="128" t="s">
        <v>196</v>
      </c>
      <c r="E221" s="3" t="s">
        <v>1525</v>
      </c>
      <c r="F221" s="3"/>
      <c r="G221" s="3" t="s">
        <v>1534</v>
      </c>
      <c r="H221" s="3" t="s">
        <v>1539</v>
      </c>
      <c r="I221" s="3" t="s">
        <v>1530</v>
      </c>
      <c r="J221" s="52" t="s">
        <v>291</v>
      </c>
      <c r="K221" s="3" t="s">
        <v>1526</v>
      </c>
      <c r="L221" s="3">
        <v>2</v>
      </c>
      <c r="M221" s="3" t="s">
        <v>3</v>
      </c>
      <c r="N221" s="519" t="s">
        <v>200</v>
      </c>
      <c r="O221" s="52" t="s">
        <v>1527</v>
      </c>
      <c r="P221" s="52" t="s">
        <v>202</v>
      </c>
      <c r="Q221" s="3" t="s">
        <v>250</v>
      </c>
      <c r="R221" s="3"/>
      <c r="S221" s="3" t="s">
        <v>204</v>
      </c>
      <c r="T221" s="3" t="s">
        <v>215</v>
      </c>
      <c r="U221" s="3" t="s">
        <v>51</v>
      </c>
      <c r="V221" s="3"/>
      <c r="W221" s="3" t="s">
        <v>51</v>
      </c>
      <c r="X221" s="3" t="s">
        <v>1528</v>
      </c>
      <c r="Y221" s="3" t="s">
        <v>1529</v>
      </c>
      <c r="Z221" s="3" t="s">
        <v>51</v>
      </c>
      <c r="AA221" s="3" t="s">
        <v>49</v>
      </c>
      <c r="AB221" s="3" t="s">
        <v>62</v>
      </c>
      <c r="AC221" s="52" t="s">
        <v>207</v>
      </c>
      <c r="AD221" s="3" t="s">
        <v>51</v>
      </c>
      <c r="AE221" s="3" t="s">
        <v>51</v>
      </c>
      <c r="AF221" s="3" t="s">
        <v>1531</v>
      </c>
      <c r="AG221" s="3" t="s">
        <v>1532</v>
      </c>
      <c r="AH221" s="52"/>
      <c r="AI221" s="52"/>
      <c r="AJ221" s="3" t="s">
        <v>49</v>
      </c>
      <c r="AK221" s="3" t="s">
        <v>213</v>
      </c>
      <c r="AL221" s="52" t="s">
        <v>1533</v>
      </c>
      <c r="AM221" s="3" t="s">
        <v>1537</v>
      </c>
      <c r="AN221" s="3" t="s">
        <v>955</v>
      </c>
      <c r="AO221" s="3" t="s">
        <v>1535</v>
      </c>
      <c r="AP221" s="3" t="s">
        <v>212</v>
      </c>
      <c r="AQ221" s="3" t="s">
        <v>213</v>
      </c>
      <c r="AR221" s="3" t="s">
        <v>213</v>
      </c>
      <c r="AS221" s="3" t="s">
        <v>1538</v>
      </c>
      <c r="AT221" s="562"/>
    </row>
    <row r="222" spans="1:47" ht="140.25">
      <c r="A222" s="457" t="s">
        <v>2572</v>
      </c>
      <c r="B222" s="457" t="s">
        <v>184</v>
      </c>
      <c r="C222" s="130" t="s">
        <v>2571</v>
      </c>
      <c r="D222" s="128" t="s">
        <v>271</v>
      </c>
      <c r="E222" s="3" t="s">
        <v>2579</v>
      </c>
      <c r="F222" s="3"/>
      <c r="G222" s="3" t="s">
        <v>2573</v>
      </c>
      <c r="H222" s="3" t="s">
        <v>2575</v>
      </c>
      <c r="I222" s="3" t="s">
        <v>2574</v>
      </c>
      <c r="J222" s="52" t="s">
        <v>291</v>
      </c>
      <c r="K222" s="3" t="s">
        <v>241</v>
      </c>
      <c r="L222" s="3">
        <v>1</v>
      </c>
      <c r="M222" s="3" t="s">
        <v>1879</v>
      </c>
      <c r="N222" s="519" t="s">
        <v>200</v>
      </c>
      <c r="O222" s="3" t="s">
        <v>946</v>
      </c>
      <c r="P222" s="52" t="s">
        <v>202</v>
      </c>
      <c r="Q222" s="3" t="s">
        <v>213</v>
      </c>
      <c r="R222" s="3"/>
      <c r="S222" s="3" t="s">
        <v>1510</v>
      </c>
      <c r="T222" s="3" t="s">
        <v>215</v>
      </c>
      <c r="U222" s="3" t="s">
        <v>51</v>
      </c>
      <c r="V222" s="3"/>
      <c r="W222" s="3" t="s">
        <v>51</v>
      </c>
      <c r="X222" s="3" t="s">
        <v>49</v>
      </c>
      <c r="Y222" s="3" t="s">
        <v>51</v>
      </c>
      <c r="Z222" s="3" t="s">
        <v>51</v>
      </c>
      <c r="AA222" s="3" t="s">
        <v>49</v>
      </c>
      <c r="AB222" s="3" t="s">
        <v>62</v>
      </c>
      <c r="AC222" s="52" t="s">
        <v>207</v>
      </c>
      <c r="AD222" s="3" t="s">
        <v>51</v>
      </c>
      <c r="AE222" s="3" t="s">
        <v>49</v>
      </c>
      <c r="AF222" s="3" t="s">
        <v>1531</v>
      </c>
      <c r="AG222" s="3" t="s">
        <v>2578</v>
      </c>
      <c r="AH222" s="52"/>
      <c r="AI222" s="52"/>
      <c r="AJ222" s="3" t="s">
        <v>49</v>
      </c>
      <c r="AK222" s="3" t="s">
        <v>274</v>
      </c>
      <c r="AL222" s="3" t="s">
        <v>1522</v>
      </c>
      <c r="AM222" s="3" t="s">
        <v>1917</v>
      </c>
      <c r="AN222" s="3" t="s">
        <v>955</v>
      </c>
      <c r="AO222" s="3" t="s">
        <v>2067</v>
      </c>
      <c r="AP222" s="3" t="s">
        <v>212</v>
      </c>
      <c r="AQ222" s="3" t="s">
        <v>213</v>
      </c>
      <c r="AR222" s="3"/>
      <c r="AS222" s="3" t="s">
        <v>2576</v>
      </c>
      <c r="AT222" s="562"/>
    </row>
    <row r="223" spans="1:47" s="49" customFormat="1" ht="12" customHeight="1">
      <c r="A223" s="461"/>
      <c r="B223" s="461"/>
      <c r="C223" s="448"/>
      <c r="D223" s="4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564"/>
      <c r="AU223" s="575"/>
    </row>
    <row r="224" spans="1:47" s="4" customFormat="1" ht="76.5">
      <c r="A224" s="460" t="s">
        <v>2441</v>
      </c>
      <c r="B224" s="458" t="s">
        <v>183</v>
      </c>
      <c r="C224" s="128" t="s">
        <v>2425</v>
      </c>
      <c r="D224" s="128" t="s">
        <v>2426</v>
      </c>
      <c r="E224" s="52" t="s">
        <v>2442</v>
      </c>
      <c r="F224" s="52"/>
      <c r="G224" s="52" t="s">
        <v>2443</v>
      </c>
      <c r="H224" s="52" t="s">
        <v>2444</v>
      </c>
      <c r="I224" s="52" t="s">
        <v>2445</v>
      </c>
      <c r="J224" s="52" t="s">
        <v>2446</v>
      </c>
      <c r="K224" s="52" t="s">
        <v>2447</v>
      </c>
      <c r="L224" s="52">
        <v>2</v>
      </c>
      <c r="M224" s="52" t="s">
        <v>44</v>
      </c>
      <c r="N224" s="519" t="s">
        <v>2414</v>
      </c>
      <c r="O224" s="52" t="s">
        <v>2448</v>
      </c>
      <c r="P224" s="52" t="s">
        <v>1863</v>
      </c>
      <c r="Q224" s="52" t="s">
        <v>250</v>
      </c>
      <c r="R224" s="52"/>
      <c r="S224" s="52" t="s">
        <v>657</v>
      </c>
      <c r="T224" s="52" t="s">
        <v>302</v>
      </c>
      <c r="U224" s="52" t="s">
        <v>49</v>
      </c>
      <c r="V224" s="52"/>
      <c r="W224" s="52" t="s">
        <v>51</v>
      </c>
      <c r="X224" s="52" t="s">
        <v>49</v>
      </c>
      <c r="Y224" s="52" t="s">
        <v>51</v>
      </c>
      <c r="Z224" s="52" t="s">
        <v>51</v>
      </c>
      <c r="AA224" s="52" t="s">
        <v>49</v>
      </c>
      <c r="AB224" s="52" t="s">
        <v>49</v>
      </c>
      <c r="AC224" s="52" t="s">
        <v>49</v>
      </c>
      <c r="AD224" s="52" t="s">
        <v>49</v>
      </c>
      <c r="AE224" s="52" t="s">
        <v>49</v>
      </c>
      <c r="AF224" s="52" t="s">
        <v>2450</v>
      </c>
      <c r="AG224" s="52" t="s">
        <v>2451</v>
      </c>
      <c r="AH224" s="52"/>
      <c r="AI224" s="52"/>
      <c r="AJ224" s="52" t="s">
        <v>51</v>
      </c>
      <c r="AK224" s="52" t="s">
        <v>49</v>
      </c>
      <c r="AL224" s="3" t="s">
        <v>1522</v>
      </c>
      <c r="AM224" s="52" t="s">
        <v>1489</v>
      </c>
      <c r="AN224" s="52" t="s">
        <v>955</v>
      </c>
      <c r="AO224" s="52" t="s">
        <v>1515</v>
      </c>
      <c r="AP224" s="52" t="s">
        <v>212</v>
      </c>
      <c r="AQ224" s="52" t="s">
        <v>213</v>
      </c>
      <c r="AR224" s="52" t="s">
        <v>213</v>
      </c>
      <c r="AS224" s="52"/>
      <c r="AT224" s="560"/>
      <c r="AU224" s="278"/>
    </row>
    <row r="225" spans="1:48" s="49" customFormat="1" ht="12" customHeight="1">
      <c r="A225" s="462"/>
      <c r="B225" s="462"/>
      <c r="C225" s="449"/>
      <c r="D225" s="449"/>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565"/>
      <c r="AU225" s="575"/>
    </row>
    <row r="226" spans="1:48" s="127" customFormat="1" ht="127.5">
      <c r="A226" s="463" t="s">
        <v>940</v>
      </c>
      <c r="B226" s="463" t="s">
        <v>186</v>
      </c>
      <c r="C226" s="130" t="s">
        <v>941</v>
      </c>
      <c r="D226" s="130" t="s">
        <v>271</v>
      </c>
      <c r="E226" s="3" t="s">
        <v>974</v>
      </c>
      <c r="F226" s="3"/>
      <c r="G226" s="3" t="s">
        <v>942</v>
      </c>
      <c r="H226" s="3" t="s">
        <v>943</v>
      </c>
      <c r="I226" s="3" t="s">
        <v>944</v>
      </c>
      <c r="J226" s="3" t="s">
        <v>945</v>
      </c>
      <c r="K226" s="3" t="s">
        <v>241</v>
      </c>
      <c r="L226" s="3">
        <v>2</v>
      </c>
      <c r="M226" s="3" t="s">
        <v>3</v>
      </c>
      <c r="N226" s="519" t="s">
        <v>200</v>
      </c>
      <c r="O226" s="3" t="s">
        <v>946</v>
      </c>
      <c r="P226" s="3" t="s">
        <v>249</v>
      </c>
      <c r="Q226" s="3" t="s">
        <v>213</v>
      </c>
      <c r="R226" s="3"/>
      <c r="S226" s="3" t="s">
        <v>947</v>
      </c>
      <c r="T226" s="3" t="s">
        <v>948</v>
      </c>
      <c r="U226" s="3" t="s">
        <v>51</v>
      </c>
      <c r="V226" s="3"/>
      <c r="W226" s="3" t="s">
        <v>949</v>
      </c>
      <c r="X226" s="3" t="s">
        <v>49</v>
      </c>
      <c r="Y226" s="3" t="s">
        <v>950</v>
      </c>
      <c r="Z226" s="3" t="s">
        <v>49</v>
      </c>
      <c r="AA226" s="3" t="s">
        <v>49</v>
      </c>
      <c r="AB226" s="3" t="s">
        <v>49</v>
      </c>
      <c r="AC226" s="3" t="s">
        <v>207</v>
      </c>
      <c r="AD226" s="3" t="s">
        <v>49</v>
      </c>
      <c r="AE226" s="3" t="s">
        <v>49</v>
      </c>
      <c r="AF226" s="3" t="s">
        <v>952</v>
      </c>
      <c r="AG226" s="3" t="s">
        <v>213</v>
      </c>
      <c r="AH226" s="3"/>
      <c r="AI226" s="3"/>
      <c r="AJ226" s="3" t="s">
        <v>49</v>
      </c>
      <c r="AK226" s="3" t="s">
        <v>274</v>
      </c>
      <c r="AL226" s="3" t="s">
        <v>953</v>
      </c>
      <c r="AM226" s="3" t="s">
        <v>954</v>
      </c>
      <c r="AN226" s="3" t="s">
        <v>955</v>
      </c>
      <c r="AO226" s="3" t="s">
        <v>211</v>
      </c>
      <c r="AP226" s="3" t="s">
        <v>212</v>
      </c>
      <c r="AQ226" s="3" t="s">
        <v>213</v>
      </c>
      <c r="AR226" s="3" t="s">
        <v>213</v>
      </c>
      <c r="AS226" s="3" t="s">
        <v>956</v>
      </c>
      <c r="AT226" s="562"/>
      <c r="AU226" s="281"/>
      <c r="AV226" s="571"/>
    </row>
    <row r="227" spans="1:48" s="127" customFormat="1">
      <c r="A227" s="463"/>
      <c r="B227" s="463"/>
      <c r="C227" s="130"/>
      <c r="D227" s="130"/>
      <c r="E227" s="3"/>
      <c r="F227" s="3"/>
      <c r="G227" s="3"/>
      <c r="H227" s="3"/>
      <c r="I227" s="3"/>
      <c r="J227" s="3"/>
      <c r="K227" s="3"/>
      <c r="L227" s="3"/>
      <c r="M227" s="3"/>
      <c r="N227" s="519"/>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562"/>
      <c r="AU227" s="281"/>
      <c r="AV227" s="571"/>
    </row>
    <row r="228" spans="1:48" s="127" customFormat="1" ht="76.5">
      <c r="A228" s="463" t="s">
        <v>1907</v>
      </c>
      <c r="B228" s="463" t="s">
        <v>185</v>
      </c>
      <c r="C228" s="130" t="s">
        <v>1908</v>
      </c>
      <c r="D228" s="130" t="s">
        <v>1504</v>
      </c>
      <c r="E228" s="3" t="s">
        <v>1915</v>
      </c>
      <c r="F228" s="3"/>
      <c r="G228" s="3" t="s">
        <v>1910</v>
      </c>
      <c r="H228" s="3" t="s">
        <v>1921</v>
      </c>
      <c r="I228" s="3" t="s">
        <v>1911</v>
      </c>
      <c r="J228" s="3" t="s">
        <v>1912</v>
      </c>
      <c r="K228" s="3" t="s">
        <v>1913</v>
      </c>
      <c r="L228" s="3">
        <v>2</v>
      </c>
      <c r="M228" s="3" t="s">
        <v>3</v>
      </c>
      <c r="N228" s="164" t="s">
        <v>1508</v>
      </c>
      <c r="O228" s="52" t="s">
        <v>1914</v>
      </c>
      <c r="P228" s="3" t="s">
        <v>1922</v>
      </c>
      <c r="Q228" s="3" t="s">
        <v>203</v>
      </c>
      <c r="R228" s="3"/>
      <c r="S228" s="3" t="s">
        <v>1510</v>
      </c>
      <c r="T228" s="3" t="s">
        <v>302</v>
      </c>
      <c r="U228" s="3" t="s">
        <v>49</v>
      </c>
      <c r="V228" s="3"/>
      <c r="W228" s="3" t="s">
        <v>51</v>
      </c>
      <c r="X228" s="3" t="s">
        <v>49</v>
      </c>
      <c r="Y228" s="3" t="s">
        <v>49</v>
      </c>
      <c r="Z228" s="3" t="s">
        <v>51</v>
      </c>
      <c r="AA228" s="3" t="s">
        <v>218</v>
      </c>
      <c r="AB228" s="3" t="s">
        <v>51</v>
      </c>
      <c r="AC228" s="3" t="s">
        <v>207</v>
      </c>
      <c r="AD228" s="3" t="s">
        <v>51</v>
      </c>
      <c r="AE228" s="3" t="s">
        <v>51</v>
      </c>
      <c r="AF228" s="165" t="s">
        <v>1513</v>
      </c>
      <c r="AG228" s="3" t="s">
        <v>1916</v>
      </c>
      <c r="AH228" s="3"/>
      <c r="AI228" s="3"/>
      <c r="AJ228" s="3" t="s">
        <v>49</v>
      </c>
      <c r="AK228" s="3" t="s">
        <v>49</v>
      </c>
      <c r="AL228" s="3" t="s">
        <v>1522</v>
      </c>
      <c r="AM228" s="3" t="s">
        <v>1917</v>
      </c>
      <c r="AN228" s="3" t="s">
        <v>1918</v>
      </c>
      <c r="AO228" s="3" t="s">
        <v>1876</v>
      </c>
      <c r="AP228" s="3" t="s">
        <v>212</v>
      </c>
      <c r="AQ228" s="3" t="s">
        <v>1920</v>
      </c>
      <c r="AR228" s="3" t="s">
        <v>213</v>
      </c>
      <c r="AS228" s="3" t="s">
        <v>1919</v>
      </c>
      <c r="AT228" s="562"/>
      <c r="AU228" s="281"/>
      <c r="AV228" s="571"/>
    </row>
    <row r="229" spans="1:48" s="127" customFormat="1" ht="127.5">
      <c r="A229" s="463" t="s">
        <v>1909</v>
      </c>
      <c r="B229" s="463" t="s">
        <v>185</v>
      </c>
      <c r="C229" s="130" t="s">
        <v>1908</v>
      </c>
      <c r="D229" s="130" t="s">
        <v>1504</v>
      </c>
      <c r="E229" s="3" t="s">
        <v>1915</v>
      </c>
      <c r="F229" s="3"/>
      <c r="G229" s="3" t="s">
        <v>1923</v>
      </c>
      <c r="H229" s="3" t="s">
        <v>1924</v>
      </c>
      <c r="I229" s="3" t="s">
        <v>1925</v>
      </c>
      <c r="J229" s="3" t="s">
        <v>1926</v>
      </c>
      <c r="K229" s="3" t="s">
        <v>1927</v>
      </c>
      <c r="L229" s="3">
        <v>2</v>
      </c>
      <c r="M229" s="3" t="s">
        <v>3</v>
      </c>
      <c r="N229" s="519" t="s">
        <v>200</v>
      </c>
      <c r="O229" s="52" t="s">
        <v>961</v>
      </c>
      <c r="P229" s="3" t="s">
        <v>202</v>
      </c>
      <c r="Q229" s="3" t="s">
        <v>203</v>
      </c>
      <c r="R229" s="3"/>
      <c r="S229" s="3" t="s">
        <v>1510</v>
      </c>
      <c r="T229" s="3" t="s">
        <v>948</v>
      </c>
      <c r="U229" s="3" t="s">
        <v>51</v>
      </c>
      <c r="V229" s="3"/>
      <c r="W229" s="3" t="s">
        <v>51</v>
      </c>
      <c r="X229" s="3" t="s">
        <v>49</v>
      </c>
      <c r="Y229" s="3" t="s">
        <v>51</v>
      </c>
      <c r="Z229" s="3" t="s">
        <v>51</v>
      </c>
      <c r="AA229" s="3" t="s">
        <v>218</v>
      </c>
      <c r="AB229" s="3" t="s">
        <v>51</v>
      </c>
      <c r="AC229" s="3" t="s">
        <v>207</v>
      </c>
      <c r="AD229" s="3" t="s">
        <v>51</v>
      </c>
      <c r="AE229" s="3" t="s">
        <v>51</v>
      </c>
      <c r="AF229" s="3" t="s">
        <v>1928</v>
      </c>
      <c r="AG229" s="3" t="s">
        <v>1929</v>
      </c>
      <c r="AH229" s="3"/>
      <c r="AI229" s="3"/>
      <c r="AJ229" s="3" t="s">
        <v>49</v>
      </c>
      <c r="AK229" s="3" t="s">
        <v>49</v>
      </c>
      <c r="AL229" s="3" t="s">
        <v>1522</v>
      </c>
      <c r="AM229" s="3" t="s">
        <v>1917</v>
      </c>
      <c r="AN229" s="3" t="s">
        <v>1918</v>
      </c>
      <c r="AO229" s="3" t="s">
        <v>1876</v>
      </c>
      <c r="AP229" s="3" t="s">
        <v>212</v>
      </c>
      <c r="AQ229" s="3" t="s">
        <v>1920</v>
      </c>
      <c r="AR229" s="3" t="s">
        <v>213</v>
      </c>
      <c r="AS229" s="3" t="s">
        <v>2207</v>
      </c>
      <c r="AT229" s="562"/>
      <c r="AU229" s="281"/>
      <c r="AV229" s="571"/>
    </row>
    <row r="230" spans="1:48" s="127" customFormat="1">
      <c r="A230" s="463"/>
      <c r="B230" s="463"/>
      <c r="C230" s="130"/>
      <c r="D230" s="130"/>
      <c r="E230" s="3"/>
      <c r="F230" s="3"/>
      <c r="G230" s="3"/>
      <c r="H230" s="3"/>
      <c r="I230" s="3"/>
      <c r="J230" s="3"/>
      <c r="K230" s="3"/>
      <c r="L230" s="3"/>
      <c r="M230" s="3"/>
      <c r="N230" s="519"/>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562"/>
      <c r="AU230" s="281"/>
      <c r="AV230" s="571"/>
    </row>
    <row r="231" spans="1:48" s="127" customFormat="1" ht="127.5">
      <c r="A231" s="463" t="s">
        <v>2057</v>
      </c>
      <c r="B231" s="463" t="s">
        <v>2058</v>
      </c>
      <c r="C231" s="130" t="s">
        <v>1908</v>
      </c>
      <c r="D231" s="130" t="s">
        <v>2059</v>
      </c>
      <c r="E231" s="3" t="s">
        <v>2070</v>
      </c>
      <c r="F231" s="3"/>
      <c r="G231" s="3" t="s">
        <v>2060</v>
      </c>
      <c r="H231" s="3" t="s">
        <v>2061</v>
      </c>
      <c r="I231" s="3" t="s">
        <v>2062</v>
      </c>
      <c r="J231" s="3" t="s">
        <v>2063</v>
      </c>
      <c r="K231" s="3" t="s">
        <v>241</v>
      </c>
      <c r="L231" s="3">
        <v>2</v>
      </c>
      <c r="M231" s="3" t="s">
        <v>2064</v>
      </c>
      <c r="N231" s="519" t="s">
        <v>200</v>
      </c>
      <c r="O231" s="52" t="s">
        <v>313</v>
      </c>
      <c r="P231" s="3" t="s">
        <v>202</v>
      </c>
      <c r="Q231" s="3" t="s">
        <v>250</v>
      </c>
      <c r="R231" s="3"/>
      <c r="S231" s="3" t="s">
        <v>1510</v>
      </c>
      <c r="T231" s="3" t="s">
        <v>302</v>
      </c>
      <c r="U231" s="3" t="s">
        <v>49</v>
      </c>
      <c r="V231" s="3"/>
      <c r="W231" s="3" t="s">
        <v>51</v>
      </c>
      <c r="X231" s="3" t="s">
        <v>49</v>
      </c>
      <c r="Y231" s="3" t="s">
        <v>49</v>
      </c>
      <c r="Z231" s="3" t="s">
        <v>51</v>
      </c>
      <c r="AA231" s="3" t="s">
        <v>218</v>
      </c>
      <c r="AB231" s="3" t="s">
        <v>51</v>
      </c>
      <c r="AC231" s="3" t="s">
        <v>207</v>
      </c>
      <c r="AD231" s="3" t="s">
        <v>51</v>
      </c>
      <c r="AE231" s="3" t="s">
        <v>51</v>
      </c>
      <c r="AF231" s="3" t="s">
        <v>2065</v>
      </c>
      <c r="AG231" s="3" t="s">
        <v>2066</v>
      </c>
      <c r="AH231" s="3"/>
      <c r="AI231" s="3"/>
      <c r="AJ231" s="3" t="s">
        <v>49</v>
      </c>
      <c r="AK231" s="3" t="s">
        <v>49</v>
      </c>
      <c r="AL231" s="3" t="s">
        <v>1522</v>
      </c>
      <c r="AM231" s="3" t="s">
        <v>1917</v>
      </c>
      <c r="AN231" s="3" t="s">
        <v>955</v>
      </c>
      <c r="AO231" s="3" t="s">
        <v>2067</v>
      </c>
      <c r="AP231" s="3" t="s">
        <v>318</v>
      </c>
      <c r="AQ231" s="3" t="s">
        <v>2068</v>
      </c>
      <c r="AR231" s="3" t="s">
        <v>213</v>
      </c>
      <c r="AS231" s="3" t="s">
        <v>2069</v>
      </c>
      <c r="AT231" s="562" t="s">
        <v>2114</v>
      </c>
      <c r="AU231" s="281"/>
      <c r="AV231" s="572"/>
    </row>
    <row r="232" spans="1:48" s="127" customFormat="1" ht="153">
      <c r="A232" s="463" t="s">
        <v>2108</v>
      </c>
      <c r="B232" s="463" t="s">
        <v>2058</v>
      </c>
      <c r="C232" s="130" t="s">
        <v>1908</v>
      </c>
      <c r="D232" s="130" t="s">
        <v>2059</v>
      </c>
      <c r="E232" s="3" t="s">
        <v>2109</v>
      </c>
      <c r="F232" s="3"/>
      <c r="G232" s="3" t="s">
        <v>2110</v>
      </c>
      <c r="H232" s="3" t="s">
        <v>2111</v>
      </c>
      <c r="I232" s="3" t="s">
        <v>2112</v>
      </c>
      <c r="J232" s="3" t="s">
        <v>2063</v>
      </c>
      <c r="K232" s="3" t="s">
        <v>241</v>
      </c>
      <c r="L232" s="3">
        <v>2</v>
      </c>
      <c r="M232" s="3" t="s">
        <v>3</v>
      </c>
      <c r="N232" s="519" t="s">
        <v>200</v>
      </c>
      <c r="O232" s="52" t="s">
        <v>2113</v>
      </c>
      <c r="P232" s="3" t="s">
        <v>202</v>
      </c>
      <c r="Q232" s="3" t="s">
        <v>250</v>
      </c>
      <c r="R232" s="3"/>
      <c r="S232" s="3" t="s">
        <v>1510</v>
      </c>
      <c r="T232" s="3" t="s">
        <v>215</v>
      </c>
      <c r="U232" s="3" t="s">
        <v>49</v>
      </c>
      <c r="V232" s="3"/>
      <c r="W232" s="3" t="s">
        <v>51</v>
      </c>
      <c r="X232" s="3" t="s">
        <v>49</v>
      </c>
      <c r="Y232" s="3" t="s">
        <v>51</v>
      </c>
      <c r="Z232" s="3" t="s">
        <v>51</v>
      </c>
      <c r="AA232" s="3" t="s">
        <v>49</v>
      </c>
      <c r="AB232" s="3" t="s">
        <v>51</v>
      </c>
      <c r="AC232" s="3" t="s">
        <v>207</v>
      </c>
      <c r="AD232" s="3" t="s">
        <v>51</v>
      </c>
      <c r="AE232" s="3" t="s">
        <v>49</v>
      </c>
      <c r="AF232" s="3" t="s">
        <v>2065</v>
      </c>
      <c r="AG232" s="3" t="s">
        <v>2066</v>
      </c>
      <c r="AH232" s="3"/>
      <c r="AI232" s="3"/>
      <c r="AJ232" s="3" t="s">
        <v>49</v>
      </c>
      <c r="AK232" s="3" t="s">
        <v>49</v>
      </c>
      <c r="AL232" s="3" t="s">
        <v>1522</v>
      </c>
      <c r="AM232" s="3" t="s">
        <v>1917</v>
      </c>
      <c r="AN232" s="3" t="s">
        <v>955</v>
      </c>
      <c r="AO232" s="3" t="s">
        <v>213</v>
      </c>
      <c r="AP232" s="3" t="s">
        <v>318</v>
      </c>
      <c r="AQ232" s="3" t="s">
        <v>213</v>
      </c>
      <c r="AR232" s="3" t="s">
        <v>213</v>
      </c>
      <c r="AS232" s="3" t="s">
        <v>2115</v>
      </c>
      <c r="AT232" s="562" t="s">
        <v>2114</v>
      </c>
      <c r="AU232" s="281"/>
      <c r="AV232" s="572"/>
    </row>
    <row r="233" spans="1:48" s="166" customFormat="1" ht="76.5">
      <c r="A233" s="272" t="s">
        <v>2466</v>
      </c>
      <c r="B233" s="272" t="s">
        <v>187</v>
      </c>
      <c r="C233" s="272" t="s">
        <v>941</v>
      </c>
      <c r="D233" s="447" t="s">
        <v>1504</v>
      </c>
      <c r="E233" s="164" t="s">
        <v>1505</v>
      </c>
      <c r="F233" s="165"/>
      <c r="G233" s="164" t="s">
        <v>2467</v>
      </c>
      <c r="H233" s="164" t="s">
        <v>2468</v>
      </c>
      <c r="I233" s="164" t="s">
        <v>1506</v>
      </c>
      <c r="J233" s="3" t="s">
        <v>2560</v>
      </c>
      <c r="K233" s="3" t="s">
        <v>241</v>
      </c>
      <c r="L233" s="164" t="s">
        <v>1507</v>
      </c>
      <c r="M233" s="164" t="s">
        <v>44</v>
      </c>
      <c r="N233" s="164" t="s">
        <v>1508</v>
      </c>
      <c r="O233" s="164" t="s">
        <v>1509</v>
      </c>
      <c r="P233" s="164"/>
      <c r="Q233" s="165" t="s">
        <v>213</v>
      </c>
      <c r="R233" s="165"/>
      <c r="S233" s="165" t="s">
        <v>1510</v>
      </c>
      <c r="T233" s="164" t="s">
        <v>1511</v>
      </c>
      <c r="U233" s="165" t="s">
        <v>49</v>
      </c>
      <c r="V233" s="165"/>
      <c r="W233" s="164" t="s">
        <v>949</v>
      </c>
      <c r="X233" s="165" t="s">
        <v>1512</v>
      </c>
      <c r="Y233" s="165" t="s">
        <v>49</v>
      </c>
      <c r="Z233" s="165" t="s">
        <v>49</v>
      </c>
      <c r="AA233" s="165" t="s">
        <v>49</v>
      </c>
      <c r="AB233" s="165" t="s">
        <v>49</v>
      </c>
      <c r="AC233" s="165" t="s">
        <v>49</v>
      </c>
      <c r="AD233" s="3" t="s">
        <v>49</v>
      </c>
      <c r="AE233" s="165" t="s">
        <v>49</v>
      </c>
      <c r="AF233" s="165" t="s">
        <v>1513</v>
      </c>
      <c r="AG233" s="165" t="s">
        <v>213</v>
      </c>
      <c r="AH233" s="3"/>
      <c r="AI233" s="3"/>
      <c r="AJ233" s="165" t="s">
        <v>49</v>
      </c>
      <c r="AK233" s="3" t="s">
        <v>274</v>
      </c>
      <c r="AL233" s="3" t="s">
        <v>953</v>
      </c>
      <c r="AM233" s="164" t="s">
        <v>1514</v>
      </c>
      <c r="AN233" s="165" t="s">
        <v>955</v>
      </c>
      <c r="AO233" s="164" t="s">
        <v>1515</v>
      </c>
      <c r="AP233" s="165" t="s">
        <v>1516</v>
      </c>
      <c r="AQ233" s="165" t="s">
        <v>213</v>
      </c>
      <c r="AR233" s="165" t="s">
        <v>213</v>
      </c>
      <c r="AS233" s="3" t="s">
        <v>2577</v>
      </c>
      <c r="AT233" s="554"/>
      <c r="AU233" s="281"/>
      <c r="AV233" s="569"/>
    </row>
    <row r="234" spans="1:48" s="182" customFormat="1">
      <c r="A234" s="464"/>
      <c r="B234" s="464"/>
      <c r="C234" s="464"/>
      <c r="D234" s="450"/>
      <c r="E234" s="180"/>
      <c r="F234" s="179"/>
      <c r="G234" s="180"/>
      <c r="H234" s="180"/>
      <c r="I234" s="180"/>
      <c r="J234" s="180"/>
      <c r="K234" s="180"/>
      <c r="L234" s="180"/>
      <c r="M234" s="180"/>
      <c r="N234" s="180"/>
      <c r="O234" s="180"/>
      <c r="P234" s="180"/>
      <c r="Q234" s="179"/>
      <c r="R234" s="179"/>
      <c r="S234" s="179"/>
      <c r="T234" s="180"/>
      <c r="U234" s="179"/>
      <c r="V234" s="179"/>
      <c r="W234" s="180"/>
      <c r="X234" s="179"/>
      <c r="Y234" s="179"/>
      <c r="Z234" s="179"/>
      <c r="AA234" s="179"/>
      <c r="AB234" s="179"/>
      <c r="AC234" s="179"/>
      <c r="AD234" s="181"/>
      <c r="AE234" s="179"/>
      <c r="AF234" s="179"/>
      <c r="AG234" s="179"/>
      <c r="AH234" s="181"/>
      <c r="AI234" s="181"/>
      <c r="AJ234" s="179"/>
      <c r="AK234" s="181"/>
      <c r="AL234" s="181"/>
      <c r="AM234" s="180"/>
      <c r="AN234" s="179"/>
      <c r="AO234" s="180"/>
      <c r="AP234" s="179"/>
      <c r="AQ234" s="179"/>
      <c r="AR234" s="179"/>
      <c r="AS234" s="181"/>
      <c r="AT234" s="179"/>
      <c r="AU234" s="281"/>
    </row>
    <row r="235" spans="1:48" s="2" customFormat="1">
      <c r="A235" s="451"/>
      <c r="B235" s="451"/>
      <c r="C235" s="451"/>
      <c r="D235" s="451"/>
      <c r="E235" s="275"/>
      <c r="F235" s="275"/>
      <c r="G235" s="275"/>
      <c r="H235" s="179"/>
      <c r="I235" s="179"/>
      <c r="J235" s="298"/>
      <c r="K235" s="275"/>
      <c r="L235" s="275"/>
      <c r="M235" s="275"/>
      <c r="N235" s="298"/>
      <c r="O235" s="275"/>
      <c r="P235" s="275"/>
      <c r="Q235" s="275"/>
      <c r="R235" s="275"/>
      <c r="S235" s="275"/>
      <c r="T235" s="275"/>
      <c r="U235" s="275"/>
      <c r="V235" s="275"/>
      <c r="W235" s="275"/>
      <c r="X235" s="275"/>
      <c r="Y235" s="275"/>
      <c r="Z235" s="275"/>
      <c r="AA235" s="275"/>
      <c r="AB235" s="275"/>
      <c r="AC235" s="275"/>
      <c r="AD235" s="298"/>
      <c r="AE235" s="275"/>
      <c r="AF235" s="275"/>
      <c r="AG235" s="275"/>
      <c r="AH235" s="275"/>
      <c r="AI235" s="275"/>
      <c r="AJ235" s="275"/>
      <c r="AK235" s="275"/>
      <c r="AL235" s="275"/>
      <c r="AM235" s="275"/>
      <c r="AN235" s="275"/>
      <c r="AO235" s="275"/>
      <c r="AP235" s="275"/>
      <c r="AQ235" s="275"/>
      <c r="AR235" s="275"/>
      <c r="AS235" s="298"/>
      <c r="AT235" s="275"/>
      <c r="AU235" s="281"/>
    </row>
    <row r="236" spans="1:48" s="2" customFormat="1">
      <c r="A236" s="451"/>
      <c r="B236" s="451"/>
      <c r="C236" s="451"/>
      <c r="D236" s="451"/>
      <c r="E236" s="275"/>
      <c r="F236" s="275"/>
      <c r="G236" s="275"/>
      <c r="H236" s="179"/>
      <c r="I236" s="179"/>
      <c r="J236" s="298"/>
      <c r="K236" s="275"/>
      <c r="L236" s="275"/>
      <c r="M236" s="275"/>
      <c r="N236" s="298"/>
      <c r="O236" s="275"/>
      <c r="P236" s="275"/>
      <c r="Q236" s="275"/>
      <c r="R236" s="275"/>
      <c r="S236" s="275"/>
      <c r="T236" s="275"/>
      <c r="U236" s="275"/>
      <c r="V236" s="275"/>
      <c r="W236" s="275"/>
      <c r="X236" s="275"/>
      <c r="Y236" s="275"/>
      <c r="Z236" s="275"/>
      <c r="AA236" s="275"/>
      <c r="AB236" s="275"/>
      <c r="AC236" s="275"/>
      <c r="AD236" s="298"/>
      <c r="AE236" s="275"/>
      <c r="AF236" s="275"/>
      <c r="AG236" s="275"/>
      <c r="AH236" s="275"/>
      <c r="AI236" s="275"/>
      <c r="AJ236" s="275"/>
      <c r="AK236" s="275"/>
      <c r="AL236" s="275"/>
      <c r="AM236" s="275"/>
      <c r="AN236" s="275"/>
      <c r="AO236" s="275"/>
      <c r="AP236" s="275"/>
      <c r="AQ236" s="275"/>
      <c r="AR236" s="275"/>
      <c r="AS236" s="298"/>
      <c r="AT236" s="275"/>
      <c r="AU236" s="281"/>
    </row>
    <row r="237" spans="1:48" s="2" customFormat="1">
      <c r="A237" s="451"/>
      <c r="B237" s="451"/>
      <c r="C237" s="451"/>
      <c r="D237" s="451"/>
      <c r="E237" s="275"/>
      <c r="F237" s="275"/>
      <c r="G237" s="275"/>
      <c r="H237" s="179"/>
      <c r="I237" s="179"/>
      <c r="J237" s="298"/>
      <c r="K237" s="275"/>
      <c r="L237" s="275"/>
      <c r="M237" s="275"/>
      <c r="N237" s="298"/>
      <c r="O237" s="275"/>
      <c r="P237" s="275"/>
      <c r="Q237" s="275"/>
      <c r="R237" s="275"/>
      <c r="S237" s="275"/>
      <c r="T237" s="275"/>
      <c r="U237" s="275"/>
      <c r="V237" s="275"/>
      <c r="W237" s="275"/>
      <c r="X237" s="275"/>
      <c r="Y237" s="275"/>
      <c r="Z237" s="275"/>
      <c r="AA237" s="275"/>
      <c r="AB237" s="275"/>
      <c r="AC237" s="275"/>
      <c r="AD237" s="298"/>
      <c r="AE237" s="275"/>
      <c r="AF237" s="275"/>
      <c r="AG237" s="275"/>
      <c r="AH237" s="275"/>
      <c r="AI237" s="275"/>
      <c r="AJ237" s="275"/>
      <c r="AK237" s="275"/>
      <c r="AL237" s="275"/>
      <c r="AM237" s="275"/>
      <c r="AN237" s="275"/>
      <c r="AO237" s="275"/>
      <c r="AP237" s="275"/>
      <c r="AQ237" s="275"/>
      <c r="AR237" s="275"/>
      <c r="AS237" s="298"/>
      <c r="AT237" s="275"/>
      <c r="AU237" s="281"/>
    </row>
    <row r="238" spans="1:48" s="2" customFormat="1">
      <c r="A238" s="451"/>
      <c r="B238" s="451"/>
      <c r="C238" s="451"/>
      <c r="D238" s="451"/>
      <c r="E238" s="275"/>
      <c r="F238" s="275"/>
      <c r="G238" s="275"/>
      <c r="H238" s="179"/>
      <c r="I238" s="179"/>
      <c r="J238" s="298"/>
      <c r="K238" s="275"/>
      <c r="L238" s="275"/>
      <c r="M238" s="275"/>
      <c r="N238" s="298"/>
      <c r="O238" s="275"/>
      <c r="P238" s="275"/>
      <c r="Q238" s="275"/>
      <c r="R238" s="275"/>
      <c r="S238" s="275"/>
      <c r="T238" s="275"/>
      <c r="U238" s="275"/>
      <c r="V238" s="275"/>
      <c r="W238" s="275"/>
      <c r="X238" s="275"/>
      <c r="Y238" s="275"/>
      <c r="Z238" s="275"/>
      <c r="AA238" s="275"/>
      <c r="AB238" s="275"/>
      <c r="AC238" s="275"/>
      <c r="AD238" s="298"/>
      <c r="AE238" s="275"/>
      <c r="AF238" s="275"/>
      <c r="AG238" s="275"/>
      <c r="AH238" s="275"/>
      <c r="AI238" s="275"/>
      <c r="AJ238" s="275"/>
      <c r="AK238" s="275"/>
      <c r="AL238" s="275"/>
      <c r="AM238" s="275"/>
      <c r="AN238" s="275"/>
      <c r="AO238" s="275"/>
      <c r="AP238" s="275"/>
      <c r="AQ238" s="275"/>
      <c r="AR238" s="275"/>
      <c r="AS238" s="298"/>
      <c r="AT238" s="275"/>
      <c r="AU238" s="281"/>
    </row>
    <row r="239" spans="1:48" s="2" customFormat="1">
      <c r="A239" s="451"/>
      <c r="B239" s="451"/>
      <c r="C239" s="451"/>
      <c r="D239" s="451"/>
      <c r="E239" s="275"/>
      <c r="F239" s="275"/>
      <c r="G239" s="275"/>
      <c r="H239" s="179"/>
      <c r="I239" s="179"/>
      <c r="J239" s="298"/>
      <c r="K239" s="275"/>
      <c r="L239" s="275"/>
      <c r="M239" s="275"/>
      <c r="N239" s="298"/>
      <c r="O239" s="275"/>
      <c r="P239" s="275"/>
      <c r="Q239" s="275"/>
      <c r="R239" s="275"/>
      <c r="S239" s="275"/>
      <c r="T239" s="275"/>
      <c r="U239" s="275"/>
      <c r="V239" s="275"/>
      <c r="W239" s="275"/>
      <c r="X239" s="275"/>
      <c r="Y239" s="275"/>
      <c r="Z239" s="275"/>
      <c r="AA239" s="275"/>
      <c r="AB239" s="275"/>
      <c r="AC239" s="275"/>
      <c r="AD239" s="298"/>
      <c r="AE239" s="275"/>
      <c r="AF239" s="275"/>
      <c r="AG239" s="275"/>
      <c r="AH239" s="275"/>
      <c r="AI239" s="275"/>
      <c r="AJ239" s="275"/>
      <c r="AK239" s="275"/>
      <c r="AL239" s="275"/>
      <c r="AM239" s="275"/>
      <c r="AN239" s="275"/>
      <c r="AO239" s="275"/>
      <c r="AP239" s="275"/>
      <c r="AQ239" s="275"/>
      <c r="AR239" s="275"/>
      <c r="AS239" s="298"/>
      <c r="AT239" s="275"/>
      <c r="AU239" s="281"/>
    </row>
    <row r="240" spans="1:48" s="2" customFormat="1">
      <c r="A240" s="451"/>
      <c r="B240" s="451"/>
      <c r="C240" s="451"/>
      <c r="D240" s="451"/>
      <c r="E240" s="275"/>
      <c r="F240" s="275"/>
      <c r="G240" s="275"/>
      <c r="H240" s="179"/>
      <c r="I240" s="179"/>
      <c r="J240" s="298"/>
      <c r="K240" s="275"/>
      <c r="L240" s="275"/>
      <c r="M240" s="275"/>
      <c r="N240" s="298"/>
      <c r="O240" s="275"/>
      <c r="P240" s="275"/>
      <c r="Q240" s="275"/>
      <c r="R240" s="275"/>
      <c r="S240" s="275"/>
      <c r="T240" s="275"/>
      <c r="U240" s="275"/>
      <c r="V240" s="275"/>
      <c r="W240" s="275"/>
      <c r="X240" s="275"/>
      <c r="Y240" s="275"/>
      <c r="Z240" s="275"/>
      <c r="AA240" s="275"/>
      <c r="AB240" s="275"/>
      <c r="AC240" s="275"/>
      <c r="AD240" s="298"/>
      <c r="AE240" s="275"/>
      <c r="AF240" s="275"/>
      <c r="AG240" s="275"/>
      <c r="AH240" s="275"/>
      <c r="AI240" s="275"/>
      <c r="AJ240" s="275"/>
      <c r="AK240" s="275"/>
      <c r="AL240" s="275"/>
      <c r="AM240" s="275"/>
      <c r="AN240" s="275"/>
      <c r="AO240" s="275"/>
      <c r="AP240" s="275"/>
      <c r="AQ240" s="275"/>
      <c r="AR240" s="275"/>
      <c r="AS240" s="298"/>
      <c r="AT240" s="275"/>
      <c r="AU240" s="281"/>
    </row>
    <row r="241" spans="1:47" s="2" customFormat="1">
      <c r="A241" s="451"/>
      <c r="B241" s="451"/>
      <c r="C241" s="451"/>
      <c r="D241" s="451"/>
      <c r="E241" s="275"/>
      <c r="F241" s="275"/>
      <c r="G241" s="275"/>
      <c r="H241" s="179"/>
      <c r="I241" s="179"/>
      <c r="J241" s="298"/>
      <c r="K241" s="275"/>
      <c r="L241" s="275"/>
      <c r="M241" s="275"/>
      <c r="N241" s="298"/>
      <c r="O241" s="275"/>
      <c r="P241" s="275"/>
      <c r="Q241" s="275"/>
      <c r="R241" s="275"/>
      <c r="S241" s="275"/>
      <c r="T241" s="275"/>
      <c r="U241" s="275"/>
      <c r="V241" s="275"/>
      <c r="W241" s="275"/>
      <c r="X241" s="275"/>
      <c r="Y241" s="275"/>
      <c r="Z241" s="275"/>
      <c r="AA241" s="275"/>
      <c r="AB241" s="275"/>
      <c r="AC241" s="275"/>
      <c r="AD241" s="298"/>
      <c r="AE241" s="275"/>
      <c r="AF241" s="275"/>
      <c r="AG241" s="275"/>
      <c r="AH241" s="275"/>
      <c r="AI241" s="275"/>
      <c r="AJ241" s="275"/>
      <c r="AK241" s="275"/>
      <c r="AL241" s="275"/>
      <c r="AM241" s="275"/>
      <c r="AN241" s="275"/>
      <c r="AO241" s="275"/>
      <c r="AP241" s="275"/>
      <c r="AQ241" s="275"/>
      <c r="AR241" s="275"/>
      <c r="AS241" s="298"/>
      <c r="AT241" s="275"/>
      <c r="AU241" s="281"/>
    </row>
    <row r="242" spans="1:47" s="2" customFormat="1">
      <c r="A242" s="451"/>
      <c r="B242" s="451"/>
      <c r="C242" s="451"/>
      <c r="D242" s="451"/>
      <c r="E242" s="275"/>
      <c r="F242" s="275"/>
      <c r="G242" s="275"/>
      <c r="H242" s="179"/>
      <c r="I242" s="179"/>
      <c r="J242" s="298"/>
      <c r="K242" s="275"/>
      <c r="L242" s="275"/>
      <c r="M242" s="275"/>
      <c r="N242" s="298"/>
      <c r="O242" s="275"/>
      <c r="P242" s="275"/>
      <c r="Q242" s="275"/>
      <c r="R242" s="275"/>
      <c r="S242" s="275"/>
      <c r="T242" s="275"/>
      <c r="U242" s="275"/>
      <c r="V242" s="275"/>
      <c r="W242" s="275"/>
      <c r="X242" s="275"/>
      <c r="Y242" s="275"/>
      <c r="Z242" s="275"/>
      <c r="AA242" s="275"/>
      <c r="AB242" s="275"/>
      <c r="AC242" s="275"/>
      <c r="AD242" s="298"/>
      <c r="AE242" s="275"/>
      <c r="AF242" s="275"/>
      <c r="AG242" s="275"/>
      <c r="AH242" s="275"/>
      <c r="AI242" s="275"/>
      <c r="AJ242" s="275"/>
      <c r="AK242" s="275"/>
      <c r="AL242" s="275"/>
      <c r="AM242" s="275"/>
      <c r="AN242" s="275"/>
      <c r="AO242" s="275"/>
      <c r="AP242" s="275"/>
      <c r="AQ242" s="275"/>
      <c r="AR242" s="275"/>
      <c r="AS242" s="298"/>
      <c r="AT242" s="275"/>
      <c r="AU242" s="281"/>
    </row>
    <row r="243" spans="1:47" s="2" customFormat="1">
      <c r="A243" s="451"/>
      <c r="B243" s="451"/>
      <c r="C243" s="451"/>
      <c r="D243" s="451"/>
      <c r="E243" s="275"/>
      <c r="F243" s="275"/>
      <c r="G243" s="275"/>
      <c r="H243" s="179"/>
      <c r="I243" s="179"/>
      <c r="J243" s="298"/>
      <c r="K243" s="275"/>
      <c r="L243" s="275"/>
      <c r="M243" s="275"/>
      <c r="N243" s="298"/>
      <c r="O243" s="275"/>
      <c r="P243" s="275"/>
      <c r="Q243" s="275"/>
      <c r="R243" s="275"/>
      <c r="S243" s="275"/>
      <c r="T243" s="275"/>
      <c r="U243" s="275"/>
      <c r="V243" s="275"/>
      <c r="W243" s="275"/>
      <c r="X243" s="275"/>
      <c r="Y243" s="275"/>
      <c r="Z243" s="275"/>
      <c r="AA243" s="275"/>
      <c r="AB243" s="275"/>
      <c r="AC243" s="275"/>
      <c r="AD243" s="298"/>
      <c r="AE243" s="275"/>
      <c r="AF243" s="275"/>
      <c r="AG243" s="275"/>
      <c r="AH243" s="275"/>
      <c r="AI243" s="275"/>
      <c r="AJ243" s="275"/>
      <c r="AK243" s="275"/>
      <c r="AL243" s="275"/>
      <c r="AM243" s="275"/>
      <c r="AN243" s="275"/>
      <c r="AO243" s="275"/>
      <c r="AP243" s="275"/>
      <c r="AQ243" s="275"/>
      <c r="AR243" s="275"/>
      <c r="AS243" s="298"/>
      <c r="AT243" s="275"/>
      <c r="AU243" s="281"/>
    </row>
    <row r="244" spans="1:47" s="2" customFormat="1">
      <c r="A244" s="451"/>
      <c r="B244" s="451"/>
      <c r="C244" s="451"/>
      <c r="D244" s="451"/>
      <c r="E244" s="275"/>
      <c r="F244" s="275"/>
      <c r="G244" s="275"/>
      <c r="H244" s="179"/>
      <c r="I244" s="179"/>
      <c r="J244" s="298"/>
      <c r="K244" s="275"/>
      <c r="L244" s="275"/>
      <c r="M244" s="275"/>
      <c r="N244" s="298"/>
      <c r="O244" s="275"/>
      <c r="P244" s="275"/>
      <c r="Q244" s="275"/>
      <c r="R244" s="275"/>
      <c r="S244" s="275"/>
      <c r="T244" s="275"/>
      <c r="U244" s="275"/>
      <c r="V244" s="275"/>
      <c r="W244" s="275"/>
      <c r="X244" s="275"/>
      <c r="Y244" s="275"/>
      <c r="Z244" s="275"/>
      <c r="AA244" s="275"/>
      <c r="AB244" s="275"/>
      <c r="AC244" s="275"/>
      <c r="AD244" s="298"/>
      <c r="AE244" s="275"/>
      <c r="AF244" s="275"/>
      <c r="AG244" s="275"/>
      <c r="AH244" s="275"/>
      <c r="AI244" s="275"/>
      <c r="AJ244" s="275"/>
      <c r="AK244" s="275"/>
      <c r="AL244" s="275"/>
      <c r="AM244" s="275"/>
      <c r="AN244" s="275"/>
      <c r="AO244" s="275"/>
      <c r="AP244" s="275"/>
      <c r="AQ244" s="275"/>
      <c r="AR244" s="275"/>
      <c r="AS244" s="298"/>
      <c r="AT244" s="275"/>
      <c r="AU244" s="281"/>
    </row>
    <row r="245" spans="1:47" s="2" customFormat="1">
      <c r="A245" s="451"/>
      <c r="B245" s="451"/>
      <c r="C245" s="451"/>
      <c r="D245" s="451"/>
      <c r="E245" s="275"/>
      <c r="F245" s="275"/>
      <c r="G245" s="275"/>
      <c r="H245" s="179"/>
      <c r="I245" s="179"/>
      <c r="J245" s="298"/>
      <c r="K245" s="275"/>
      <c r="L245" s="275"/>
      <c r="M245" s="275"/>
      <c r="N245" s="298"/>
      <c r="O245" s="275"/>
      <c r="P245" s="275"/>
      <c r="Q245" s="275"/>
      <c r="R245" s="275"/>
      <c r="S245" s="275"/>
      <c r="T245" s="275"/>
      <c r="U245" s="275"/>
      <c r="V245" s="275"/>
      <c r="W245" s="275"/>
      <c r="X245" s="275"/>
      <c r="Y245" s="275"/>
      <c r="Z245" s="275"/>
      <c r="AA245" s="275"/>
      <c r="AB245" s="275"/>
      <c r="AC245" s="275"/>
      <c r="AD245" s="298"/>
      <c r="AE245" s="275"/>
      <c r="AF245" s="275"/>
      <c r="AG245" s="275"/>
      <c r="AH245" s="275"/>
      <c r="AI245" s="275"/>
      <c r="AJ245" s="275"/>
      <c r="AK245" s="275"/>
      <c r="AL245" s="275"/>
      <c r="AM245" s="275"/>
      <c r="AN245" s="275"/>
      <c r="AO245" s="275"/>
      <c r="AP245" s="275"/>
      <c r="AQ245" s="275"/>
      <c r="AR245" s="275"/>
      <c r="AS245" s="298"/>
      <c r="AT245" s="275"/>
      <c r="AU245" s="281"/>
    </row>
    <row r="246" spans="1:47" s="2" customFormat="1">
      <c r="A246" s="451"/>
      <c r="B246" s="451"/>
      <c r="C246" s="451"/>
      <c r="D246" s="451"/>
      <c r="E246" s="275"/>
      <c r="F246" s="275"/>
      <c r="G246" s="275"/>
      <c r="H246" s="179"/>
      <c r="I246" s="179"/>
      <c r="J246" s="298"/>
      <c r="K246" s="275"/>
      <c r="L246" s="275"/>
      <c r="M246" s="275"/>
      <c r="N246" s="298"/>
      <c r="O246" s="275"/>
      <c r="P246" s="275"/>
      <c r="Q246" s="275"/>
      <c r="R246" s="275"/>
      <c r="S246" s="275"/>
      <c r="T246" s="275"/>
      <c r="U246" s="275"/>
      <c r="V246" s="275"/>
      <c r="W246" s="275"/>
      <c r="X246" s="275"/>
      <c r="Y246" s="275"/>
      <c r="Z246" s="275"/>
      <c r="AA246" s="275"/>
      <c r="AB246" s="275"/>
      <c r="AC246" s="275"/>
      <c r="AD246" s="298"/>
      <c r="AE246" s="275"/>
      <c r="AF246" s="275"/>
      <c r="AG246" s="275"/>
      <c r="AH246" s="275"/>
      <c r="AI246" s="275"/>
      <c r="AJ246" s="275"/>
      <c r="AK246" s="275"/>
      <c r="AL246" s="275"/>
      <c r="AM246" s="275"/>
      <c r="AN246" s="275"/>
      <c r="AO246" s="275"/>
      <c r="AP246" s="275"/>
      <c r="AQ246" s="275"/>
      <c r="AR246" s="275"/>
      <c r="AS246" s="298"/>
      <c r="AT246" s="275"/>
      <c r="AU246" s="281"/>
    </row>
    <row r="247" spans="1:47" s="2" customFormat="1">
      <c r="A247" s="451"/>
      <c r="B247" s="451"/>
      <c r="C247" s="451"/>
      <c r="D247" s="451"/>
      <c r="E247" s="275"/>
      <c r="F247" s="275"/>
      <c r="G247" s="275"/>
      <c r="H247" s="179"/>
      <c r="I247" s="179"/>
      <c r="J247" s="298"/>
      <c r="K247" s="275"/>
      <c r="L247" s="275"/>
      <c r="M247" s="275"/>
      <c r="N247" s="298"/>
      <c r="O247" s="275"/>
      <c r="P247" s="275"/>
      <c r="Q247" s="275"/>
      <c r="R247" s="275"/>
      <c r="S247" s="275"/>
      <c r="T247" s="275"/>
      <c r="U247" s="275"/>
      <c r="V247" s="275"/>
      <c r="W247" s="275"/>
      <c r="X247" s="275"/>
      <c r="Y247" s="275"/>
      <c r="Z247" s="275"/>
      <c r="AA247" s="275"/>
      <c r="AB247" s="275"/>
      <c r="AC247" s="275"/>
      <c r="AD247" s="298"/>
      <c r="AE247" s="275"/>
      <c r="AF247" s="275"/>
      <c r="AG247" s="275"/>
      <c r="AH247" s="275"/>
      <c r="AI247" s="275"/>
      <c r="AJ247" s="275"/>
      <c r="AK247" s="275"/>
      <c r="AL247" s="275"/>
      <c r="AM247" s="275"/>
      <c r="AN247" s="275"/>
      <c r="AO247" s="275"/>
      <c r="AP247" s="275"/>
      <c r="AQ247" s="275"/>
      <c r="AR247" s="275"/>
      <c r="AS247" s="298"/>
      <c r="AT247" s="275"/>
      <c r="AU247" s="281"/>
    </row>
    <row r="248" spans="1:47" s="2" customFormat="1">
      <c r="A248" s="451"/>
      <c r="B248" s="451"/>
      <c r="C248" s="451"/>
      <c r="D248" s="451"/>
      <c r="E248" s="275"/>
      <c r="F248" s="275"/>
      <c r="G248" s="275"/>
      <c r="H248" s="179"/>
      <c r="I248" s="179"/>
      <c r="J248" s="298"/>
      <c r="K248" s="275"/>
      <c r="L248" s="275"/>
      <c r="M248" s="275"/>
      <c r="N248" s="298"/>
      <c r="O248" s="275"/>
      <c r="P248" s="275"/>
      <c r="Q248" s="275"/>
      <c r="R248" s="275"/>
      <c r="S248" s="275"/>
      <c r="T248" s="275"/>
      <c r="U248" s="275"/>
      <c r="V248" s="275"/>
      <c r="W248" s="275"/>
      <c r="X248" s="275"/>
      <c r="Y248" s="275"/>
      <c r="Z248" s="275"/>
      <c r="AA248" s="275"/>
      <c r="AB248" s="275"/>
      <c r="AC248" s="275"/>
      <c r="AD248" s="298"/>
      <c r="AE248" s="275"/>
      <c r="AF248" s="275"/>
      <c r="AG248" s="275"/>
      <c r="AH248" s="275"/>
      <c r="AI248" s="275"/>
      <c r="AJ248" s="275"/>
      <c r="AK248" s="275"/>
      <c r="AL248" s="275"/>
      <c r="AM248" s="275"/>
      <c r="AN248" s="275"/>
      <c r="AO248" s="275"/>
      <c r="AP248" s="275"/>
      <c r="AQ248" s="275"/>
      <c r="AR248" s="275"/>
      <c r="AS248" s="298"/>
      <c r="AT248" s="275"/>
      <c r="AU248" s="281"/>
    </row>
    <row r="249" spans="1:47" s="2" customFormat="1">
      <c r="A249" s="451"/>
      <c r="B249" s="451"/>
      <c r="C249" s="451"/>
      <c r="D249" s="451"/>
      <c r="E249" s="275"/>
      <c r="F249" s="275"/>
      <c r="G249" s="275"/>
      <c r="H249" s="179"/>
      <c r="I249" s="179"/>
      <c r="J249" s="298"/>
      <c r="K249" s="275"/>
      <c r="L249" s="275"/>
      <c r="M249" s="275"/>
      <c r="N249" s="298"/>
      <c r="O249" s="275"/>
      <c r="P249" s="275"/>
      <c r="Q249" s="275"/>
      <c r="R249" s="275"/>
      <c r="S249" s="275"/>
      <c r="T249" s="275"/>
      <c r="U249" s="275"/>
      <c r="V249" s="275"/>
      <c r="W249" s="275"/>
      <c r="X249" s="275"/>
      <c r="Y249" s="275"/>
      <c r="Z249" s="275"/>
      <c r="AA249" s="275"/>
      <c r="AB249" s="275"/>
      <c r="AC249" s="275"/>
      <c r="AD249" s="298"/>
      <c r="AE249" s="275"/>
      <c r="AF249" s="275"/>
      <c r="AG249" s="275"/>
      <c r="AH249" s="275"/>
      <c r="AI249" s="275"/>
      <c r="AJ249" s="275"/>
      <c r="AK249" s="275"/>
      <c r="AL249" s="275"/>
      <c r="AM249" s="275"/>
      <c r="AN249" s="275"/>
      <c r="AO249" s="275"/>
      <c r="AP249" s="275"/>
      <c r="AQ249" s="275"/>
      <c r="AR249" s="275"/>
      <c r="AS249" s="298"/>
      <c r="AT249" s="275"/>
      <c r="AU249" s="281"/>
    </row>
    <row r="250" spans="1:47" s="2" customFormat="1">
      <c r="A250" s="451"/>
      <c r="B250" s="451"/>
      <c r="C250" s="451"/>
      <c r="D250" s="451"/>
      <c r="E250" s="275"/>
      <c r="F250" s="275"/>
      <c r="G250" s="275"/>
      <c r="H250" s="179"/>
      <c r="I250" s="179"/>
      <c r="J250" s="298"/>
      <c r="K250" s="275"/>
      <c r="L250" s="275"/>
      <c r="M250" s="275"/>
      <c r="N250" s="298"/>
      <c r="O250" s="275"/>
      <c r="P250" s="275"/>
      <c r="Q250" s="275"/>
      <c r="R250" s="275"/>
      <c r="S250" s="275"/>
      <c r="T250" s="275"/>
      <c r="U250" s="275"/>
      <c r="V250" s="275"/>
      <c r="W250" s="275"/>
      <c r="X250" s="275"/>
      <c r="Y250" s="275"/>
      <c r="Z250" s="275"/>
      <c r="AA250" s="275"/>
      <c r="AB250" s="275"/>
      <c r="AC250" s="275"/>
      <c r="AD250" s="298"/>
      <c r="AE250" s="275"/>
      <c r="AF250" s="275"/>
      <c r="AG250" s="275"/>
      <c r="AH250" s="275"/>
      <c r="AI250" s="275"/>
      <c r="AJ250" s="275"/>
      <c r="AK250" s="275"/>
      <c r="AL250" s="275"/>
      <c r="AM250" s="275"/>
      <c r="AN250" s="275"/>
      <c r="AO250" s="275"/>
      <c r="AP250" s="275"/>
      <c r="AQ250" s="275"/>
      <c r="AR250" s="275"/>
      <c r="AS250" s="298"/>
      <c r="AT250" s="275"/>
      <c r="AU250" s="281"/>
    </row>
    <row r="251" spans="1:47" s="2" customFormat="1">
      <c r="A251" s="451"/>
      <c r="B251" s="451"/>
      <c r="C251" s="451"/>
      <c r="D251" s="451"/>
      <c r="E251" s="275"/>
      <c r="F251" s="275"/>
      <c r="G251" s="275"/>
      <c r="H251" s="179"/>
      <c r="I251" s="179"/>
      <c r="J251" s="298"/>
      <c r="K251" s="275"/>
      <c r="L251" s="275"/>
      <c r="M251" s="275"/>
      <c r="N251" s="298"/>
      <c r="O251" s="275"/>
      <c r="P251" s="275"/>
      <c r="Q251" s="275"/>
      <c r="R251" s="275"/>
      <c r="S251" s="275"/>
      <c r="T251" s="275"/>
      <c r="U251" s="275"/>
      <c r="V251" s="275"/>
      <c r="W251" s="275"/>
      <c r="X251" s="275"/>
      <c r="Y251" s="275"/>
      <c r="Z251" s="275"/>
      <c r="AA251" s="275"/>
      <c r="AB251" s="275"/>
      <c r="AC251" s="275"/>
      <c r="AD251" s="298"/>
      <c r="AE251" s="275"/>
      <c r="AF251" s="275"/>
      <c r="AG251" s="275"/>
      <c r="AH251" s="275"/>
      <c r="AI251" s="275"/>
      <c r="AJ251" s="275"/>
      <c r="AK251" s="275"/>
      <c r="AL251" s="275"/>
      <c r="AM251" s="275"/>
      <c r="AN251" s="275"/>
      <c r="AO251" s="275"/>
      <c r="AP251" s="275"/>
      <c r="AQ251" s="275"/>
      <c r="AR251" s="275"/>
      <c r="AS251" s="298"/>
      <c r="AT251" s="275"/>
      <c r="AU251" s="281"/>
    </row>
    <row r="252" spans="1:47" s="2" customFormat="1">
      <c r="A252" s="451"/>
      <c r="B252" s="451"/>
      <c r="C252" s="451"/>
      <c r="D252" s="451"/>
      <c r="E252" s="275"/>
      <c r="F252" s="275"/>
      <c r="G252" s="275"/>
      <c r="H252" s="179"/>
      <c r="I252" s="179"/>
      <c r="J252" s="298"/>
      <c r="K252" s="275"/>
      <c r="L252" s="275"/>
      <c r="M252" s="275"/>
      <c r="N252" s="298"/>
      <c r="O252" s="275"/>
      <c r="P252" s="275"/>
      <c r="Q252" s="275"/>
      <c r="R252" s="275"/>
      <c r="S252" s="275"/>
      <c r="T252" s="275"/>
      <c r="U252" s="275"/>
      <c r="V252" s="275"/>
      <c r="W252" s="275"/>
      <c r="X252" s="275"/>
      <c r="Y252" s="275"/>
      <c r="Z252" s="275"/>
      <c r="AA252" s="275"/>
      <c r="AB252" s="275"/>
      <c r="AC252" s="275"/>
      <c r="AD252" s="298"/>
      <c r="AE252" s="275"/>
      <c r="AF252" s="275"/>
      <c r="AG252" s="275"/>
      <c r="AH252" s="275"/>
      <c r="AI252" s="275"/>
      <c r="AJ252" s="275"/>
      <c r="AK252" s="275"/>
      <c r="AL252" s="275"/>
      <c r="AM252" s="275"/>
      <c r="AN252" s="275"/>
      <c r="AO252" s="275"/>
      <c r="AP252" s="275"/>
      <c r="AQ252" s="275"/>
      <c r="AR252" s="275"/>
      <c r="AS252" s="298"/>
      <c r="AT252" s="275"/>
      <c r="AU252" s="281"/>
    </row>
    <row r="253" spans="1:47" s="2" customFormat="1">
      <c r="A253" s="451"/>
      <c r="B253" s="451"/>
      <c r="C253" s="451"/>
      <c r="D253" s="451"/>
      <c r="E253" s="275"/>
      <c r="F253" s="275"/>
      <c r="G253" s="275"/>
      <c r="H253" s="179"/>
      <c r="I253" s="179"/>
      <c r="J253" s="298"/>
      <c r="K253" s="275"/>
      <c r="L253" s="275"/>
      <c r="M253" s="275"/>
      <c r="N253" s="298"/>
      <c r="O253" s="275"/>
      <c r="P253" s="275"/>
      <c r="Q253" s="275"/>
      <c r="R253" s="275"/>
      <c r="S253" s="275"/>
      <c r="T253" s="275"/>
      <c r="U253" s="275"/>
      <c r="V253" s="275"/>
      <c r="W253" s="275"/>
      <c r="X253" s="275"/>
      <c r="Y253" s="275"/>
      <c r="Z253" s="275"/>
      <c r="AA253" s="275"/>
      <c r="AB253" s="275"/>
      <c r="AC253" s="275"/>
      <c r="AD253" s="298"/>
      <c r="AE253" s="275"/>
      <c r="AF253" s="275"/>
      <c r="AG253" s="275"/>
      <c r="AH253" s="275"/>
      <c r="AI253" s="275"/>
      <c r="AJ253" s="275"/>
      <c r="AK253" s="275"/>
      <c r="AL253" s="275"/>
      <c r="AM253" s="275"/>
      <c r="AN253" s="275"/>
      <c r="AO253" s="275"/>
      <c r="AP253" s="275"/>
      <c r="AQ253" s="275"/>
      <c r="AR253" s="275"/>
      <c r="AS253" s="298"/>
      <c r="AT253" s="275"/>
      <c r="AU253" s="281"/>
    </row>
    <row r="254" spans="1:47" s="2" customFormat="1">
      <c r="A254" s="451"/>
      <c r="B254" s="451"/>
      <c r="C254" s="451"/>
      <c r="D254" s="451"/>
      <c r="E254" s="275"/>
      <c r="F254" s="275"/>
      <c r="G254" s="275"/>
      <c r="H254" s="179"/>
      <c r="I254" s="179"/>
      <c r="J254" s="298"/>
      <c r="K254" s="275"/>
      <c r="L254" s="275"/>
      <c r="M254" s="275"/>
      <c r="N254" s="298"/>
      <c r="O254" s="275"/>
      <c r="P254" s="275"/>
      <c r="Q254" s="275"/>
      <c r="R254" s="275"/>
      <c r="S254" s="275"/>
      <c r="T254" s="275"/>
      <c r="U254" s="275"/>
      <c r="V254" s="275"/>
      <c r="W254" s="275"/>
      <c r="X254" s="275"/>
      <c r="Y254" s="275"/>
      <c r="Z254" s="275"/>
      <c r="AA254" s="275"/>
      <c r="AB254" s="275"/>
      <c r="AC254" s="275"/>
      <c r="AD254" s="298"/>
      <c r="AE254" s="275"/>
      <c r="AF254" s="275"/>
      <c r="AG254" s="275"/>
      <c r="AH254" s="275"/>
      <c r="AI254" s="275"/>
      <c r="AJ254" s="275"/>
      <c r="AK254" s="275"/>
      <c r="AL254" s="275"/>
      <c r="AM254" s="275"/>
      <c r="AN254" s="275"/>
      <c r="AO254" s="275"/>
      <c r="AP254" s="275"/>
      <c r="AQ254" s="275"/>
      <c r="AR254" s="275"/>
      <c r="AS254" s="298"/>
      <c r="AT254" s="275"/>
      <c r="AU254" s="281"/>
    </row>
    <row r="255" spans="1:47" s="2" customFormat="1">
      <c r="A255" s="451"/>
      <c r="B255" s="451"/>
      <c r="C255" s="451"/>
      <c r="D255" s="451"/>
      <c r="E255" s="275"/>
      <c r="F255" s="275"/>
      <c r="G255" s="275"/>
      <c r="H255" s="179"/>
      <c r="I255" s="179"/>
      <c r="J255" s="298"/>
      <c r="K255" s="275"/>
      <c r="L255" s="275"/>
      <c r="M255" s="275"/>
      <c r="N255" s="298"/>
      <c r="O255" s="275"/>
      <c r="P255" s="275"/>
      <c r="Q255" s="275"/>
      <c r="R255" s="275"/>
      <c r="S255" s="275"/>
      <c r="T255" s="275"/>
      <c r="U255" s="275"/>
      <c r="V255" s="275"/>
      <c r="W255" s="275"/>
      <c r="X255" s="275"/>
      <c r="Y255" s="275"/>
      <c r="Z255" s="275"/>
      <c r="AA255" s="275"/>
      <c r="AB255" s="275"/>
      <c r="AC255" s="275"/>
      <c r="AD255" s="298"/>
      <c r="AE255" s="275"/>
      <c r="AF255" s="275"/>
      <c r="AG255" s="275"/>
      <c r="AH255" s="275"/>
      <c r="AI255" s="275"/>
      <c r="AJ255" s="275"/>
      <c r="AK255" s="275"/>
      <c r="AL255" s="275"/>
      <c r="AM255" s="275"/>
      <c r="AN255" s="275"/>
      <c r="AO255" s="275"/>
      <c r="AP255" s="275"/>
      <c r="AQ255" s="275"/>
      <c r="AR255" s="275"/>
      <c r="AS255" s="298"/>
      <c r="AT255" s="275"/>
      <c r="AU255" s="281"/>
    </row>
    <row r="256" spans="1:47" s="2" customFormat="1">
      <c r="A256" s="451"/>
      <c r="B256" s="451"/>
      <c r="C256" s="451"/>
      <c r="D256" s="451"/>
      <c r="E256" s="275"/>
      <c r="F256" s="275"/>
      <c r="G256" s="275"/>
      <c r="H256" s="179"/>
      <c r="I256" s="179"/>
      <c r="J256" s="298"/>
      <c r="K256" s="275"/>
      <c r="L256" s="275"/>
      <c r="M256" s="275"/>
      <c r="N256" s="298"/>
      <c r="O256" s="275"/>
      <c r="P256" s="275"/>
      <c r="Q256" s="275"/>
      <c r="R256" s="275"/>
      <c r="S256" s="275"/>
      <c r="T256" s="275"/>
      <c r="U256" s="275"/>
      <c r="V256" s="275"/>
      <c r="W256" s="275"/>
      <c r="X256" s="275"/>
      <c r="Y256" s="275"/>
      <c r="Z256" s="275"/>
      <c r="AA256" s="275"/>
      <c r="AB256" s="275"/>
      <c r="AC256" s="275"/>
      <c r="AD256" s="298"/>
      <c r="AE256" s="275"/>
      <c r="AF256" s="275"/>
      <c r="AG256" s="275"/>
      <c r="AH256" s="275"/>
      <c r="AI256" s="275"/>
      <c r="AJ256" s="275"/>
      <c r="AK256" s="275"/>
      <c r="AL256" s="275"/>
      <c r="AM256" s="275"/>
      <c r="AN256" s="275"/>
      <c r="AO256" s="275"/>
      <c r="AP256" s="275"/>
      <c r="AQ256" s="275"/>
      <c r="AR256" s="275"/>
      <c r="AS256" s="298"/>
      <c r="AT256" s="275"/>
      <c r="AU256" s="281"/>
    </row>
    <row r="257" spans="1:47" s="2" customFormat="1">
      <c r="A257" s="451"/>
      <c r="B257" s="451"/>
      <c r="C257" s="451"/>
      <c r="D257" s="451"/>
      <c r="E257" s="275"/>
      <c r="F257" s="275"/>
      <c r="G257" s="275"/>
      <c r="H257" s="179"/>
      <c r="I257" s="179"/>
      <c r="J257" s="298"/>
      <c r="K257" s="275"/>
      <c r="L257" s="275"/>
      <c r="M257" s="275"/>
      <c r="N257" s="298"/>
      <c r="O257" s="275"/>
      <c r="P257" s="275"/>
      <c r="Q257" s="275"/>
      <c r="R257" s="275"/>
      <c r="S257" s="275"/>
      <c r="T257" s="275"/>
      <c r="U257" s="275"/>
      <c r="V257" s="275"/>
      <c r="W257" s="275"/>
      <c r="X257" s="275"/>
      <c r="Y257" s="275"/>
      <c r="Z257" s="275"/>
      <c r="AA257" s="275"/>
      <c r="AB257" s="275"/>
      <c r="AC257" s="275"/>
      <c r="AD257" s="298"/>
      <c r="AE257" s="275"/>
      <c r="AF257" s="275"/>
      <c r="AG257" s="275"/>
      <c r="AH257" s="275"/>
      <c r="AI257" s="275"/>
      <c r="AJ257" s="275"/>
      <c r="AK257" s="275"/>
      <c r="AL257" s="275"/>
      <c r="AM257" s="275"/>
      <c r="AN257" s="275"/>
      <c r="AO257" s="275"/>
      <c r="AP257" s="275"/>
      <c r="AQ257" s="275"/>
      <c r="AR257" s="275"/>
      <c r="AS257" s="298"/>
      <c r="AT257" s="275"/>
      <c r="AU257" s="281"/>
    </row>
    <row r="258" spans="1:47" s="2" customFormat="1">
      <c r="A258" s="451"/>
      <c r="B258" s="451"/>
      <c r="C258" s="451"/>
      <c r="D258" s="451"/>
      <c r="E258" s="275"/>
      <c r="F258" s="275"/>
      <c r="G258" s="275"/>
      <c r="H258" s="179"/>
      <c r="I258" s="179"/>
      <c r="J258" s="298"/>
      <c r="K258" s="275"/>
      <c r="L258" s="275"/>
      <c r="M258" s="275"/>
      <c r="N258" s="298"/>
      <c r="O258" s="275"/>
      <c r="P258" s="275"/>
      <c r="Q258" s="275"/>
      <c r="R258" s="275"/>
      <c r="S258" s="275"/>
      <c r="T258" s="275"/>
      <c r="U258" s="275"/>
      <c r="V258" s="275"/>
      <c r="W258" s="275"/>
      <c r="X258" s="275"/>
      <c r="Y258" s="275"/>
      <c r="Z258" s="275"/>
      <c r="AA258" s="275"/>
      <c r="AB258" s="275"/>
      <c r="AC258" s="275"/>
      <c r="AD258" s="298"/>
      <c r="AE258" s="275"/>
      <c r="AF258" s="275"/>
      <c r="AG258" s="275"/>
      <c r="AH258" s="275"/>
      <c r="AI258" s="275"/>
      <c r="AJ258" s="275"/>
      <c r="AK258" s="275"/>
      <c r="AL258" s="275"/>
      <c r="AM258" s="275"/>
      <c r="AN258" s="275"/>
      <c r="AO258" s="275"/>
      <c r="AP258" s="275"/>
      <c r="AQ258" s="275"/>
      <c r="AR258" s="275"/>
      <c r="AS258" s="298"/>
      <c r="AT258" s="275"/>
      <c r="AU258" s="281"/>
    </row>
    <row r="259" spans="1:47" s="2" customFormat="1">
      <c r="A259" s="451"/>
      <c r="B259" s="451"/>
      <c r="C259" s="451"/>
      <c r="D259" s="451"/>
      <c r="E259" s="275"/>
      <c r="F259" s="275"/>
      <c r="G259" s="275"/>
      <c r="H259" s="179"/>
      <c r="I259" s="179"/>
      <c r="J259" s="298"/>
      <c r="K259" s="275"/>
      <c r="L259" s="275"/>
      <c r="M259" s="275"/>
      <c r="N259" s="298"/>
      <c r="O259" s="275"/>
      <c r="P259" s="275"/>
      <c r="Q259" s="275"/>
      <c r="R259" s="275"/>
      <c r="S259" s="275"/>
      <c r="T259" s="275"/>
      <c r="U259" s="275"/>
      <c r="V259" s="275"/>
      <c r="W259" s="275"/>
      <c r="X259" s="275"/>
      <c r="Y259" s="275"/>
      <c r="Z259" s="275"/>
      <c r="AA259" s="275"/>
      <c r="AB259" s="275"/>
      <c r="AC259" s="275"/>
      <c r="AD259" s="298"/>
      <c r="AE259" s="275"/>
      <c r="AF259" s="275"/>
      <c r="AG259" s="275"/>
      <c r="AH259" s="275"/>
      <c r="AI259" s="275"/>
      <c r="AJ259" s="275"/>
      <c r="AK259" s="275"/>
      <c r="AL259" s="275"/>
      <c r="AM259" s="275"/>
      <c r="AN259" s="275"/>
      <c r="AO259" s="275"/>
      <c r="AP259" s="275"/>
      <c r="AQ259" s="275"/>
      <c r="AR259" s="275"/>
      <c r="AS259" s="298"/>
      <c r="AT259" s="275"/>
      <c r="AU259" s="281"/>
    </row>
    <row r="260" spans="1:47" s="2" customFormat="1">
      <c r="A260" s="451"/>
      <c r="B260" s="451"/>
      <c r="C260" s="451"/>
      <c r="D260" s="451"/>
      <c r="E260" s="275"/>
      <c r="F260" s="275"/>
      <c r="G260" s="275"/>
      <c r="H260" s="179"/>
      <c r="I260" s="179"/>
      <c r="J260" s="298"/>
      <c r="K260" s="275"/>
      <c r="L260" s="275"/>
      <c r="M260" s="275"/>
      <c r="N260" s="298"/>
      <c r="O260" s="275"/>
      <c r="P260" s="275"/>
      <c r="Q260" s="275"/>
      <c r="R260" s="275"/>
      <c r="S260" s="275"/>
      <c r="T260" s="275"/>
      <c r="U260" s="275"/>
      <c r="V260" s="275"/>
      <c r="W260" s="275"/>
      <c r="X260" s="275"/>
      <c r="Y260" s="275"/>
      <c r="Z260" s="275"/>
      <c r="AA260" s="275"/>
      <c r="AB260" s="275"/>
      <c r="AC260" s="275"/>
      <c r="AD260" s="298"/>
      <c r="AE260" s="275"/>
      <c r="AF260" s="275"/>
      <c r="AG260" s="275"/>
      <c r="AH260" s="275"/>
      <c r="AI260" s="275"/>
      <c r="AJ260" s="275"/>
      <c r="AK260" s="275"/>
      <c r="AL260" s="275"/>
      <c r="AM260" s="275"/>
      <c r="AN260" s="275"/>
      <c r="AO260" s="275"/>
      <c r="AP260" s="275"/>
      <c r="AQ260" s="275"/>
      <c r="AR260" s="275"/>
      <c r="AS260" s="298"/>
      <c r="AT260" s="275"/>
      <c r="AU260" s="281"/>
    </row>
    <row r="261" spans="1:47" s="2" customFormat="1">
      <c r="A261" s="451"/>
      <c r="B261" s="451"/>
      <c r="C261" s="451"/>
      <c r="D261" s="451"/>
      <c r="E261" s="275"/>
      <c r="F261" s="275"/>
      <c r="G261" s="275"/>
      <c r="H261" s="179"/>
      <c r="I261" s="179"/>
      <c r="J261" s="298"/>
      <c r="K261" s="275"/>
      <c r="L261" s="275"/>
      <c r="M261" s="275"/>
      <c r="N261" s="298"/>
      <c r="O261" s="275"/>
      <c r="P261" s="275"/>
      <c r="Q261" s="275"/>
      <c r="R261" s="275"/>
      <c r="S261" s="275"/>
      <c r="T261" s="275"/>
      <c r="U261" s="275"/>
      <c r="V261" s="275"/>
      <c r="W261" s="275"/>
      <c r="X261" s="275"/>
      <c r="Y261" s="275"/>
      <c r="Z261" s="275"/>
      <c r="AA261" s="275"/>
      <c r="AB261" s="275"/>
      <c r="AC261" s="275"/>
      <c r="AD261" s="298"/>
      <c r="AE261" s="275"/>
      <c r="AF261" s="275"/>
      <c r="AG261" s="275"/>
      <c r="AH261" s="275"/>
      <c r="AI261" s="275"/>
      <c r="AJ261" s="275"/>
      <c r="AK261" s="275"/>
      <c r="AL261" s="275"/>
      <c r="AM261" s="275"/>
      <c r="AN261" s="275"/>
      <c r="AO261" s="275"/>
      <c r="AP261" s="275"/>
      <c r="AQ261" s="275"/>
      <c r="AR261" s="275"/>
      <c r="AS261" s="298"/>
      <c r="AT261" s="275"/>
      <c r="AU261" s="281"/>
    </row>
    <row r="262" spans="1:47" s="2" customFormat="1">
      <c r="A262" s="451"/>
      <c r="B262" s="451"/>
      <c r="C262" s="451"/>
      <c r="D262" s="451"/>
      <c r="E262" s="275"/>
      <c r="F262" s="275"/>
      <c r="G262" s="275"/>
      <c r="H262" s="179"/>
      <c r="I262" s="179"/>
      <c r="J262" s="298"/>
      <c r="K262" s="275"/>
      <c r="L262" s="275"/>
      <c r="M262" s="275"/>
      <c r="N262" s="298"/>
      <c r="O262" s="275"/>
      <c r="P262" s="275"/>
      <c r="Q262" s="275"/>
      <c r="R262" s="275"/>
      <c r="S262" s="275"/>
      <c r="T262" s="275"/>
      <c r="U262" s="275"/>
      <c r="V262" s="275"/>
      <c r="W262" s="275"/>
      <c r="X262" s="275"/>
      <c r="Y262" s="275"/>
      <c r="Z262" s="275"/>
      <c r="AA262" s="275"/>
      <c r="AB262" s="275"/>
      <c r="AC262" s="275"/>
      <c r="AD262" s="298"/>
      <c r="AE262" s="275"/>
      <c r="AF262" s="275"/>
      <c r="AG262" s="275"/>
      <c r="AH262" s="275"/>
      <c r="AI262" s="275"/>
      <c r="AJ262" s="275"/>
      <c r="AK262" s="275"/>
      <c r="AL262" s="275"/>
      <c r="AM262" s="275"/>
      <c r="AN262" s="275"/>
      <c r="AO262" s="275"/>
      <c r="AP262" s="275"/>
      <c r="AQ262" s="275"/>
      <c r="AR262" s="275"/>
      <c r="AS262" s="298"/>
      <c r="AT262" s="275"/>
      <c r="AU262" s="281"/>
    </row>
    <row r="263" spans="1:47" s="2" customFormat="1">
      <c r="A263" s="451"/>
      <c r="B263" s="451"/>
      <c r="C263" s="451"/>
      <c r="D263" s="451"/>
      <c r="E263" s="275"/>
      <c r="F263" s="275"/>
      <c r="G263" s="275"/>
      <c r="H263" s="179"/>
      <c r="I263" s="179"/>
      <c r="J263" s="298"/>
      <c r="K263" s="275"/>
      <c r="L263" s="275"/>
      <c r="M263" s="275"/>
      <c r="N263" s="298"/>
      <c r="O263" s="275"/>
      <c r="P263" s="275"/>
      <c r="Q263" s="275"/>
      <c r="R263" s="275"/>
      <c r="S263" s="275"/>
      <c r="T263" s="275"/>
      <c r="U263" s="275"/>
      <c r="V263" s="275"/>
      <c r="W263" s="275"/>
      <c r="X263" s="275"/>
      <c r="Y263" s="275"/>
      <c r="Z263" s="275"/>
      <c r="AA263" s="275"/>
      <c r="AB263" s="275"/>
      <c r="AC263" s="275"/>
      <c r="AD263" s="298"/>
      <c r="AE263" s="275"/>
      <c r="AF263" s="275"/>
      <c r="AG263" s="275"/>
      <c r="AH263" s="275"/>
      <c r="AI263" s="275"/>
      <c r="AJ263" s="275"/>
      <c r="AK263" s="275"/>
      <c r="AL263" s="275"/>
      <c r="AM263" s="275"/>
      <c r="AN263" s="275"/>
      <c r="AO263" s="275"/>
      <c r="AP263" s="275"/>
      <c r="AQ263" s="275"/>
      <c r="AR263" s="275"/>
      <c r="AS263" s="298"/>
      <c r="AT263" s="275"/>
      <c r="AU263" s="281"/>
    </row>
    <row r="264" spans="1:47" s="2" customFormat="1">
      <c r="A264" s="451"/>
      <c r="B264" s="451"/>
      <c r="C264" s="451"/>
      <c r="D264" s="451"/>
      <c r="E264" s="275"/>
      <c r="F264" s="275"/>
      <c r="G264" s="275"/>
      <c r="H264" s="179"/>
      <c r="I264" s="179"/>
      <c r="J264" s="298"/>
      <c r="K264" s="275"/>
      <c r="L264" s="275"/>
      <c r="M264" s="275"/>
      <c r="N264" s="298"/>
      <c r="O264" s="275"/>
      <c r="P264" s="275"/>
      <c r="Q264" s="275"/>
      <c r="R264" s="275"/>
      <c r="S264" s="275"/>
      <c r="T264" s="275"/>
      <c r="U264" s="275"/>
      <c r="V264" s="275"/>
      <c r="W264" s="275"/>
      <c r="X264" s="275"/>
      <c r="Y264" s="275"/>
      <c r="Z264" s="275"/>
      <c r="AA264" s="275"/>
      <c r="AB264" s="275"/>
      <c r="AC264" s="275"/>
      <c r="AD264" s="298"/>
      <c r="AE264" s="275"/>
      <c r="AF264" s="275"/>
      <c r="AG264" s="275"/>
      <c r="AH264" s="275"/>
      <c r="AI264" s="275"/>
      <c r="AJ264" s="275"/>
      <c r="AK264" s="275"/>
      <c r="AL264" s="275"/>
      <c r="AM264" s="275"/>
      <c r="AN264" s="275"/>
      <c r="AO264" s="275"/>
      <c r="AP264" s="275"/>
      <c r="AQ264" s="275"/>
      <c r="AR264" s="275"/>
      <c r="AS264" s="298"/>
      <c r="AT264" s="275"/>
      <c r="AU264" s="281"/>
    </row>
    <row r="265" spans="1:47" s="2" customFormat="1">
      <c r="A265" s="451"/>
      <c r="B265" s="451"/>
      <c r="C265" s="451"/>
      <c r="D265" s="451"/>
      <c r="E265" s="275"/>
      <c r="F265" s="275"/>
      <c r="G265" s="275"/>
      <c r="H265" s="179"/>
      <c r="I265" s="179"/>
      <c r="J265" s="298"/>
      <c r="K265" s="275"/>
      <c r="L265" s="275"/>
      <c r="M265" s="275"/>
      <c r="N265" s="298"/>
      <c r="O265" s="275"/>
      <c r="P265" s="275"/>
      <c r="Q265" s="275"/>
      <c r="R265" s="275"/>
      <c r="S265" s="275"/>
      <c r="T265" s="275"/>
      <c r="U265" s="275"/>
      <c r="V265" s="275"/>
      <c r="W265" s="275"/>
      <c r="X265" s="275"/>
      <c r="Y265" s="275"/>
      <c r="Z265" s="275"/>
      <c r="AA265" s="275"/>
      <c r="AB265" s="275"/>
      <c r="AC265" s="275"/>
      <c r="AD265" s="298"/>
      <c r="AE265" s="275"/>
      <c r="AF265" s="275"/>
      <c r="AG265" s="275"/>
      <c r="AH265" s="275"/>
      <c r="AI265" s="275"/>
      <c r="AJ265" s="275"/>
      <c r="AK265" s="275"/>
      <c r="AL265" s="275"/>
      <c r="AM265" s="275"/>
      <c r="AN265" s="275"/>
      <c r="AO265" s="275"/>
      <c r="AP265" s="275"/>
      <c r="AQ265" s="275"/>
      <c r="AR265" s="275"/>
      <c r="AS265" s="298"/>
      <c r="AT265" s="275"/>
      <c r="AU265" s="281"/>
    </row>
    <row r="266" spans="1:47" s="2" customFormat="1">
      <c r="A266" s="451"/>
      <c r="B266" s="451"/>
      <c r="C266" s="451"/>
      <c r="D266" s="451"/>
      <c r="E266" s="275"/>
      <c r="F266" s="275"/>
      <c r="G266" s="275"/>
      <c r="H266" s="179"/>
      <c r="I266" s="179"/>
      <c r="J266" s="298"/>
      <c r="K266" s="275"/>
      <c r="L266" s="275"/>
      <c r="M266" s="275"/>
      <c r="N266" s="298"/>
      <c r="O266" s="275"/>
      <c r="P266" s="275"/>
      <c r="Q266" s="275"/>
      <c r="R266" s="275"/>
      <c r="S266" s="275"/>
      <c r="T266" s="275"/>
      <c r="U266" s="275"/>
      <c r="V266" s="275"/>
      <c r="W266" s="275"/>
      <c r="X266" s="275"/>
      <c r="Y266" s="275"/>
      <c r="Z266" s="275"/>
      <c r="AA266" s="275"/>
      <c r="AB266" s="275"/>
      <c r="AC266" s="275"/>
      <c r="AD266" s="298"/>
      <c r="AE266" s="275"/>
      <c r="AF266" s="275"/>
      <c r="AG266" s="275"/>
      <c r="AH266" s="275"/>
      <c r="AI266" s="275"/>
      <c r="AJ266" s="275"/>
      <c r="AK266" s="275"/>
      <c r="AL266" s="275"/>
      <c r="AM266" s="275"/>
      <c r="AN266" s="275"/>
      <c r="AO266" s="275"/>
      <c r="AP266" s="275"/>
      <c r="AQ266" s="275"/>
      <c r="AR266" s="275"/>
      <c r="AS266" s="298"/>
      <c r="AT266" s="275"/>
      <c r="AU266" s="281"/>
    </row>
    <row r="267" spans="1:47" s="2" customFormat="1">
      <c r="A267" s="451"/>
      <c r="B267" s="451"/>
      <c r="C267" s="451"/>
      <c r="D267" s="451"/>
      <c r="E267" s="275"/>
      <c r="F267" s="275"/>
      <c r="G267" s="275"/>
      <c r="H267" s="179"/>
      <c r="I267" s="179"/>
      <c r="J267" s="298"/>
      <c r="K267" s="275"/>
      <c r="L267" s="275"/>
      <c r="M267" s="275"/>
      <c r="N267" s="298"/>
      <c r="O267" s="275"/>
      <c r="P267" s="275"/>
      <c r="Q267" s="275"/>
      <c r="R267" s="275"/>
      <c r="S267" s="275"/>
      <c r="T267" s="275"/>
      <c r="U267" s="275"/>
      <c r="V267" s="275"/>
      <c r="W267" s="275"/>
      <c r="X267" s="275"/>
      <c r="Y267" s="275"/>
      <c r="Z267" s="275"/>
      <c r="AA267" s="275"/>
      <c r="AB267" s="275"/>
      <c r="AC267" s="275"/>
      <c r="AD267" s="298"/>
      <c r="AE267" s="275"/>
      <c r="AF267" s="275"/>
      <c r="AG267" s="275"/>
      <c r="AH267" s="275"/>
      <c r="AI267" s="275"/>
      <c r="AJ267" s="275"/>
      <c r="AK267" s="275"/>
      <c r="AL267" s="275"/>
      <c r="AM267" s="275"/>
      <c r="AN267" s="275"/>
      <c r="AO267" s="275"/>
      <c r="AP267" s="275"/>
      <c r="AQ267" s="275"/>
      <c r="AR267" s="275"/>
      <c r="AS267" s="298"/>
      <c r="AT267" s="275"/>
      <c r="AU267" s="281"/>
    </row>
    <row r="268" spans="1:47" s="2" customFormat="1">
      <c r="A268" s="451"/>
      <c r="B268" s="451"/>
      <c r="C268" s="451"/>
      <c r="D268" s="451"/>
      <c r="E268" s="275"/>
      <c r="F268" s="275"/>
      <c r="G268" s="275"/>
      <c r="H268" s="179"/>
      <c r="I268" s="179"/>
      <c r="J268" s="298"/>
      <c r="K268" s="275"/>
      <c r="L268" s="275"/>
      <c r="M268" s="275"/>
      <c r="N268" s="298"/>
      <c r="O268" s="275"/>
      <c r="P268" s="275"/>
      <c r="Q268" s="275"/>
      <c r="R268" s="275"/>
      <c r="S268" s="275"/>
      <c r="T268" s="275"/>
      <c r="U268" s="275"/>
      <c r="V268" s="275"/>
      <c r="W268" s="275"/>
      <c r="X268" s="275"/>
      <c r="Y268" s="275"/>
      <c r="Z268" s="275"/>
      <c r="AA268" s="275"/>
      <c r="AB268" s="275"/>
      <c r="AC268" s="275"/>
      <c r="AD268" s="298"/>
      <c r="AE268" s="275"/>
      <c r="AF268" s="275"/>
      <c r="AG268" s="275"/>
      <c r="AH268" s="275"/>
      <c r="AI268" s="275"/>
      <c r="AJ268" s="275"/>
      <c r="AK268" s="275"/>
      <c r="AL268" s="275"/>
      <c r="AM268" s="275"/>
      <c r="AN268" s="275"/>
      <c r="AO268" s="275"/>
      <c r="AP268" s="275"/>
      <c r="AQ268" s="275"/>
      <c r="AR268" s="275"/>
      <c r="AS268" s="298"/>
      <c r="AT268" s="275"/>
      <c r="AU268" s="281"/>
    </row>
    <row r="269" spans="1:47" s="2" customFormat="1">
      <c r="A269" s="451"/>
      <c r="B269" s="451"/>
      <c r="C269" s="451"/>
      <c r="D269" s="451"/>
      <c r="E269" s="275"/>
      <c r="F269" s="275"/>
      <c r="G269" s="275"/>
      <c r="H269" s="179"/>
      <c r="I269" s="179"/>
      <c r="J269" s="298"/>
      <c r="K269" s="275"/>
      <c r="L269" s="275"/>
      <c r="M269" s="275"/>
      <c r="N269" s="298"/>
      <c r="O269" s="275"/>
      <c r="P269" s="275"/>
      <c r="Q269" s="275"/>
      <c r="R269" s="275"/>
      <c r="S269" s="275"/>
      <c r="T269" s="275"/>
      <c r="U269" s="275"/>
      <c r="V269" s="275"/>
      <c r="W269" s="275"/>
      <c r="X269" s="275"/>
      <c r="Y269" s="275"/>
      <c r="Z269" s="275"/>
      <c r="AA269" s="275"/>
      <c r="AB269" s="275"/>
      <c r="AC269" s="275"/>
      <c r="AD269" s="298"/>
      <c r="AE269" s="275"/>
      <c r="AF269" s="275"/>
      <c r="AG269" s="275"/>
      <c r="AH269" s="275"/>
      <c r="AI269" s="275"/>
      <c r="AJ269" s="275"/>
      <c r="AK269" s="275"/>
      <c r="AL269" s="275"/>
      <c r="AM269" s="275"/>
      <c r="AN269" s="275"/>
      <c r="AO269" s="275"/>
      <c r="AP269" s="275"/>
      <c r="AQ269" s="275"/>
      <c r="AR269" s="275"/>
      <c r="AS269" s="298"/>
      <c r="AT269" s="275"/>
      <c r="AU269" s="281"/>
    </row>
    <row r="270" spans="1:47" s="2" customFormat="1">
      <c r="A270" s="451"/>
      <c r="B270" s="451"/>
      <c r="C270" s="451"/>
      <c r="D270" s="451"/>
      <c r="E270" s="275"/>
      <c r="F270" s="275"/>
      <c r="G270" s="275"/>
      <c r="H270" s="179"/>
      <c r="I270" s="179"/>
      <c r="J270" s="298"/>
      <c r="K270" s="275"/>
      <c r="L270" s="275"/>
      <c r="M270" s="275"/>
      <c r="N270" s="298"/>
      <c r="O270" s="275"/>
      <c r="P270" s="275"/>
      <c r="Q270" s="275"/>
      <c r="R270" s="275"/>
      <c r="S270" s="275"/>
      <c r="T270" s="275"/>
      <c r="U270" s="275"/>
      <c r="V270" s="275"/>
      <c r="W270" s="275"/>
      <c r="X270" s="275"/>
      <c r="Y270" s="275"/>
      <c r="Z270" s="275"/>
      <c r="AA270" s="275"/>
      <c r="AB270" s="275"/>
      <c r="AC270" s="275"/>
      <c r="AD270" s="298"/>
      <c r="AE270" s="275"/>
      <c r="AF270" s="275"/>
      <c r="AG270" s="275"/>
      <c r="AH270" s="275"/>
      <c r="AI270" s="275"/>
      <c r="AJ270" s="275"/>
      <c r="AK270" s="275"/>
      <c r="AL270" s="275"/>
      <c r="AM270" s="275"/>
      <c r="AN270" s="275"/>
      <c r="AO270" s="275"/>
      <c r="AP270" s="275"/>
      <c r="AQ270" s="275"/>
      <c r="AR270" s="275"/>
      <c r="AS270" s="298"/>
      <c r="AT270" s="275"/>
      <c r="AU270" s="281"/>
    </row>
    <row r="271" spans="1:47" s="2" customFormat="1">
      <c r="A271" s="451"/>
      <c r="B271" s="451"/>
      <c r="C271" s="451"/>
      <c r="D271" s="451"/>
      <c r="E271" s="275"/>
      <c r="F271" s="275"/>
      <c r="G271" s="275"/>
      <c r="H271" s="179"/>
      <c r="I271" s="179"/>
      <c r="J271" s="298"/>
      <c r="K271" s="275"/>
      <c r="L271" s="275"/>
      <c r="M271" s="275"/>
      <c r="N271" s="298"/>
      <c r="O271" s="275"/>
      <c r="P271" s="275"/>
      <c r="Q271" s="275"/>
      <c r="R271" s="275"/>
      <c r="S271" s="275"/>
      <c r="T271" s="275"/>
      <c r="U271" s="275"/>
      <c r="V271" s="275"/>
      <c r="W271" s="275"/>
      <c r="X271" s="275"/>
      <c r="Y271" s="275"/>
      <c r="Z271" s="275"/>
      <c r="AA271" s="275"/>
      <c r="AB271" s="275"/>
      <c r="AC271" s="275"/>
      <c r="AD271" s="298"/>
      <c r="AE271" s="275"/>
      <c r="AF271" s="275"/>
      <c r="AG271" s="275"/>
      <c r="AH271" s="275"/>
      <c r="AI271" s="275"/>
      <c r="AJ271" s="275"/>
      <c r="AK271" s="275"/>
      <c r="AL271" s="275"/>
      <c r="AM271" s="275"/>
      <c r="AN271" s="275"/>
      <c r="AO271" s="275"/>
      <c r="AP271" s="275"/>
      <c r="AQ271" s="275"/>
      <c r="AR271" s="275"/>
      <c r="AS271" s="298"/>
      <c r="AT271" s="275"/>
      <c r="AU271" s="281"/>
    </row>
    <row r="272" spans="1:47" s="2" customFormat="1">
      <c r="A272" s="451"/>
      <c r="B272" s="451"/>
      <c r="C272" s="451"/>
      <c r="D272" s="451"/>
      <c r="E272" s="275"/>
      <c r="F272" s="275"/>
      <c r="G272" s="275"/>
      <c r="H272" s="179"/>
      <c r="I272" s="179"/>
      <c r="J272" s="298"/>
      <c r="K272" s="275"/>
      <c r="L272" s="275"/>
      <c r="M272" s="275"/>
      <c r="N272" s="298"/>
      <c r="O272" s="275"/>
      <c r="P272" s="275"/>
      <c r="Q272" s="275"/>
      <c r="R272" s="275"/>
      <c r="S272" s="275"/>
      <c r="T272" s="275"/>
      <c r="U272" s="275"/>
      <c r="V272" s="275"/>
      <c r="W272" s="275"/>
      <c r="X272" s="275"/>
      <c r="Y272" s="275"/>
      <c r="Z272" s="275"/>
      <c r="AA272" s="275"/>
      <c r="AB272" s="275"/>
      <c r="AC272" s="275"/>
      <c r="AD272" s="298"/>
      <c r="AE272" s="275"/>
      <c r="AF272" s="275"/>
      <c r="AG272" s="275"/>
      <c r="AH272" s="275"/>
      <c r="AI272" s="275"/>
      <c r="AJ272" s="275"/>
      <c r="AK272" s="275"/>
      <c r="AL272" s="275"/>
      <c r="AM272" s="275"/>
      <c r="AN272" s="275"/>
      <c r="AO272" s="275"/>
      <c r="AP272" s="275"/>
      <c r="AQ272" s="275"/>
      <c r="AR272" s="275"/>
      <c r="AS272" s="298"/>
      <c r="AT272" s="275"/>
      <c r="AU272" s="281"/>
    </row>
    <row r="273" spans="1:47" s="2" customFormat="1">
      <c r="A273" s="451"/>
      <c r="B273" s="451"/>
      <c r="C273" s="451"/>
      <c r="D273" s="451"/>
      <c r="E273" s="275"/>
      <c r="F273" s="275"/>
      <c r="G273" s="275"/>
      <c r="H273" s="179"/>
      <c r="I273" s="179"/>
      <c r="J273" s="298"/>
      <c r="K273" s="275"/>
      <c r="L273" s="275"/>
      <c r="M273" s="275"/>
      <c r="N273" s="298"/>
      <c r="O273" s="275"/>
      <c r="P273" s="275"/>
      <c r="Q273" s="275"/>
      <c r="R273" s="275"/>
      <c r="S273" s="275"/>
      <c r="T273" s="275"/>
      <c r="U273" s="275"/>
      <c r="V273" s="275"/>
      <c r="W273" s="275"/>
      <c r="X273" s="275"/>
      <c r="Y273" s="275"/>
      <c r="Z273" s="275"/>
      <c r="AA273" s="275"/>
      <c r="AB273" s="275"/>
      <c r="AC273" s="275"/>
      <c r="AD273" s="298"/>
      <c r="AE273" s="275"/>
      <c r="AF273" s="275"/>
      <c r="AG273" s="275"/>
      <c r="AH273" s="275"/>
      <c r="AI273" s="275"/>
      <c r="AJ273" s="275"/>
      <c r="AK273" s="275"/>
      <c r="AL273" s="275"/>
      <c r="AM273" s="275"/>
      <c r="AN273" s="275"/>
      <c r="AO273" s="275"/>
      <c r="AP273" s="275"/>
      <c r="AQ273" s="275"/>
      <c r="AR273" s="275"/>
      <c r="AS273" s="298"/>
      <c r="AT273" s="275"/>
      <c r="AU273" s="281"/>
    </row>
    <row r="274" spans="1:47" s="2" customFormat="1">
      <c r="A274" s="451"/>
      <c r="B274" s="451"/>
      <c r="C274" s="451"/>
      <c r="D274" s="451"/>
      <c r="E274" s="275"/>
      <c r="F274" s="275"/>
      <c r="G274" s="275"/>
      <c r="H274" s="179"/>
      <c r="I274" s="179"/>
      <c r="J274" s="298"/>
      <c r="K274" s="275"/>
      <c r="L274" s="275"/>
      <c r="M274" s="275"/>
      <c r="N274" s="298"/>
      <c r="O274" s="275"/>
      <c r="P274" s="275"/>
      <c r="Q274" s="275"/>
      <c r="R274" s="275"/>
      <c r="S274" s="275"/>
      <c r="T274" s="275"/>
      <c r="U274" s="275"/>
      <c r="V274" s="275"/>
      <c r="W274" s="275"/>
      <c r="X274" s="275"/>
      <c r="Y274" s="275"/>
      <c r="Z274" s="275"/>
      <c r="AA274" s="275"/>
      <c r="AB274" s="275"/>
      <c r="AC274" s="275"/>
      <c r="AD274" s="298"/>
      <c r="AE274" s="275"/>
      <c r="AF274" s="275"/>
      <c r="AG274" s="275"/>
      <c r="AH274" s="275"/>
      <c r="AI274" s="275"/>
      <c r="AJ274" s="275"/>
      <c r="AK274" s="275"/>
      <c r="AL274" s="275"/>
      <c r="AM274" s="275"/>
      <c r="AN274" s="275"/>
      <c r="AO274" s="275"/>
      <c r="AP274" s="275"/>
      <c r="AQ274" s="275"/>
      <c r="AR274" s="275"/>
      <c r="AS274" s="298"/>
      <c r="AT274" s="275"/>
      <c r="AU274" s="281"/>
    </row>
    <row r="275" spans="1:47" s="2" customFormat="1">
      <c r="A275" s="451"/>
      <c r="B275" s="451"/>
      <c r="C275" s="451"/>
      <c r="D275" s="451"/>
      <c r="E275" s="275"/>
      <c r="F275" s="275"/>
      <c r="G275" s="275"/>
      <c r="H275" s="179"/>
      <c r="I275" s="179"/>
      <c r="J275" s="298"/>
      <c r="K275" s="275"/>
      <c r="L275" s="275"/>
      <c r="M275" s="275"/>
      <c r="N275" s="298"/>
      <c r="O275" s="275"/>
      <c r="P275" s="275"/>
      <c r="Q275" s="275"/>
      <c r="R275" s="275"/>
      <c r="S275" s="275"/>
      <c r="T275" s="275"/>
      <c r="U275" s="275"/>
      <c r="V275" s="275"/>
      <c r="W275" s="275"/>
      <c r="X275" s="275"/>
      <c r="Y275" s="275"/>
      <c r="Z275" s="275"/>
      <c r="AA275" s="275"/>
      <c r="AB275" s="275"/>
      <c r="AC275" s="275"/>
      <c r="AD275" s="298"/>
      <c r="AE275" s="275"/>
      <c r="AF275" s="275"/>
      <c r="AG275" s="275"/>
      <c r="AH275" s="275"/>
      <c r="AI275" s="275"/>
      <c r="AJ275" s="275"/>
      <c r="AK275" s="275"/>
      <c r="AL275" s="275"/>
      <c r="AM275" s="275"/>
      <c r="AN275" s="275"/>
      <c r="AO275" s="275"/>
      <c r="AP275" s="275"/>
      <c r="AQ275" s="275"/>
      <c r="AR275" s="275"/>
      <c r="AS275" s="298"/>
      <c r="AT275" s="275"/>
      <c r="AU275" s="281"/>
    </row>
    <row r="276" spans="1:47" s="2" customFormat="1">
      <c r="A276" s="451"/>
      <c r="B276" s="451"/>
      <c r="C276" s="451"/>
      <c r="D276" s="451"/>
      <c r="E276" s="275"/>
      <c r="F276" s="275"/>
      <c r="G276" s="275"/>
      <c r="H276" s="179"/>
      <c r="I276" s="179"/>
      <c r="J276" s="298"/>
      <c r="K276" s="275"/>
      <c r="L276" s="275"/>
      <c r="M276" s="275"/>
      <c r="N276" s="298"/>
      <c r="O276" s="275"/>
      <c r="P276" s="275"/>
      <c r="Q276" s="275"/>
      <c r="R276" s="275"/>
      <c r="S276" s="275"/>
      <c r="T276" s="275"/>
      <c r="U276" s="275"/>
      <c r="V276" s="275"/>
      <c r="W276" s="275"/>
      <c r="X276" s="275"/>
      <c r="Y276" s="275"/>
      <c r="Z276" s="275"/>
      <c r="AA276" s="275"/>
      <c r="AB276" s="275"/>
      <c r="AC276" s="275"/>
      <c r="AD276" s="298"/>
      <c r="AE276" s="275"/>
      <c r="AF276" s="275"/>
      <c r="AG276" s="275"/>
      <c r="AH276" s="275"/>
      <c r="AI276" s="275"/>
      <c r="AJ276" s="275"/>
      <c r="AK276" s="275"/>
      <c r="AL276" s="275"/>
      <c r="AM276" s="275"/>
      <c r="AN276" s="275"/>
      <c r="AO276" s="275"/>
      <c r="AP276" s="275"/>
      <c r="AQ276" s="275"/>
      <c r="AR276" s="275"/>
      <c r="AS276" s="298"/>
      <c r="AT276" s="275"/>
      <c r="AU276" s="281"/>
    </row>
    <row r="277" spans="1:47" s="2" customFormat="1">
      <c r="A277" s="451"/>
      <c r="B277" s="451"/>
      <c r="C277" s="451"/>
      <c r="D277" s="451"/>
      <c r="E277" s="275"/>
      <c r="F277" s="275"/>
      <c r="G277" s="275"/>
      <c r="H277" s="179"/>
      <c r="I277" s="179"/>
      <c r="J277" s="298"/>
      <c r="K277" s="275"/>
      <c r="L277" s="275"/>
      <c r="M277" s="275"/>
      <c r="N277" s="298"/>
      <c r="O277" s="275"/>
      <c r="P277" s="275"/>
      <c r="Q277" s="275"/>
      <c r="R277" s="275"/>
      <c r="S277" s="275"/>
      <c r="T277" s="275"/>
      <c r="U277" s="275"/>
      <c r="V277" s="275"/>
      <c r="W277" s="275"/>
      <c r="X277" s="275"/>
      <c r="Y277" s="275"/>
      <c r="Z277" s="275"/>
      <c r="AA277" s="275"/>
      <c r="AB277" s="275"/>
      <c r="AC277" s="275"/>
      <c r="AD277" s="298"/>
      <c r="AE277" s="275"/>
      <c r="AF277" s="275"/>
      <c r="AG277" s="275"/>
      <c r="AH277" s="275"/>
      <c r="AI277" s="275"/>
      <c r="AJ277" s="275"/>
      <c r="AK277" s="275"/>
      <c r="AL277" s="275"/>
      <c r="AM277" s="275"/>
      <c r="AN277" s="275"/>
      <c r="AO277" s="275"/>
      <c r="AP277" s="275"/>
      <c r="AQ277" s="275"/>
      <c r="AR277" s="275"/>
      <c r="AS277" s="298"/>
      <c r="AT277" s="275"/>
      <c r="AU277" s="281"/>
    </row>
    <row r="278" spans="1:47" s="2" customFormat="1">
      <c r="A278" s="451"/>
      <c r="B278" s="451"/>
      <c r="C278" s="451"/>
      <c r="D278" s="451"/>
      <c r="E278" s="275"/>
      <c r="F278" s="275"/>
      <c r="G278" s="275"/>
      <c r="H278" s="179"/>
      <c r="I278" s="179"/>
      <c r="J278" s="298"/>
      <c r="K278" s="275"/>
      <c r="L278" s="275"/>
      <c r="M278" s="275"/>
      <c r="N278" s="298"/>
      <c r="O278" s="275"/>
      <c r="P278" s="275"/>
      <c r="Q278" s="275"/>
      <c r="R278" s="275"/>
      <c r="S278" s="275"/>
      <c r="T278" s="275"/>
      <c r="U278" s="275"/>
      <c r="V278" s="275"/>
      <c r="W278" s="275"/>
      <c r="X278" s="275"/>
      <c r="Y278" s="275"/>
      <c r="Z278" s="275"/>
      <c r="AA278" s="275"/>
      <c r="AB278" s="275"/>
      <c r="AC278" s="275"/>
      <c r="AD278" s="298"/>
      <c r="AE278" s="275"/>
      <c r="AF278" s="275"/>
      <c r="AG278" s="275"/>
      <c r="AH278" s="275"/>
      <c r="AI278" s="275"/>
      <c r="AJ278" s="275"/>
      <c r="AK278" s="275"/>
      <c r="AL278" s="275"/>
      <c r="AM278" s="275"/>
      <c r="AN278" s="275"/>
      <c r="AO278" s="275"/>
      <c r="AP278" s="275"/>
      <c r="AQ278" s="275"/>
      <c r="AR278" s="275"/>
      <c r="AS278" s="298"/>
      <c r="AT278" s="275"/>
      <c r="AU278" s="281"/>
    </row>
    <row r="279" spans="1:47" s="2" customFormat="1">
      <c r="A279" s="451"/>
      <c r="B279" s="451"/>
      <c r="C279" s="451"/>
      <c r="D279" s="451"/>
      <c r="E279" s="275"/>
      <c r="F279" s="275"/>
      <c r="G279" s="275"/>
      <c r="H279" s="179"/>
      <c r="I279" s="179"/>
      <c r="J279" s="298"/>
      <c r="K279" s="275"/>
      <c r="L279" s="275"/>
      <c r="M279" s="275"/>
      <c r="N279" s="298"/>
      <c r="O279" s="275"/>
      <c r="P279" s="275"/>
      <c r="Q279" s="275"/>
      <c r="R279" s="275"/>
      <c r="S279" s="275"/>
      <c r="T279" s="275"/>
      <c r="U279" s="275"/>
      <c r="V279" s="275"/>
      <c r="W279" s="275"/>
      <c r="X279" s="275"/>
      <c r="Y279" s="275"/>
      <c r="Z279" s="275"/>
      <c r="AA279" s="275"/>
      <c r="AB279" s="275"/>
      <c r="AC279" s="275"/>
      <c r="AD279" s="298"/>
      <c r="AE279" s="275"/>
      <c r="AF279" s="275"/>
      <c r="AG279" s="275"/>
      <c r="AH279" s="275"/>
      <c r="AI279" s="275"/>
      <c r="AJ279" s="275"/>
      <c r="AK279" s="275"/>
      <c r="AL279" s="275"/>
      <c r="AM279" s="275"/>
      <c r="AN279" s="275"/>
      <c r="AO279" s="275"/>
      <c r="AP279" s="275"/>
      <c r="AQ279" s="275"/>
      <c r="AR279" s="275"/>
      <c r="AS279" s="298"/>
      <c r="AT279" s="275"/>
      <c r="AU279" s="281"/>
    </row>
    <row r="280" spans="1:47" s="2" customFormat="1">
      <c r="A280" s="451"/>
      <c r="B280" s="451"/>
      <c r="C280" s="451"/>
      <c r="D280" s="451"/>
      <c r="E280" s="275"/>
      <c r="F280" s="275"/>
      <c r="G280" s="275"/>
      <c r="H280" s="179"/>
      <c r="I280" s="179"/>
      <c r="J280" s="298"/>
      <c r="K280" s="275"/>
      <c r="L280" s="275"/>
      <c r="M280" s="275"/>
      <c r="N280" s="298"/>
      <c r="O280" s="275"/>
      <c r="P280" s="275"/>
      <c r="Q280" s="275"/>
      <c r="R280" s="275"/>
      <c r="S280" s="275"/>
      <c r="T280" s="275"/>
      <c r="U280" s="275"/>
      <c r="V280" s="275"/>
      <c r="W280" s="275"/>
      <c r="X280" s="275"/>
      <c r="Y280" s="275"/>
      <c r="Z280" s="275"/>
      <c r="AA280" s="275"/>
      <c r="AB280" s="275"/>
      <c r="AC280" s="275"/>
      <c r="AD280" s="298"/>
      <c r="AE280" s="275"/>
      <c r="AF280" s="275"/>
      <c r="AG280" s="275"/>
      <c r="AH280" s="275"/>
      <c r="AI280" s="275"/>
      <c r="AJ280" s="275"/>
      <c r="AK280" s="275"/>
      <c r="AL280" s="275"/>
      <c r="AM280" s="275"/>
      <c r="AN280" s="275"/>
      <c r="AO280" s="275"/>
      <c r="AP280" s="275"/>
      <c r="AQ280" s="275"/>
      <c r="AR280" s="275"/>
      <c r="AS280" s="298"/>
      <c r="AT280" s="275"/>
      <c r="AU280" s="281"/>
    </row>
    <row r="281" spans="1:47" s="2" customFormat="1">
      <c r="A281" s="451"/>
      <c r="B281" s="451"/>
      <c r="C281" s="451"/>
      <c r="D281" s="451"/>
      <c r="E281" s="275"/>
      <c r="F281" s="275"/>
      <c r="G281" s="275"/>
      <c r="H281" s="179"/>
      <c r="I281" s="179"/>
      <c r="J281" s="298"/>
      <c r="K281" s="275"/>
      <c r="L281" s="275"/>
      <c r="M281" s="275"/>
      <c r="N281" s="298"/>
      <c r="O281" s="275"/>
      <c r="P281" s="275"/>
      <c r="Q281" s="275"/>
      <c r="R281" s="275"/>
      <c r="S281" s="275"/>
      <c r="T281" s="275"/>
      <c r="U281" s="275"/>
      <c r="V281" s="275"/>
      <c r="W281" s="275"/>
      <c r="X281" s="275"/>
      <c r="Y281" s="275"/>
      <c r="Z281" s="275"/>
      <c r="AA281" s="275"/>
      <c r="AB281" s="275"/>
      <c r="AC281" s="275"/>
      <c r="AD281" s="298"/>
      <c r="AE281" s="275"/>
      <c r="AF281" s="275"/>
      <c r="AG281" s="275"/>
      <c r="AH281" s="275"/>
      <c r="AI281" s="275"/>
      <c r="AJ281" s="275"/>
      <c r="AK281" s="275"/>
      <c r="AL281" s="275"/>
      <c r="AM281" s="275"/>
      <c r="AN281" s="275"/>
      <c r="AO281" s="275"/>
      <c r="AP281" s="275"/>
      <c r="AQ281" s="275"/>
      <c r="AR281" s="275"/>
      <c r="AS281" s="298"/>
      <c r="AT281" s="275"/>
      <c r="AU281" s="281"/>
    </row>
    <row r="282" spans="1:47" s="2" customFormat="1">
      <c r="A282" s="451"/>
      <c r="B282" s="451"/>
      <c r="C282" s="451"/>
      <c r="D282" s="451"/>
      <c r="E282" s="275"/>
      <c r="F282" s="275"/>
      <c r="G282" s="275"/>
      <c r="H282" s="179"/>
      <c r="I282" s="179"/>
      <c r="J282" s="298"/>
      <c r="K282" s="275"/>
      <c r="L282" s="275"/>
      <c r="M282" s="275"/>
      <c r="N282" s="298"/>
      <c r="O282" s="275"/>
      <c r="P282" s="275"/>
      <c r="Q282" s="275"/>
      <c r="R282" s="275"/>
      <c r="S282" s="275"/>
      <c r="T282" s="275"/>
      <c r="U282" s="275"/>
      <c r="V282" s="275"/>
      <c r="W282" s="275"/>
      <c r="X282" s="275"/>
      <c r="Y282" s="275"/>
      <c r="Z282" s="275"/>
      <c r="AA282" s="275"/>
      <c r="AB282" s="275"/>
      <c r="AC282" s="275"/>
      <c r="AD282" s="298"/>
      <c r="AE282" s="275"/>
      <c r="AF282" s="275"/>
      <c r="AG282" s="275"/>
      <c r="AH282" s="275"/>
      <c r="AI282" s="275"/>
      <c r="AJ282" s="275"/>
      <c r="AK282" s="275"/>
      <c r="AL282" s="275"/>
      <c r="AM282" s="275"/>
      <c r="AN282" s="275"/>
      <c r="AO282" s="275"/>
      <c r="AP282" s="275"/>
      <c r="AQ282" s="275"/>
      <c r="AR282" s="275"/>
      <c r="AS282" s="298"/>
      <c r="AT282" s="275"/>
      <c r="AU282" s="281"/>
    </row>
    <row r="283" spans="1:47" s="2" customFormat="1">
      <c r="A283" s="451"/>
      <c r="B283" s="451"/>
      <c r="C283" s="451"/>
      <c r="D283" s="451"/>
      <c r="E283" s="275"/>
      <c r="F283" s="275"/>
      <c r="G283" s="275"/>
      <c r="H283" s="179"/>
      <c r="I283" s="179"/>
      <c r="J283" s="298"/>
      <c r="K283" s="275"/>
      <c r="L283" s="275"/>
      <c r="M283" s="275"/>
      <c r="N283" s="298"/>
      <c r="O283" s="275"/>
      <c r="P283" s="275"/>
      <c r="Q283" s="275"/>
      <c r="R283" s="275"/>
      <c r="S283" s="275"/>
      <c r="T283" s="275"/>
      <c r="U283" s="275"/>
      <c r="V283" s="275"/>
      <c r="W283" s="275"/>
      <c r="X283" s="275"/>
      <c r="Y283" s="275"/>
      <c r="Z283" s="275"/>
      <c r="AA283" s="275"/>
      <c r="AB283" s="275"/>
      <c r="AC283" s="275"/>
      <c r="AD283" s="298"/>
      <c r="AE283" s="275"/>
      <c r="AF283" s="275"/>
      <c r="AG283" s="275"/>
      <c r="AH283" s="275"/>
      <c r="AI283" s="275"/>
      <c r="AJ283" s="275"/>
      <c r="AK283" s="275"/>
      <c r="AL283" s="275"/>
      <c r="AM283" s="275"/>
      <c r="AN283" s="275"/>
      <c r="AO283" s="275"/>
      <c r="AP283" s="275"/>
      <c r="AQ283" s="275"/>
      <c r="AR283" s="275"/>
      <c r="AS283" s="298"/>
      <c r="AT283" s="275"/>
      <c r="AU283" s="281"/>
    </row>
    <row r="284" spans="1:47" s="2" customFormat="1">
      <c r="A284" s="451"/>
      <c r="B284" s="451"/>
      <c r="C284" s="451"/>
      <c r="D284" s="451"/>
      <c r="E284" s="275"/>
      <c r="F284" s="275"/>
      <c r="G284" s="275"/>
      <c r="H284" s="179"/>
      <c r="I284" s="179"/>
      <c r="J284" s="298"/>
      <c r="K284" s="275"/>
      <c r="L284" s="275"/>
      <c r="M284" s="275"/>
      <c r="N284" s="298"/>
      <c r="O284" s="275"/>
      <c r="P284" s="275"/>
      <c r="Q284" s="275"/>
      <c r="R284" s="275"/>
      <c r="S284" s="275"/>
      <c r="T284" s="275"/>
      <c r="U284" s="275"/>
      <c r="V284" s="275"/>
      <c r="W284" s="275"/>
      <c r="X284" s="275"/>
      <c r="Y284" s="275"/>
      <c r="Z284" s="275"/>
      <c r="AA284" s="275"/>
      <c r="AB284" s="275"/>
      <c r="AC284" s="275"/>
      <c r="AD284" s="298"/>
      <c r="AE284" s="275"/>
      <c r="AF284" s="275"/>
      <c r="AG284" s="275"/>
      <c r="AH284" s="275"/>
      <c r="AI284" s="275"/>
      <c r="AJ284" s="275"/>
      <c r="AK284" s="275"/>
      <c r="AL284" s="275"/>
      <c r="AM284" s="275"/>
      <c r="AN284" s="275"/>
      <c r="AO284" s="275"/>
      <c r="AP284" s="275"/>
      <c r="AQ284" s="275"/>
      <c r="AR284" s="275"/>
      <c r="AS284" s="298"/>
      <c r="AT284" s="275"/>
      <c r="AU284" s="281"/>
    </row>
    <row r="285" spans="1:47" s="2" customFormat="1">
      <c r="A285" s="451"/>
      <c r="B285" s="451"/>
      <c r="C285" s="451"/>
      <c r="D285" s="451"/>
      <c r="E285" s="275"/>
      <c r="F285" s="275"/>
      <c r="G285" s="275"/>
      <c r="H285" s="179"/>
      <c r="I285" s="179"/>
      <c r="J285" s="298"/>
      <c r="K285" s="275"/>
      <c r="L285" s="275"/>
      <c r="M285" s="275"/>
      <c r="N285" s="298"/>
      <c r="O285" s="275"/>
      <c r="P285" s="275"/>
      <c r="Q285" s="275"/>
      <c r="R285" s="275"/>
      <c r="S285" s="275"/>
      <c r="T285" s="275"/>
      <c r="U285" s="275"/>
      <c r="V285" s="275"/>
      <c r="W285" s="275"/>
      <c r="X285" s="275"/>
      <c r="Y285" s="275"/>
      <c r="Z285" s="275"/>
      <c r="AA285" s="275"/>
      <c r="AB285" s="275"/>
      <c r="AC285" s="275"/>
      <c r="AD285" s="298"/>
      <c r="AE285" s="275"/>
      <c r="AF285" s="275"/>
      <c r="AG285" s="275"/>
      <c r="AH285" s="275"/>
      <c r="AI285" s="275"/>
      <c r="AJ285" s="275"/>
      <c r="AK285" s="275"/>
      <c r="AL285" s="275"/>
      <c r="AM285" s="275"/>
      <c r="AN285" s="275"/>
      <c r="AO285" s="275"/>
      <c r="AP285" s="275"/>
      <c r="AQ285" s="275"/>
      <c r="AR285" s="275"/>
      <c r="AS285" s="298"/>
      <c r="AT285" s="275"/>
      <c r="AU285" s="281"/>
    </row>
    <row r="286" spans="1:47" s="2" customFormat="1">
      <c r="A286" s="451"/>
      <c r="B286" s="451"/>
      <c r="C286" s="451"/>
      <c r="D286" s="451"/>
      <c r="E286" s="275"/>
      <c r="F286" s="275"/>
      <c r="G286" s="275"/>
      <c r="H286" s="179"/>
      <c r="I286" s="179"/>
      <c r="J286" s="298"/>
      <c r="K286" s="275"/>
      <c r="L286" s="275"/>
      <c r="M286" s="275"/>
      <c r="N286" s="298"/>
      <c r="O286" s="275"/>
      <c r="P286" s="275"/>
      <c r="Q286" s="275"/>
      <c r="R286" s="275"/>
      <c r="S286" s="275"/>
      <c r="T286" s="275"/>
      <c r="U286" s="275"/>
      <c r="V286" s="275"/>
      <c r="W286" s="275"/>
      <c r="X286" s="275"/>
      <c r="Y286" s="275"/>
      <c r="Z286" s="275"/>
      <c r="AA286" s="275"/>
      <c r="AB286" s="275"/>
      <c r="AC286" s="275"/>
      <c r="AD286" s="298"/>
      <c r="AE286" s="275"/>
      <c r="AF286" s="275"/>
      <c r="AG286" s="275"/>
      <c r="AH286" s="275"/>
      <c r="AI286" s="275"/>
      <c r="AJ286" s="275"/>
      <c r="AK286" s="275"/>
      <c r="AL286" s="275"/>
      <c r="AM286" s="275"/>
      <c r="AN286" s="275"/>
      <c r="AO286" s="275"/>
      <c r="AP286" s="275"/>
      <c r="AQ286" s="275"/>
      <c r="AR286" s="275"/>
      <c r="AS286" s="298"/>
      <c r="AT286" s="275"/>
      <c r="AU286" s="281"/>
    </row>
    <row r="287" spans="1:47" s="2" customFormat="1">
      <c r="A287" s="451"/>
      <c r="B287" s="451"/>
      <c r="C287" s="451"/>
      <c r="D287" s="451"/>
      <c r="E287" s="275"/>
      <c r="F287" s="275"/>
      <c r="G287" s="275"/>
      <c r="H287" s="179"/>
      <c r="I287" s="179"/>
      <c r="J287" s="298"/>
      <c r="K287" s="275"/>
      <c r="L287" s="275"/>
      <c r="M287" s="275"/>
      <c r="N287" s="298"/>
      <c r="O287" s="275"/>
      <c r="P287" s="275"/>
      <c r="Q287" s="275"/>
      <c r="R287" s="275"/>
      <c r="S287" s="275"/>
      <c r="T287" s="275"/>
      <c r="U287" s="275"/>
      <c r="V287" s="275"/>
      <c r="W287" s="275"/>
      <c r="X287" s="275"/>
      <c r="Y287" s="275"/>
      <c r="Z287" s="275"/>
      <c r="AA287" s="275"/>
      <c r="AB287" s="275"/>
      <c r="AC287" s="275"/>
      <c r="AD287" s="298"/>
      <c r="AE287" s="275"/>
      <c r="AF287" s="275"/>
      <c r="AG287" s="275"/>
      <c r="AH287" s="275"/>
      <c r="AI287" s="275"/>
      <c r="AJ287" s="275"/>
      <c r="AK287" s="275"/>
      <c r="AL287" s="275"/>
      <c r="AM287" s="275"/>
      <c r="AN287" s="275"/>
      <c r="AO287" s="275"/>
      <c r="AP287" s="275"/>
      <c r="AQ287" s="275"/>
      <c r="AR287" s="275"/>
      <c r="AS287" s="298"/>
      <c r="AT287" s="275"/>
      <c r="AU287" s="281"/>
    </row>
    <row r="288" spans="1:47" s="2" customFormat="1">
      <c r="A288" s="451"/>
      <c r="B288" s="451"/>
      <c r="C288" s="451"/>
      <c r="D288" s="451"/>
      <c r="E288" s="275"/>
      <c r="F288" s="275"/>
      <c r="G288" s="275"/>
      <c r="H288" s="179"/>
      <c r="I288" s="179"/>
      <c r="J288" s="298"/>
      <c r="K288" s="275"/>
      <c r="L288" s="275"/>
      <c r="M288" s="275"/>
      <c r="N288" s="298"/>
      <c r="O288" s="275"/>
      <c r="P288" s="275"/>
      <c r="Q288" s="275"/>
      <c r="R288" s="275"/>
      <c r="S288" s="275"/>
      <c r="T288" s="275"/>
      <c r="U288" s="275"/>
      <c r="V288" s="275"/>
      <c r="W288" s="275"/>
      <c r="X288" s="275"/>
      <c r="Y288" s="275"/>
      <c r="Z288" s="275"/>
      <c r="AA288" s="275"/>
      <c r="AB288" s="275"/>
      <c r="AC288" s="275"/>
      <c r="AD288" s="298"/>
      <c r="AE288" s="275"/>
      <c r="AF288" s="275"/>
      <c r="AG288" s="275"/>
      <c r="AH288" s="275"/>
      <c r="AI288" s="275"/>
      <c r="AJ288" s="275"/>
      <c r="AK288" s="275"/>
      <c r="AL288" s="275"/>
      <c r="AM288" s="275"/>
      <c r="AN288" s="275"/>
      <c r="AO288" s="275"/>
      <c r="AP288" s="275"/>
      <c r="AQ288" s="275"/>
      <c r="AR288" s="275"/>
      <c r="AS288" s="298"/>
      <c r="AT288" s="275"/>
      <c r="AU288" s="281"/>
    </row>
    <row r="289" spans="1:47" s="2" customFormat="1">
      <c r="A289" s="451"/>
      <c r="B289" s="451"/>
      <c r="C289" s="451"/>
      <c r="D289" s="451"/>
      <c r="E289" s="275"/>
      <c r="F289" s="275"/>
      <c r="G289" s="275"/>
      <c r="H289" s="179"/>
      <c r="I289" s="179"/>
      <c r="J289" s="298"/>
      <c r="K289" s="275"/>
      <c r="L289" s="275"/>
      <c r="M289" s="275"/>
      <c r="N289" s="298"/>
      <c r="O289" s="275"/>
      <c r="P289" s="275"/>
      <c r="Q289" s="275"/>
      <c r="R289" s="275"/>
      <c r="S289" s="275"/>
      <c r="T289" s="275"/>
      <c r="U289" s="275"/>
      <c r="V289" s="275"/>
      <c r="W289" s="275"/>
      <c r="X289" s="275"/>
      <c r="Y289" s="275"/>
      <c r="Z289" s="275"/>
      <c r="AA289" s="275"/>
      <c r="AB289" s="275"/>
      <c r="AC289" s="275"/>
      <c r="AD289" s="298"/>
      <c r="AE289" s="275"/>
      <c r="AF289" s="275"/>
      <c r="AG289" s="275"/>
      <c r="AH289" s="275"/>
      <c r="AI289" s="275"/>
      <c r="AJ289" s="275"/>
      <c r="AK289" s="275"/>
      <c r="AL289" s="275"/>
      <c r="AM289" s="275"/>
      <c r="AN289" s="275"/>
      <c r="AO289" s="275"/>
      <c r="AP289" s="275"/>
      <c r="AQ289" s="275"/>
      <c r="AR289" s="275"/>
      <c r="AS289" s="298"/>
      <c r="AT289" s="275"/>
      <c r="AU289" s="281"/>
    </row>
    <row r="290" spans="1:47" s="2" customFormat="1">
      <c r="A290" s="451"/>
      <c r="B290" s="451"/>
      <c r="C290" s="451"/>
      <c r="D290" s="451"/>
      <c r="E290" s="275"/>
      <c r="F290" s="275"/>
      <c r="G290" s="275"/>
      <c r="H290" s="179"/>
      <c r="I290" s="179"/>
      <c r="J290" s="298"/>
      <c r="K290" s="275"/>
      <c r="L290" s="275"/>
      <c r="M290" s="275"/>
      <c r="N290" s="298"/>
      <c r="O290" s="275"/>
      <c r="P290" s="275"/>
      <c r="Q290" s="275"/>
      <c r="R290" s="275"/>
      <c r="S290" s="275"/>
      <c r="T290" s="275"/>
      <c r="U290" s="275"/>
      <c r="V290" s="275"/>
      <c r="W290" s="275"/>
      <c r="X290" s="275"/>
      <c r="Y290" s="275"/>
      <c r="Z290" s="275"/>
      <c r="AA290" s="275"/>
      <c r="AB290" s="275"/>
      <c r="AC290" s="275"/>
      <c r="AD290" s="298"/>
      <c r="AE290" s="275"/>
      <c r="AF290" s="275"/>
      <c r="AG290" s="275"/>
      <c r="AH290" s="275"/>
      <c r="AI290" s="275"/>
      <c r="AJ290" s="275"/>
      <c r="AK290" s="275"/>
      <c r="AL290" s="275"/>
      <c r="AM290" s="275"/>
      <c r="AN290" s="275"/>
      <c r="AO290" s="275"/>
      <c r="AP290" s="275"/>
      <c r="AQ290" s="275"/>
      <c r="AR290" s="275"/>
      <c r="AS290" s="298"/>
      <c r="AT290" s="275"/>
      <c r="AU290" s="281"/>
    </row>
    <row r="291" spans="1:47" s="2" customFormat="1">
      <c r="A291" s="451"/>
      <c r="B291" s="451"/>
      <c r="C291" s="451"/>
      <c r="D291" s="451"/>
      <c r="E291" s="275"/>
      <c r="F291" s="275"/>
      <c r="G291" s="275"/>
      <c r="H291" s="179"/>
      <c r="I291" s="179"/>
      <c r="J291" s="298"/>
      <c r="K291" s="275"/>
      <c r="L291" s="275"/>
      <c r="M291" s="275"/>
      <c r="N291" s="298"/>
      <c r="O291" s="275"/>
      <c r="P291" s="275"/>
      <c r="Q291" s="275"/>
      <c r="R291" s="275"/>
      <c r="S291" s="275"/>
      <c r="T291" s="275"/>
      <c r="U291" s="275"/>
      <c r="V291" s="275"/>
      <c r="W291" s="275"/>
      <c r="X291" s="275"/>
      <c r="Y291" s="275"/>
      <c r="Z291" s="275"/>
      <c r="AA291" s="275"/>
      <c r="AB291" s="275"/>
      <c r="AC291" s="275"/>
      <c r="AD291" s="298"/>
      <c r="AE291" s="275"/>
      <c r="AF291" s="275"/>
      <c r="AG291" s="275"/>
      <c r="AH291" s="275"/>
      <c r="AI291" s="275"/>
      <c r="AJ291" s="275"/>
      <c r="AK291" s="275"/>
      <c r="AL291" s="275"/>
      <c r="AM291" s="275"/>
      <c r="AN291" s="275"/>
      <c r="AO291" s="275"/>
      <c r="AP291" s="275"/>
      <c r="AQ291" s="275"/>
      <c r="AR291" s="275"/>
      <c r="AS291" s="298"/>
      <c r="AT291" s="275"/>
      <c r="AU291" s="281"/>
    </row>
    <row r="292" spans="1:47" s="2" customFormat="1">
      <c r="A292" s="451"/>
      <c r="B292" s="451"/>
      <c r="C292" s="451"/>
      <c r="D292" s="451"/>
      <c r="E292" s="275"/>
      <c r="F292" s="275"/>
      <c r="G292" s="275"/>
      <c r="H292" s="179"/>
      <c r="I292" s="179"/>
      <c r="J292" s="298"/>
      <c r="K292" s="275"/>
      <c r="L292" s="275"/>
      <c r="M292" s="275"/>
      <c r="N292" s="298"/>
      <c r="O292" s="275"/>
      <c r="P292" s="275"/>
      <c r="Q292" s="275"/>
      <c r="R292" s="275"/>
      <c r="S292" s="275"/>
      <c r="T292" s="275"/>
      <c r="U292" s="275"/>
      <c r="V292" s="275"/>
      <c r="W292" s="275"/>
      <c r="X292" s="275"/>
      <c r="Y292" s="275"/>
      <c r="Z292" s="275"/>
      <c r="AA292" s="275"/>
      <c r="AB292" s="275"/>
      <c r="AC292" s="275"/>
      <c r="AD292" s="298"/>
      <c r="AE292" s="275"/>
      <c r="AF292" s="275"/>
      <c r="AG292" s="275"/>
      <c r="AH292" s="275"/>
      <c r="AI292" s="275"/>
      <c r="AJ292" s="275"/>
      <c r="AK292" s="275"/>
      <c r="AL292" s="275"/>
      <c r="AM292" s="275"/>
      <c r="AN292" s="275"/>
      <c r="AO292" s="275"/>
      <c r="AP292" s="275"/>
      <c r="AQ292" s="275"/>
      <c r="AR292" s="275"/>
      <c r="AS292" s="298"/>
      <c r="AT292" s="275"/>
      <c r="AU292" s="281"/>
    </row>
    <row r="293" spans="1:47" s="2" customFormat="1">
      <c r="A293" s="451"/>
      <c r="B293" s="451"/>
      <c r="C293" s="451"/>
      <c r="D293" s="451"/>
      <c r="E293" s="275"/>
      <c r="F293" s="275"/>
      <c r="G293" s="275"/>
      <c r="H293" s="179"/>
      <c r="I293" s="179"/>
      <c r="J293" s="298"/>
      <c r="K293" s="275"/>
      <c r="L293" s="275"/>
      <c r="M293" s="275"/>
      <c r="N293" s="298"/>
      <c r="O293" s="275"/>
      <c r="P293" s="275"/>
      <c r="Q293" s="275"/>
      <c r="R293" s="275"/>
      <c r="S293" s="275"/>
      <c r="T293" s="275"/>
      <c r="U293" s="275"/>
      <c r="V293" s="275"/>
      <c r="W293" s="275"/>
      <c r="X293" s="275"/>
      <c r="Y293" s="275"/>
      <c r="Z293" s="275"/>
      <c r="AA293" s="275"/>
      <c r="AB293" s="275"/>
      <c r="AC293" s="275"/>
      <c r="AD293" s="298"/>
      <c r="AE293" s="275"/>
      <c r="AF293" s="275"/>
      <c r="AG293" s="275"/>
      <c r="AH293" s="275"/>
      <c r="AI293" s="275"/>
      <c r="AJ293" s="275"/>
      <c r="AK293" s="275"/>
      <c r="AL293" s="275"/>
      <c r="AM293" s="275"/>
      <c r="AN293" s="275"/>
      <c r="AO293" s="275"/>
      <c r="AP293" s="275"/>
      <c r="AQ293" s="275"/>
      <c r="AR293" s="275"/>
      <c r="AS293" s="298"/>
      <c r="AT293" s="275"/>
      <c r="AU293" s="281"/>
    </row>
    <row r="294" spans="1:47" s="2" customFormat="1">
      <c r="A294" s="451"/>
      <c r="B294" s="451"/>
      <c r="C294" s="451"/>
      <c r="D294" s="451"/>
      <c r="E294" s="275"/>
      <c r="F294" s="275"/>
      <c r="G294" s="275"/>
      <c r="H294" s="179"/>
      <c r="I294" s="179"/>
      <c r="J294" s="298"/>
      <c r="K294" s="275"/>
      <c r="L294" s="275"/>
      <c r="M294" s="275"/>
      <c r="N294" s="298"/>
      <c r="O294" s="275"/>
      <c r="P294" s="275"/>
      <c r="Q294" s="275"/>
      <c r="R294" s="275"/>
      <c r="S294" s="275"/>
      <c r="T294" s="275"/>
      <c r="U294" s="275"/>
      <c r="V294" s="275"/>
      <c r="W294" s="275"/>
      <c r="X294" s="275"/>
      <c r="Y294" s="275"/>
      <c r="Z294" s="275"/>
      <c r="AA294" s="275"/>
      <c r="AB294" s="275"/>
      <c r="AC294" s="275"/>
      <c r="AD294" s="298"/>
      <c r="AE294" s="275"/>
      <c r="AF294" s="275"/>
      <c r="AG294" s="275"/>
      <c r="AH294" s="275"/>
      <c r="AI294" s="275"/>
      <c r="AJ294" s="275"/>
      <c r="AK294" s="275"/>
      <c r="AL294" s="275"/>
      <c r="AM294" s="275"/>
      <c r="AN294" s="275"/>
      <c r="AO294" s="275"/>
      <c r="AP294" s="275"/>
      <c r="AQ294" s="275"/>
      <c r="AR294" s="275"/>
      <c r="AS294" s="298"/>
      <c r="AT294" s="275"/>
      <c r="AU294" s="281"/>
    </row>
    <row r="295" spans="1:47" s="2" customFormat="1">
      <c r="A295" s="451"/>
      <c r="B295" s="451"/>
      <c r="C295" s="451"/>
      <c r="D295" s="451"/>
      <c r="E295" s="275"/>
      <c r="F295" s="275"/>
      <c r="G295" s="275"/>
      <c r="H295" s="179"/>
      <c r="I295" s="179"/>
      <c r="J295" s="298"/>
      <c r="K295" s="275"/>
      <c r="L295" s="275"/>
      <c r="M295" s="275"/>
      <c r="N295" s="298"/>
      <c r="O295" s="275"/>
      <c r="P295" s="275"/>
      <c r="Q295" s="275"/>
      <c r="R295" s="275"/>
      <c r="S295" s="275"/>
      <c r="T295" s="275"/>
      <c r="U295" s="275"/>
      <c r="V295" s="275"/>
      <c r="W295" s="275"/>
      <c r="X295" s="275"/>
      <c r="Y295" s="275"/>
      <c r="Z295" s="275"/>
      <c r="AA295" s="275"/>
      <c r="AB295" s="275"/>
      <c r="AC295" s="275"/>
      <c r="AD295" s="298"/>
      <c r="AE295" s="275"/>
      <c r="AF295" s="275"/>
      <c r="AG295" s="275"/>
      <c r="AH295" s="275"/>
      <c r="AI295" s="275"/>
      <c r="AJ295" s="275"/>
      <c r="AK295" s="275"/>
      <c r="AL295" s="275"/>
      <c r="AM295" s="275"/>
      <c r="AN295" s="275"/>
      <c r="AO295" s="275"/>
      <c r="AP295" s="275"/>
      <c r="AQ295" s="275"/>
      <c r="AR295" s="275"/>
      <c r="AS295" s="298"/>
      <c r="AT295" s="275"/>
      <c r="AU295" s="281"/>
    </row>
    <row r="296" spans="1:47" s="2" customFormat="1">
      <c r="A296" s="451"/>
      <c r="B296" s="451"/>
      <c r="C296" s="451"/>
      <c r="D296" s="451"/>
      <c r="E296" s="275"/>
      <c r="F296" s="275"/>
      <c r="G296" s="275"/>
      <c r="H296" s="179"/>
      <c r="I296" s="179"/>
      <c r="J296" s="298"/>
      <c r="K296" s="275"/>
      <c r="L296" s="275"/>
      <c r="M296" s="275"/>
      <c r="N296" s="298"/>
      <c r="O296" s="275"/>
      <c r="P296" s="275"/>
      <c r="Q296" s="275"/>
      <c r="R296" s="275"/>
      <c r="S296" s="275"/>
      <c r="T296" s="275"/>
      <c r="U296" s="275"/>
      <c r="V296" s="275"/>
      <c r="W296" s="275"/>
      <c r="X296" s="275"/>
      <c r="Y296" s="275"/>
      <c r="Z296" s="275"/>
      <c r="AA296" s="275"/>
      <c r="AB296" s="275"/>
      <c r="AC296" s="275"/>
      <c r="AD296" s="298"/>
      <c r="AE296" s="275"/>
      <c r="AF296" s="275"/>
      <c r="AG296" s="275"/>
      <c r="AH296" s="275"/>
      <c r="AI296" s="275"/>
      <c r="AJ296" s="275"/>
      <c r="AK296" s="275"/>
      <c r="AL296" s="275"/>
      <c r="AM296" s="275"/>
      <c r="AN296" s="275"/>
      <c r="AO296" s="275"/>
      <c r="AP296" s="275"/>
      <c r="AQ296" s="275"/>
      <c r="AR296" s="275"/>
      <c r="AS296" s="298"/>
      <c r="AT296" s="275"/>
      <c r="AU296" s="281"/>
    </row>
    <row r="297" spans="1:47" s="2" customFormat="1">
      <c r="A297" s="451"/>
      <c r="B297" s="451"/>
      <c r="C297" s="451"/>
      <c r="D297" s="451"/>
      <c r="E297" s="275"/>
      <c r="F297" s="275"/>
      <c r="G297" s="275"/>
      <c r="H297" s="179"/>
      <c r="I297" s="179"/>
      <c r="J297" s="298"/>
      <c r="K297" s="275"/>
      <c r="L297" s="275"/>
      <c r="M297" s="275"/>
      <c r="N297" s="298"/>
      <c r="O297" s="275"/>
      <c r="P297" s="275"/>
      <c r="Q297" s="275"/>
      <c r="R297" s="275"/>
      <c r="S297" s="275"/>
      <c r="T297" s="275"/>
      <c r="U297" s="275"/>
      <c r="V297" s="275"/>
      <c r="W297" s="275"/>
      <c r="X297" s="275"/>
      <c r="Y297" s="275"/>
      <c r="Z297" s="275"/>
      <c r="AA297" s="275"/>
      <c r="AB297" s="275"/>
      <c r="AC297" s="275"/>
      <c r="AD297" s="298"/>
      <c r="AE297" s="275"/>
      <c r="AF297" s="275"/>
      <c r="AG297" s="275"/>
      <c r="AH297" s="275"/>
      <c r="AI297" s="275"/>
      <c r="AJ297" s="275"/>
      <c r="AK297" s="275"/>
      <c r="AL297" s="275"/>
      <c r="AM297" s="275"/>
      <c r="AN297" s="275"/>
      <c r="AO297" s="275"/>
      <c r="AP297" s="275"/>
      <c r="AQ297" s="275"/>
      <c r="AR297" s="275"/>
      <c r="AS297" s="298"/>
      <c r="AT297" s="275"/>
      <c r="AU297" s="281"/>
    </row>
    <row r="298" spans="1:47" s="2" customFormat="1">
      <c r="A298" s="451"/>
      <c r="B298" s="451"/>
      <c r="C298" s="451"/>
      <c r="D298" s="451"/>
      <c r="E298" s="275"/>
      <c r="F298" s="275"/>
      <c r="G298" s="275"/>
      <c r="H298" s="179"/>
      <c r="I298" s="179"/>
      <c r="J298" s="298"/>
      <c r="K298" s="275"/>
      <c r="L298" s="275"/>
      <c r="M298" s="275"/>
      <c r="N298" s="298"/>
      <c r="O298" s="275"/>
      <c r="P298" s="275"/>
      <c r="Q298" s="275"/>
      <c r="R298" s="275"/>
      <c r="S298" s="275"/>
      <c r="T298" s="275"/>
      <c r="U298" s="275"/>
      <c r="V298" s="275"/>
      <c r="W298" s="275"/>
      <c r="X298" s="275"/>
      <c r="Y298" s="275"/>
      <c r="Z298" s="275"/>
      <c r="AA298" s="275"/>
      <c r="AB298" s="275"/>
      <c r="AC298" s="275"/>
      <c r="AD298" s="298"/>
      <c r="AE298" s="275"/>
      <c r="AF298" s="275"/>
      <c r="AG298" s="275"/>
      <c r="AH298" s="275"/>
      <c r="AI298" s="275"/>
      <c r="AJ298" s="275"/>
      <c r="AK298" s="275"/>
      <c r="AL298" s="275"/>
      <c r="AM298" s="275"/>
      <c r="AN298" s="275"/>
      <c r="AO298" s="275"/>
      <c r="AP298" s="275"/>
      <c r="AQ298" s="275"/>
      <c r="AR298" s="275"/>
      <c r="AS298" s="298"/>
      <c r="AT298" s="275"/>
      <c r="AU298" s="281"/>
    </row>
    <row r="299" spans="1:47" s="2" customFormat="1">
      <c r="A299" s="451"/>
      <c r="B299" s="451"/>
      <c r="C299" s="451"/>
      <c r="D299" s="451"/>
      <c r="E299" s="275"/>
      <c r="F299" s="275"/>
      <c r="G299" s="275"/>
      <c r="H299" s="179"/>
      <c r="I299" s="179"/>
      <c r="J299" s="298"/>
      <c r="K299" s="275"/>
      <c r="L299" s="275"/>
      <c r="M299" s="275"/>
      <c r="N299" s="298"/>
      <c r="O299" s="275"/>
      <c r="P299" s="275"/>
      <c r="Q299" s="275"/>
      <c r="R299" s="275"/>
      <c r="S299" s="275"/>
      <c r="T299" s="275"/>
      <c r="U299" s="275"/>
      <c r="V299" s="275"/>
      <c r="W299" s="275"/>
      <c r="X299" s="275"/>
      <c r="Y299" s="275"/>
      <c r="Z299" s="275"/>
      <c r="AA299" s="275"/>
      <c r="AB299" s="275"/>
      <c r="AC299" s="275"/>
      <c r="AD299" s="298"/>
      <c r="AE299" s="275"/>
      <c r="AF299" s="275"/>
      <c r="AG299" s="275"/>
      <c r="AH299" s="275"/>
      <c r="AI299" s="275"/>
      <c r="AJ299" s="275"/>
      <c r="AK299" s="275"/>
      <c r="AL299" s="275"/>
      <c r="AM299" s="275"/>
      <c r="AN299" s="275"/>
      <c r="AO299" s="275"/>
      <c r="AP299" s="275"/>
      <c r="AQ299" s="275"/>
      <c r="AR299" s="275"/>
      <c r="AS299" s="298"/>
      <c r="AT299" s="275"/>
      <c r="AU299" s="281"/>
    </row>
    <row r="300" spans="1:47" s="2" customFormat="1">
      <c r="A300" s="451"/>
      <c r="B300" s="451"/>
      <c r="C300" s="451"/>
      <c r="D300" s="451"/>
      <c r="E300" s="275"/>
      <c r="F300" s="275"/>
      <c r="G300" s="275"/>
      <c r="H300" s="179"/>
      <c r="I300" s="179"/>
      <c r="J300" s="298"/>
      <c r="K300" s="275"/>
      <c r="L300" s="275"/>
      <c r="M300" s="275"/>
      <c r="N300" s="298"/>
      <c r="O300" s="275"/>
      <c r="P300" s="275"/>
      <c r="Q300" s="275"/>
      <c r="R300" s="275"/>
      <c r="S300" s="275"/>
      <c r="T300" s="275"/>
      <c r="U300" s="275"/>
      <c r="V300" s="275"/>
      <c r="W300" s="275"/>
      <c r="X300" s="275"/>
      <c r="Y300" s="275"/>
      <c r="Z300" s="275"/>
      <c r="AA300" s="275"/>
      <c r="AB300" s="275"/>
      <c r="AC300" s="275"/>
      <c r="AD300" s="298"/>
      <c r="AE300" s="275"/>
      <c r="AF300" s="275"/>
      <c r="AG300" s="275"/>
      <c r="AH300" s="275"/>
      <c r="AI300" s="275"/>
      <c r="AJ300" s="275"/>
      <c r="AK300" s="275"/>
      <c r="AL300" s="275"/>
      <c r="AM300" s="275"/>
      <c r="AN300" s="275"/>
      <c r="AO300" s="275"/>
      <c r="AP300" s="275"/>
      <c r="AQ300" s="275"/>
      <c r="AR300" s="275"/>
      <c r="AS300" s="298"/>
      <c r="AT300" s="275"/>
      <c r="AU300" s="281"/>
    </row>
    <row r="301" spans="1:47" s="2" customFormat="1">
      <c r="A301" s="451"/>
      <c r="B301" s="451"/>
      <c r="C301" s="451"/>
      <c r="D301" s="451"/>
      <c r="E301" s="275"/>
      <c r="F301" s="275"/>
      <c r="G301" s="275"/>
      <c r="H301" s="179"/>
      <c r="I301" s="179"/>
      <c r="J301" s="298"/>
      <c r="K301" s="275"/>
      <c r="L301" s="275"/>
      <c r="M301" s="275"/>
      <c r="N301" s="298"/>
      <c r="O301" s="275"/>
      <c r="P301" s="275"/>
      <c r="Q301" s="275"/>
      <c r="R301" s="275"/>
      <c r="S301" s="275"/>
      <c r="T301" s="275"/>
      <c r="U301" s="275"/>
      <c r="V301" s="275"/>
      <c r="W301" s="275"/>
      <c r="X301" s="275"/>
      <c r="Y301" s="275"/>
      <c r="Z301" s="275"/>
      <c r="AA301" s="275"/>
      <c r="AB301" s="275"/>
      <c r="AC301" s="275"/>
      <c r="AD301" s="298"/>
      <c r="AE301" s="275"/>
      <c r="AF301" s="275"/>
      <c r="AG301" s="275"/>
      <c r="AH301" s="275"/>
      <c r="AI301" s="275"/>
      <c r="AJ301" s="275"/>
      <c r="AK301" s="275"/>
      <c r="AL301" s="275"/>
      <c r="AM301" s="275"/>
      <c r="AN301" s="275"/>
      <c r="AO301" s="275"/>
      <c r="AP301" s="275"/>
      <c r="AQ301" s="275"/>
      <c r="AR301" s="275"/>
      <c r="AS301" s="298"/>
      <c r="AT301" s="275"/>
      <c r="AU301" s="281"/>
    </row>
    <row r="302" spans="1:47" s="2" customFormat="1">
      <c r="A302" s="451"/>
      <c r="B302" s="451"/>
      <c r="C302" s="451"/>
      <c r="D302" s="451"/>
      <c r="E302" s="275"/>
      <c r="F302" s="275"/>
      <c r="G302" s="275"/>
      <c r="H302" s="179"/>
      <c r="I302" s="179"/>
      <c r="J302" s="298"/>
      <c r="K302" s="275"/>
      <c r="L302" s="275"/>
      <c r="M302" s="275"/>
      <c r="N302" s="298"/>
      <c r="O302" s="275"/>
      <c r="P302" s="275"/>
      <c r="Q302" s="275"/>
      <c r="R302" s="275"/>
      <c r="S302" s="275"/>
      <c r="T302" s="275"/>
      <c r="U302" s="275"/>
      <c r="V302" s="275"/>
      <c r="W302" s="275"/>
      <c r="X302" s="275"/>
      <c r="Y302" s="275"/>
      <c r="Z302" s="275"/>
      <c r="AA302" s="275"/>
      <c r="AB302" s="275"/>
      <c r="AC302" s="275"/>
      <c r="AD302" s="298"/>
      <c r="AE302" s="275"/>
      <c r="AF302" s="275"/>
      <c r="AG302" s="275"/>
      <c r="AH302" s="275"/>
      <c r="AI302" s="275"/>
      <c r="AJ302" s="275"/>
      <c r="AK302" s="275"/>
      <c r="AL302" s="275"/>
      <c r="AM302" s="275"/>
      <c r="AN302" s="275"/>
      <c r="AO302" s="275"/>
      <c r="AP302" s="275"/>
      <c r="AQ302" s="275"/>
      <c r="AR302" s="275"/>
      <c r="AS302" s="298"/>
      <c r="AT302" s="275"/>
      <c r="AU302" s="281"/>
    </row>
    <row r="303" spans="1:47" s="2" customFormat="1">
      <c r="A303" s="451"/>
      <c r="B303" s="451"/>
      <c r="C303" s="451"/>
      <c r="D303" s="451"/>
      <c r="E303" s="275"/>
      <c r="F303" s="275"/>
      <c r="G303" s="275"/>
      <c r="H303" s="179"/>
      <c r="I303" s="179"/>
      <c r="J303" s="298"/>
      <c r="K303" s="275"/>
      <c r="L303" s="275"/>
      <c r="M303" s="275"/>
      <c r="N303" s="298"/>
      <c r="O303" s="275"/>
      <c r="P303" s="275"/>
      <c r="Q303" s="275"/>
      <c r="R303" s="275"/>
      <c r="S303" s="275"/>
      <c r="T303" s="275"/>
      <c r="U303" s="275"/>
      <c r="V303" s="275"/>
      <c r="W303" s="275"/>
      <c r="X303" s="275"/>
      <c r="Y303" s="275"/>
      <c r="Z303" s="275"/>
      <c r="AA303" s="275"/>
      <c r="AB303" s="275"/>
      <c r="AC303" s="275"/>
      <c r="AD303" s="298"/>
      <c r="AE303" s="275"/>
      <c r="AF303" s="275"/>
      <c r="AG303" s="275"/>
      <c r="AH303" s="275"/>
      <c r="AI303" s="275"/>
      <c r="AJ303" s="275"/>
      <c r="AK303" s="275"/>
      <c r="AL303" s="275"/>
      <c r="AM303" s="275"/>
      <c r="AN303" s="275"/>
      <c r="AO303" s="275"/>
      <c r="AP303" s="275"/>
      <c r="AQ303" s="275"/>
      <c r="AR303" s="275"/>
      <c r="AS303" s="298"/>
      <c r="AT303" s="275"/>
      <c r="AU303" s="281"/>
    </row>
    <row r="304" spans="1:47" s="2" customFormat="1">
      <c r="A304" s="451"/>
      <c r="B304" s="451"/>
      <c r="C304" s="451"/>
      <c r="D304" s="451"/>
      <c r="E304" s="275"/>
      <c r="F304" s="275"/>
      <c r="G304" s="275"/>
      <c r="H304" s="179"/>
      <c r="I304" s="179"/>
      <c r="J304" s="298"/>
      <c r="K304" s="275"/>
      <c r="L304" s="275"/>
      <c r="M304" s="275"/>
      <c r="N304" s="298"/>
      <c r="O304" s="275"/>
      <c r="P304" s="275"/>
      <c r="Q304" s="275"/>
      <c r="R304" s="275"/>
      <c r="S304" s="275"/>
      <c r="T304" s="275"/>
      <c r="U304" s="275"/>
      <c r="V304" s="275"/>
      <c r="W304" s="275"/>
      <c r="X304" s="275"/>
      <c r="Y304" s="275"/>
      <c r="Z304" s="275"/>
      <c r="AA304" s="275"/>
      <c r="AB304" s="275"/>
      <c r="AC304" s="275"/>
      <c r="AD304" s="298"/>
      <c r="AE304" s="275"/>
      <c r="AF304" s="275"/>
      <c r="AG304" s="275"/>
      <c r="AH304" s="275"/>
      <c r="AI304" s="275"/>
      <c r="AJ304" s="275"/>
      <c r="AK304" s="275"/>
      <c r="AL304" s="275"/>
      <c r="AM304" s="275"/>
      <c r="AN304" s="275"/>
      <c r="AO304" s="275"/>
      <c r="AP304" s="275"/>
      <c r="AQ304" s="275"/>
      <c r="AR304" s="275"/>
      <c r="AS304" s="298"/>
      <c r="AT304" s="275"/>
      <c r="AU304" s="281"/>
    </row>
    <row r="305" spans="1:47" s="2" customFormat="1">
      <c r="A305" s="451"/>
      <c r="B305" s="451"/>
      <c r="C305" s="451"/>
      <c r="D305" s="451"/>
      <c r="E305" s="275"/>
      <c r="F305" s="275"/>
      <c r="G305" s="275"/>
      <c r="H305" s="179"/>
      <c r="I305" s="179"/>
      <c r="J305" s="298"/>
      <c r="K305" s="275"/>
      <c r="L305" s="275"/>
      <c r="M305" s="275"/>
      <c r="N305" s="298"/>
      <c r="O305" s="275"/>
      <c r="P305" s="275"/>
      <c r="Q305" s="275"/>
      <c r="R305" s="275"/>
      <c r="S305" s="275"/>
      <c r="T305" s="275"/>
      <c r="U305" s="275"/>
      <c r="V305" s="275"/>
      <c r="W305" s="275"/>
      <c r="X305" s="275"/>
      <c r="Y305" s="275"/>
      <c r="Z305" s="275"/>
      <c r="AA305" s="275"/>
      <c r="AB305" s="275"/>
      <c r="AC305" s="275"/>
      <c r="AD305" s="298"/>
      <c r="AE305" s="275"/>
      <c r="AF305" s="275"/>
      <c r="AG305" s="275"/>
      <c r="AH305" s="275"/>
      <c r="AI305" s="275"/>
      <c r="AJ305" s="275"/>
      <c r="AK305" s="275"/>
      <c r="AL305" s="275"/>
      <c r="AM305" s="275"/>
      <c r="AN305" s="275"/>
      <c r="AO305" s="275"/>
      <c r="AP305" s="275"/>
      <c r="AQ305" s="275"/>
      <c r="AR305" s="275"/>
      <c r="AS305" s="298"/>
      <c r="AT305" s="275"/>
      <c r="AU305" s="281"/>
    </row>
    <row r="306" spans="1:47" s="2" customFormat="1">
      <c r="A306" s="451"/>
      <c r="B306" s="451"/>
      <c r="C306" s="451"/>
      <c r="D306" s="451"/>
      <c r="E306" s="275"/>
      <c r="F306" s="275"/>
      <c r="G306" s="275"/>
      <c r="H306" s="179"/>
      <c r="I306" s="179"/>
      <c r="J306" s="298"/>
      <c r="K306" s="275"/>
      <c r="L306" s="275"/>
      <c r="M306" s="275"/>
      <c r="N306" s="298"/>
      <c r="O306" s="275"/>
      <c r="P306" s="275"/>
      <c r="Q306" s="275"/>
      <c r="R306" s="275"/>
      <c r="S306" s="275"/>
      <c r="T306" s="275"/>
      <c r="U306" s="275"/>
      <c r="V306" s="275"/>
      <c r="W306" s="275"/>
      <c r="X306" s="275"/>
      <c r="Y306" s="275"/>
      <c r="Z306" s="275"/>
      <c r="AA306" s="275"/>
      <c r="AB306" s="275"/>
      <c r="AC306" s="275"/>
      <c r="AD306" s="298"/>
      <c r="AE306" s="275"/>
      <c r="AF306" s="275"/>
      <c r="AG306" s="275"/>
      <c r="AH306" s="275"/>
      <c r="AI306" s="275"/>
      <c r="AJ306" s="275"/>
      <c r="AK306" s="275"/>
      <c r="AL306" s="275"/>
      <c r="AM306" s="275"/>
      <c r="AN306" s="275"/>
      <c r="AO306" s="275"/>
      <c r="AP306" s="275"/>
      <c r="AQ306" s="275"/>
      <c r="AR306" s="275"/>
      <c r="AS306" s="298"/>
      <c r="AT306" s="275"/>
      <c r="AU306" s="281"/>
    </row>
    <row r="307" spans="1:47" s="2" customFormat="1">
      <c r="A307" s="451"/>
      <c r="B307" s="451"/>
      <c r="C307" s="451"/>
      <c r="D307" s="451"/>
      <c r="E307" s="275"/>
      <c r="F307" s="275"/>
      <c r="G307" s="275"/>
      <c r="H307" s="179"/>
      <c r="I307" s="179"/>
      <c r="J307" s="298"/>
      <c r="K307" s="275"/>
      <c r="L307" s="275"/>
      <c r="M307" s="275"/>
      <c r="N307" s="298"/>
      <c r="O307" s="275"/>
      <c r="P307" s="275"/>
      <c r="Q307" s="275"/>
      <c r="R307" s="275"/>
      <c r="S307" s="275"/>
      <c r="T307" s="275"/>
      <c r="U307" s="275"/>
      <c r="V307" s="275"/>
      <c r="W307" s="275"/>
      <c r="X307" s="275"/>
      <c r="Y307" s="275"/>
      <c r="Z307" s="275"/>
      <c r="AA307" s="275"/>
      <c r="AB307" s="275"/>
      <c r="AC307" s="275"/>
      <c r="AD307" s="298"/>
      <c r="AE307" s="275"/>
      <c r="AF307" s="275"/>
      <c r="AG307" s="275"/>
      <c r="AH307" s="275"/>
      <c r="AI307" s="275"/>
      <c r="AJ307" s="275"/>
      <c r="AK307" s="275"/>
      <c r="AL307" s="275"/>
      <c r="AM307" s="275"/>
      <c r="AN307" s="275"/>
      <c r="AO307" s="275"/>
      <c r="AP307" s="275"/>
      <c r="AQ307" s="275"/>
      <c r="AR307" s="275"/>
      <c r="AS307" s="298"/>
      <c r="AT307" s="275"/>
      <c r="AU307" s="281"/>
    </row>
    <row r="308" spans="1:47" s="2" customFormat="1">
      <c r="A308" s="451"/>
      <c r="B308" s="451"/>
      <c r="C308" s="451"/>
      <c r="D308" s="451"/>
      <c r="E308" s="275"/>
      <c r="F308" s="275"/>
      <c r="G308" s="275"/>
      <c r="H308" s="179"/>
      <c r="I308" s="179"/>
      <c r="J308" s="298"/>
      <c r="K308" s="275"/>
      <c r="L308" s="275"/>
      <c r="M308" s="275"/>
      <c r="N308" s="298"/>
      <c r="O308" s="275"/>
      <c r="P308" s="275"/>
      <c r="Q308" s="275"/>
      <c r="R308" s="275"/>
      <c r="S308" s="275"/>
      <c r="T308" s="275"/>
      <c r="U308" s="275"/>
      <c r="V308" s="275"/>
      <c r="W308" s="275"/>
      <c r="X308" s="275"/>
      <c r="Y308" s="275"/>
      <c r="Z308" s="275"/>
      <c r="AA308" s="275"/>
      <c r="AB308" s="275"/>
      <c r="AC308" s="275"/>
      <c r="AD308" s="298"/>
      <c r="AE308" s="275"/>
      <c r="AF308" s="275"/>
      <c r="AG308" s="275"/>
      <c r="AH308" s="275"/>
      <c r="AI308" s="275"/>
      <c r="AJ308" s="275"/>
      <c r="AK308" s="275"/>
      <c r="AL308" s="275"/>
      <c r="AM308" s="275"/>
      <c r="AN308" s="275"/>
      <c r="AO308" s="275"/>
      <c r="AP308" s="275"/>
      <c r="AQ308" s="275"/>
      <c r="AR308" s="275"/>
      <c r="AS308" s="298"/>
      <c r="AT308" s="275"/>
      <c r="AU308" s="281"/>
    </row>
    <row r="309" spans="1:47" s="2" customFormat="1">
      <c r="A309" s="451"/>
      <c r="B309" s="451"/>
      <c r="C309" s="451"/>
      <c r="D309" s="451"/>
      <c r="E309" s="275"/>
      <c r="F309" s="275"/>
      <c r="G309" s="275"/>
      <c r="H309" s="179"/>
      <c r="I309" s="179"/>
      <c r="J309" s="298"/>
      <c r="K309" s="275"/>
      <c r="L309" s="275"/>
      <c r="M309" s="275"/>
      <c r="N309" s="298"/>
      <c r="O309" s="275"/>
      <c r="P309" s="275"/>
      <c r="Q309" s="275"/>
      <c r="R309" s="275"/>
      <c r="S309" s="275"/>
      <c r="T309" s="275"/>
      <c r="U309" s="275"/>
      <c r="V309" s="275"/>
      <c r="W309" s="275"/>
      <c r="X309" s="275"/>
      <c r="Y309" s="275"/>
      <c r="Z309" s="275"/>
      <c r="AA309" s="275"/>
      <c r="AB309" s="275"/>
      <c r="AC309" s="275"/>
      <c r="AD309" s="298"/>
      <c r="AE309" s="275"/>
      <c r="AF309" s="275"/>
      <c r="AG309" s="275"/>
      <c r="AH309" s="275"/>
      <c r="AI309" s="275"/>
      <c r="AJ309" s="275"/>
      <c r="AK309" s="275"/>
      <c r="AL309" s="275"/>
      <c r="AM309" s="275"/>
      <c r="AN309" s="275"/>
      <c r="AO309" s="275"/>
      <c r="AP309" s="275"/>
      <c r="AQ309" s="275"/>
      <c r="AR309" s="275"/>
      <c r="AS309" s="298"/>
      <c r="AT309" s="275"/>
      <c r="AU309" s="281"/>
    </row>
    <row r="310" spans="1:47" s="2" customFormat="1">
      <c r="A310" s="451"/>
      <c r="B310" s="451"/>
      <c r="C310" s="451"/>
      <c r="D310" s="451"/>
      <c r="E310" s="275"/>
      <c r="F310" s="275"/>
      <c r="G310" s="275"/>
      <c r="H310" s="179"/>
      <c r="I310" s="179"/>
      <c r="J310" s="298"/>
      <c r="K310" s="275"/>
      <c r="L310" s="275"/>
      <c r="M310" s="275"/>
      <c r="N310" s="298"/>
      <c r="O310" s="275"/>
      <c r="P310" s="275"/>
      <c r="Q310" s="275"/>
      <c r="R310" s="275"/>
      <c r="S310" s="275"/>
      <c r="T310" s="275"/>
      <c r="U310" s="275"/>
      <c r="V310" s="275"/>
      <c r="W310" s="275"/>
      <c r="X310" s="275"/>
      <c r="Y310" s="275"/>
      <c r="Z310" s="275"/>
      <c r="AA310" s="275"/>
      <c r="AB310" s="275"/>
      <c r="AC310" s="275"/>
      <c r="AD310" s="298"/>
      <c r="AE310" s="275"/>
      <c r="AF310" s="275"/>
      <c r="AG310" s="275"/>
      <c r="AH310" s="275"/>
      <c r="AI310" s="275"/>
      <c r="AJ310" s="275"/>
      <c r="AK310" s="275"/>
      <c r="AL310" s="275"/>
      <c r="AM310" s="275"/>
      <c r="AN310" s="275"/>
      <c r="AO310" s="275"/>
      <c r="AP310" s="275"/>
      <c r="AQ310" s="275"/>
      <c r="AR310" s="275"/>
      <c r="AS310" s="298"/>
      <c r="AT310" s="275"/>
      <c r="AU310" s="281"/>
    </row>
    <row r="311" spans="1:47" s="2" customFormat="1">
      <c r="A311" s="451"/>
      <c r="B311" s="451"/>
      <c r="C311" s="451"/>
      <c r="D311" s="451"/>
      <c r="E311" s="275"/>
      <c r="F311" s="275"/>
      <c r="G311" s="275"/>
      <c r="H311" s="179"/>
      <c r="I311" s="179"/>
      <c r="J311" s="298"/>
      <c r="K311" s="275"/>
      <c r="L311" s="275"/>
      <c r="M311" s="275"/>
      <c r="N311" s="298"/>
      <c r="O311" s="275"/>
      <c r="P311" s="275"/>
      <c r="Q311" s="275"/>
      <c r="R311" s="275"/>
      <c r="S311" s="275"/>
      <c r="T311" s="275"/>
      <c r="U311" s="275"/>
      <c r="V311" s="275"/>
      <c r="W311" s="275"/>
      <c r="X311" s="275"/>
      <c r="Y311" s="275"/>
      <c r="Z311" s="275"/>
      <c r="AA311" s="275"/>
      <c r="AB311" s="275"/>
      <c r="AC311" s="275"/>
      <c r="AD311" s="298"/>
      <c r="AE311" s="275"/>
      <c r="AF311" s="275"/>
      <c r="AG311" s="275"/>
      <c r="AH311" s="275"/>
      <c r="AI311" s="275"/>
      <c r="AJ311" s="275"/>
      <c r="AK311" s="275"/>
      <c r="AL311" s="275"/>
      <c r="AM311" s="275"/>
      <c r="AN311" s="275"/>
      <c r="AO311" s="275"/>
      <c r="AP311" s="275"/>
      <c r="AQ311" s="275"/>
      <c r="AR311" s="275"/>
      <c r="AS311" s="298"/>
      <c r="AT311" s="275"/>
      <c r="AU311" s="281"/>
    </row>
    <row r="312" spans="1:47" s="2" customFormat="1">
      <c r="A312" s="451"/>
      <c r="B312" s="451"/>
      <c r="C312" s="451"/>
      <c r="D312" s="451"/>
      <c r="E312" s="275"/>
      <c r="F312" s="275"/>
      <c r="G312" s="275"/>
      <c r="H312" s="179"/>
      <c r="I312" s="179"/>
      <c r="J312" s="298"/>
      <c r="K312" s="275"/>
      <c r="L312" s="275"/>
      <c r="M312" s="275"/>
      <c r="N312" s="298"/>
      <c r="O312" s="275"/>
      <c r="P312" s="275"/>
      <c r="Q312" s="275"/>
      <c r="R312" s="275"/>
      <c r="S312" s="275"/>
      <c r="T312" s="275"/>
      <c r="U312" s="275"/>
      <c r="V312" s="275"/>
      <c r="W312" s="275"/>
      <c r="X312" s="275"/>
      <c r="Y312" s="275"/>
      <c r="Z312" s="275"/>
      <c r="AA312" s="275"/>
      <c r="AB312" s="275"/>
      <c r="AC312" s="275"/>
      <c r="AD312" s="298"/>
      <c r="AE312" s="275"/>
      <c r="AF312" s="275"/>
      <c r="AG312" s="275"/>
      <c r="AH312" s="275"/>
      <c r="AI312" s="275"/>
      <c r="AJ312" s="275"/>
      <c r="AK312" s="275"/>
      <c r="AL312" s="275"/>
      <c r="AM312" s="275"/>
      <c r="AN312" s="275"/>
      <c r="AO312" s="275"/>
      <c r="AP312" s="275"/>
      <c r="AQ312" s="275"/>
      <c r="AR312" s="275"/>
      <c r="AS312" s="298"/>
      <c r="AT312" s="275"/>
      <c r="AU312" s="281"/>
    </row>
    <row r="313" spans="1:47" s="2" customFormat="1">
      <c r="A313" s="451"/>
      <c r="B313" s="451"/>
      <c r="C313" s="451"/>
      <c r="D313" s="451"/>
      <c r="E313" s="275"/>
      <c r="F313" s="275"/>
      <c r="G313" s="275"/>
      <c r="H313" s="179"/>
      <c r="I313" s="179"/>
      <c r="J313" s="298"/>
      <c r="K313" s="275"/>
      <c r="L313" s="275"/>
      <c r="M313" s="275"/>
      <c r="N313" s="298"/>
      <c r="O313" s="275"/>
      <c r="P313" s="275"/>
      <c r="Q313" s="275"/>
      <c r="R313" s="275"/>
      <c r="S313" s="275"/>
      <c r="T313" s="275"/>
      <c r="U313" s="275"/>
      <c r="V313" s="275"/>
      <c r="W313" s="275"/>
      <c r="X313" s="275"/>
      <c r="Y313" s="275"/>
      <c r="Z313" s="275"/>
      <c r="AA313" s="275"/>
      <c r="AB313" s="275"/>
      <c r="AC313" s="275"/>
      <c r="AD313" s="298"/>
      <c r="AE313" s="275"/>
      <c r="AF313" s="275"/>
      <c r="AG313" s="275"/>
      <c r="AH313" s="275"/>
      <c r="AI313" s="275"/>
      <c r="AJ313" s="275"/>
      <c r="AK313" s="275"/>
      <c r="AL313" s="275"/>
      <c r="AM313" s="275"/>
      <c r="AN313" s="275"/>
      <c r="AO313" s="275"/>
      <c r="AP313" s="275"/>
      <c r="AQ313" s="275"/>
      <c r="AR313" s="275"/>
      <c r="AS313" s="298"/>
      <c r="AT313" s="275"/>
      <c r="AU313" s="281"/>
    </row>
    <row r="314" spans="1:47" s="2" customFormat="1">
      <c r="A314" s="451"/>
      <c r="B314" s="451"/>
      <c r="C314" s="451"/>
      <c r="D314" s="451"/>
      <c r="E314" s="275"/>
      <c r="F314" s="275"/>
      <c r="G314" s="275"/>
      <c r="H314" s="179"/>
      <c r="I314" s="179"/>
      <c r="J314" s="298"/>
      <c r="K314" s="275"/>
      <c r="L314" s="275"/>
      <c r="M314" s="275"/>
      <c r="N314" s="298"/>
      <c r="O314" s="275"/>
      <c r="P314" s="275"/>
      <c r="Q314" s="275"/>
      <c r="R314" s="275"/>
      <c r="S314" s="275"/>
      <c r="T314" s="275"/>
      <c r="U314" s="275"/>
      <c r="V314" s="275"/>
      <c r="W314" s="275"/>
      <c r="X314" s="275"/>
      <c r="Y314" s="275"/>
      <c r="Z314" s="275"/>
      <c r="AA314" s="275"/>
      <c r="AB314" s="275"/>
      <c r="AC314" s="275"/>
      <c r="AD314" s="298"/>
      <c r="AE314" s="275"/>
      <c r="AF314" s="275"/>
      <c r="AG314" s="275"/>
      <c r="AH314" s="275"/>
      <c r="AI314" s="275"/>
      <c r="AJ314" s="275"/>
      <c r="AK314" s="275"/>
      <c r="AL314" s="275"/>
      <c r="AM314" s="275"/>
      <c r="AN314" s="275"/>
      <c r="AO314" s="275"/>
      <c r="AP314" s="275"/>
      <c r="AQ314" s="275"/>
      <c r="AR314" s="275"/>
      <c r="AS314" s="298"/>
      <c r="AT314" s="275"/>
      <c r="AU314" s="281"/>
    </row>
    <row r="315" spans="1:47" s="2" customFormat="1">
      <c r="A315" s="451"/>
      <c r="B315" s="451"/>
      <c r="C315" s="451"/>
      <c r="D315" s="451"/>
      <c r="E315" s="275"/>
      <c r="F315" s="275"/>
      <c r="G315" s="275"/>
      <c r="H315" s="179"/>
      <c r="I315" s="179"/>
      <c r="J315" s="298"/>
      <c r="K315" s="275"/>
      <c r="L315" s="275"/>
      <c r="M315" s="275"/>
      <c r="N315" s="298"/>
      <c r="O315" s="275"/>
      <c r="P315" s="275"/>
      <c r="Q315" s="275"/>
      <c r="R315" s="275"/>
      <c r="S315" s="275"/>
      <c r="T315" s="275"/>
      <c r="U315" s="275"/>
      <c r="V315" s="275"/>
      <c r="W315" s="275"/>
      <c r="X315" s="275"/>
      <c r="Y315" s="275"/>
      <c r="Z315" s="275"/>
      <c r="AA315" s="275"/>
      <c r="AB315" s="275"/>
      <c r="AC315" s="275"/>
      <c r="AD315" s="298"/>
      <c r="AE315" s="275"/>
      <c r="AF315" s="275"/>
      <c r="AG315" s="275"/>
      <c r="AH315" s="275"/>
      <c r="AI315" s="275"/>
      <c r="AJ315" s="275"/>
      <c r="AK315" s="275"/>
      <c r="AL315" s="275"/>
      <c r="AM315" s="275"/>
      <c r="AN315" s="275"/>
      <c r="AO315" s="275"/>
      <c r="AP315" s="275"/>
      <c r="AQ315" s="275"/>
      <c r="AR315" s="275"/>
      <c r="AS315" s="298"/>
      <c r="AT315" s="275"/>
      <c r="AU315" s="281"/>
    </row>
    <row r="316" spans="1:47" s="2" customFormat="1">
      <c r="A316" s="451"/>
      <c r="B316" s="451"/>
      <c r="C316" s="451"/>
      <c r="D316" s="451"/>
      <c r="E316" s="275"/>
      <c r="F316" s="275"/>
      <c r="G316" s="275"/>
      <c r="H316" s="179"/>
      <c r="I316" s="179"/>
      <c r="J316" s="298"/>
      <c r="K316" s="275"/>
      <c r="L316" s="275"/>
      <c r="M316" s="275"/>
      <c r="N316" s="298"/>
      <c r="O316" s="275"/>
      <c r="P316" s="275"/>
      <c r="Q316" s="275"/>
      <c r="R316" s="275"/>
      <c r="S316" s="275"/>
      <c r="T316" s="275"/>
      <c r="U316" s="275"/>
      <c r="V316" s="275"/>
      <c r="W316" s="275"/>
      <c r="X316" s="275"/>
      <c r="Y316" s="275"/>
      <c r="Z316" s="275"/>
      <c r="AA316" s="275"/>
      <c r="AB316" s="275"/>
      <c r="AC316" s="275"/>
      <c r="AD316" s="298"/>
      <c r="AE316" s="275"/>
      <c r="AF316" s="275"/>
      <c r="AG316" s="275"/>
      <c r="AH316" s="275"/>
      <c r="AI316" s="275"/>
      <c r="AJ316" s="275"/>
      <c r="AK316" s="275"/>
      <c r="AL316" s="275"/>
      <c r="AM316" s="275"/>
      <c r="AN316" s="275"/>
      <c r="AO316" s="275"/>
      <c r="AP316" s="275"/>
      <c r="AQ316" s="275"/>
      <c r="AR316" s="275"/>
      <c r="AS316" s="298"/>
      <c r="AT316" s="275"/>
      <c r="AU316" s="281"/>
    </row>
    <row r="317" spans="1:47" s="2" customFormat="1">
      <c r="A317" s="451"/>
      <c r="B317" s="451"/>
      <c r="C317" s="451"/>
      <c r="D317" s="451"/>
      <c r="E317" s="275"/>
      <c r="F317" s="275"/>
      <c r="G317" s="275"/>
      <c r="H317" s="179"/>
      <c r="I317" s="179"/>
      <c r="J317" s="298"/>
      <c r="K317" s="275"/>
      <c r="L317" s="275"/>
      <c r="M317" s="275"/>
      <c r="N317" s="298"/>
      <c r="O317" s="275"/>
      <c r="P317" s="275"/>
      <c r="Q317" s="275"/>
      <c r="R317" s="275"/>
      <c r="S317" s="275"/>
      <c r="T317" s="275"/>
      <c r="U317" s="275"/>
      <c r="V317" s="275"/>
      <c r="W317" s="275"/>
      <c r="X317" s="275"/>
      <c r="Y317" s="275"/>
      <c r="Z317" s="275"/>
      <c r="AA317" s="275"/>
      <c r="AB317" s="275"/>
      <c r="AC317" s="275"/>
      <c r="AD317" s="298"/>
      <c r="AE317" s="275"/>
      <c r="AF317" s="275"/>
      <c r="AG317" s="275"/>
      <c r="AH317" s="275"/>
      <c r="AI317" s="275"/>
      <c r="AJ317" s="275"/>
      <c r="AK317" s="275"/>
      <c r="AL317" s="275"/>
      <c r="AM317" s="275"/>
      <c r="AN317" s="275"/>
      <c r="AO317" s="275"/>
      <c r="AP317" s="275"/>
      <c r="AQ317" s="275"/>
      <c r="AR317" s="275"/>
      <c r="AS317" s="298"/>
      <c r="AT317" s="275"/>
      <c r="AU317" s="281"/>
    </row>
    <row r="318" spans="1:47" s="2" customFormat="1">
      <c r="A318" s="451"/>
      <c r="B318" s="451"/>
      <c r="C318" s="451"/>
      <c r="D318" s="451"/>
      <c r="E318" s="275"/>
      <c r="F318" s="275"/>
      <c r="G318" s="275"/>
      <c r="H318" s="179"/>
      <c r="I318" s="179"/>
      <c r="J318" s="298"/>
      <c r="K318" s="275"/>
      <c r="L318" s="275"/>
      <c r="M318" s="275"/>
      <c r="N318" s="298"/>
      <c r="O318" s="275"/>
      <c r="P318" s="275"/>
      <c r="Q318" s="275"/>
      <c r="R318" s="275"/>
      <c r="S318" s="275"/>
      <c r="T318" s="275"/>
      <c r="U318" s="275"/>
      <c r="V318" s="275"/>
      <c r="W318" s="275"/>
      <c r="X318" s="275"/>
      <c r="Y318" s="275"/>
      <c r="Z318" s="275"/>
      <c r="AA318" s="275"/>
      <c r="AB318" s="275"/>
      <c r="AC318" s="275"/>
      <c r="AD318" s="298"/>
      <c r="AE318" s="275"/>
      <c r="AF318" s="275"/>
      <c r="AG318" s="275"/>
      <c r="AH318" s="275"/>
      <c r="AI318" s="275"/>
      <c r="AJ318" s="275"/>
      <c r="AK318" s="275"/>
      <c r="AL318" s="275"/>
      <c r="AM318" s="275"/>
      <c r="AN318" s="275"/>
      <c r="AO318" s="275"/>
      <c r="AP318" s="275"/>
      <c r="AQ318" s="275"/>
      <c r="AR318" s="275"/>
      <c r="AS318" s="298"/>
      <c r="AT318" s="275"/>
      <c r="AU318" s="281"/>
    </row>
    <row r="319" spans="1:47" s="2" customFormat="1">
      <c r="A319" s="451"/>
      <c r="B319" s="451"/>
      <c r="C319" s="451"/>
      <c r="D319" s="451"/>
      <c r="E319" s="275"/>
      <c r="F319" s="275"/>
      <c r="G319" s="275"/>
      <c r="H319" s="179"/>
      <c r="I319" s="179"/>
      <c r="J319" s="298"/>
      <c r="K319" s="275"/>
      <c r="L319" s="275"/>
      <c r="M319" s="275"/>
      <c r="N319" s="298"/>
      <c r="O319" s="275"/>
      <c r="P319" s="275"/>
      <c r="Q319" s="275"/>
      <c r="R319" s="275"/>
      <c r="S319" s="275"/>
      <c r="T319" s="275"/>
      <c r="U319" s="275"/>
      <c r="V319" s="275"/>
      <c r="W319" s="275"/>
      <c r="X319" s="275"/>
      <c r="Y319" s="275"/>
      <c r="Z319" s="275"/>
      <c r="AA319" s="275"/>
      <c r="AB319" s="275"/>
      <c r="AC319" s="275"/>
      <c r="AD319" s="298"/>
      <c r="AE319" s="275"/>
      <c r="AF319" s="275"/>
      <c r="AG319" s="275"/>
      <c r="AH319" s="275"/>
      <c r="AI319" s="275"/>
      <c r="AJ319" s="275"/>
      <c r="AK319" s="275"/>
      <c r="AL319" s="275"/>
      <c r="AM319" s="275"/>
      <c r="AN319" s="275"/>
      <c r="AO319" s="275"/>
      <c r="AP319" s="275"/>
      <c r="AQ319" s="275"/>
      <c r="AR319" s="275"/>
      <c r="AS319" s="298"/>
      <c r="AT319" s="275"/>
      <c r="AU319" s="281"/>
    </row>
    <row r="320" spans="1:47" s="2" customFormat="1">
      <c r="A320" s="451"/>
      <c r="B320" s="451"/>
      <c r="C320" s="451"/>
      <c r="D320" s="451"/>
      <c r="E320" s="275"/>
      <c r="F320" s="275"/>
      <c r="G320" s="275"/>
      <c r="H320" s="179"/>
      <c r="I320" s="179"/>
      <c r="J320" s="298"/>
      <c r="K320" s="275"/>
      <c r="L320" s="275"/>
      <c r="M320" s="275"/>
      <c r="N320" s="298"/>
      <c r="O320" s="275"/>
      <c r="P320" s="275"/>
      <c r="Q320" s="275"/>
      <c r="R320" s="275"/>
      <c r="S320" s="275"/>
      <c r="T320" s="275"/>
      <c r="U320" s="275"/>
      <c r="V320" s="275"/>
      <c r="W320" s="275"/>
      <c r="X320" s="275"/>
      <c r="Y320" s="275"/>
      <c r="Z320" s="275"/>
      <c r="AA320" s="275"/>
      <c r="AB320" s="275"/>
      <c r="AC320" s="275"/>
      <c r="AD320" s="298"/>
      <c r="AE320" s="275"/>
      <c r="AF320" s="275"/>
      <c r="AG320" s="275"/>
      <c r="AH320" s="275"/>
      <c r="AI320" s="275"/>
      <c r="AJ320" s="275"/>
      <c r="AK320" s="275"/>
      <c r="AL320" s="275"/>
      <c r="AM320" s="275"/>
      <c r="AN320" s="275"/>
      <c r="AO320" s="275"/>
      <c r="AP320" s="275"/>
      <c r="AQ320" s="275"/>
      <c r="AR320" s="275"/>
      <c r="AS320" s="298"/>
      <c r="AT320" s="275"/>
      <c r="AU320" s="281"/>
    </row>
    <row r="321" spans="1:47" s="2" customFormat="1">
      <c r="A321" s="451"/>
      <c r="B321" s="451"/>
      <c r="C321" s="451"/>
      <c r="D321" s="451"/>
      <c r="E321" s="275"/>
      <c r="F321" s="275"/>
      <c r="G321" s="275"/>
      <c r="H321" s="179"/>
      <c r="I321" s="179"/>
      <c r="J321" s="298"/>
      <c r="K321" s="275"/>
      <c r="L321" s="275"/>
      <c r="M321" s="275"/>
      <c r="N321" s="298"/>
      <c r="O321" s="275"/>
      <c r="P321" s="275"/>
      <c r="Q321" s="275"/>
      <c r="R321" s="275"/>
      <c r="S321" s="275"/>
      <c r="T321" s="275"/>
      <c r="U321" s="275"/>
      <c r="V321" s="275"/>
      <c r="W321" s="275"/>
      <c r="X321" s="275"/>
      <c r="Y321" s="275"/>
      <c r="Z321" s="275"/>
      <c r="AA321" s="275"/>
      <c r="AB321" s="275"/>
      <c r="AC321" s="275"/>
      <c r="AD321" s="298"/>
      <c r="AE321" s="275"/>
      <c r="AF321" s="275"/>
      <c r="AG321" s="275"/>
      <c r="AH321" s="275"/>
      <c r="AI321" s="275"/>
      <c r="AJ321" s="275"/>
      <c r="AK321" s="275"/>
      <c r="AL321" s="275"/>
      <c r="AM321" s="275"/>
      <c r="AN321" s="275"/>
      <c r="AO321" s="275"/>
      <c r="AP321" s="275"/>
      <c r="AQ321" s="275"/>
      <c r="AR321" s="275"/>
      <c r="AS321" s="298"/>
      <c r="AT321" s="275"/>
      <c r="AU321" s="281"/>
    </row>
    <row r="322" spans="1:47" s="2" customFormat="1">
      <c r="A322" s="451"/>
      <c r="B322" s="451"/>
      <c r="C322" s="451"/>
      <c r="D322" s="451"/>
      <c r="E322" s="275"/>
      <c r="F322" s="275"/>
      <c r="G322" s="275"/>
      <c r="H322" s="179"/>
      <c r="I322" s="179"/>
      <c r="J322" s="298"/>
      <c r="K322" s="275"/>
      <c r="L322" s="275"/>
      <c r="M322" s="275"/>
      <c r="N322" s="298"/>
      <c r="O322" s="275"/>
      <c r="P322" s="275"/>
      <c r="Q322" s="275"/>
      <c r="R322" s="275"/>
      <c r="S322" s="275"/>
      <c r="T322" s="275"/>
      <c r="U322" s="275"/>
      <c r="V322" s="275"/>
      <c r="W322" s="275"/>
      <c r="X322" s="275"/>
      <c r="Y322" s="275"/>
      <c r="Z322" s="275"/>
      <c r="AA322" s="275"/>
      <c r="AB322" s="275"/>
      <c r="AC322" s="275"/>
      <c r="AD322" s="298"/>
      <c r="AE322" s="275"/>
      <c r="AF322" s="275"/>
      <c r="AG322" s="275"/>
      <c r="AH322" s="275"/>
      <c r="AI322" s="275"/>
      <c r="AJ322" s="275"/>
      <c r="AK322" s="275"/>
      <c r="AL322" s="275"/>
      <c r="AM322" s="275"/>
      <c r="AN322" s="275"/>
      <c r="AO322" s="275"/>
      <c r="AP322" s="275"/>
      <c r="AQ322" s="275"/>
      <c r="AR322" s="275"/>
      <c r="AS322" s="298"/>
      <c r="AT322" s="275"/>
      <c r="AU322" s="281"/>
    </row>
    <row r="323" spans="1:47" s="2" customFormat="1">
      <c r="A323" s="451"/>
      <c r="B323" s="451"/>
      <c r="C323" s="451"/>
      <c r="D323" s="451"/>
      <c r="E323" s="275"/>
      <c r="F323" s="275"/>
      <c r="G323" s="275"/>
      <c r="H323" s="179"/>
      <c r="I323" s="179"/>
      <c r="J323" s="298"/>
      <c r="K323" s="275"/>
      <c r="L323" s="275"/>
      <c r="M323" s="275"/>
      <c r="N323" s="298"/>
      <c r="O323" s="275"/>
      <c r="P323" s="275"/>
      <c r="Q323" s="275"/>
      <c r="R323" s="275"/>
      <c r="S323" s="275"/>
      <c r="T323" s="275"/>
      <c r="U323" s="275"/>
      <c r="V323" s="275"/>
      <c r="W323" s="275"/>
      <c r="X323" s="275"/>
      <c r="Y323" s="275"/>
      <c r="Z323" s="275"/>
      <c r="AA323" s="275"/>
      <c r="AB323" s="275"/>
      <c r="AC323" s="275"/>
      <c r="AD323" s="298"/>
      <c r="AE323" s="275"/>
      <c r="AF323" s="275"/>
      <c r="AG323" s="275"/>
      <c r="AH323" s="275"/>
      <c r="AI323" s="275"/>
      <c r="AJ323" s="275"/>
      <c r="AK323" s="275"/>
      <c r="AL323" s="275"/>
      <c r="AM323" s="275"/>
      <c r="AN323" s="275"/>
      <c r="AO323" s="275"/>
      <c r="AP323" s="275"/>
      <c r="AQ323" s="275"/>
      <c r="AR323" s="275"/>
      <c r="AS323" s="298"/>
      <c r="AT323" s="275"/>
      <c r="AU323" s="281"/>
    </row>
    <row r="324" spans="1:47" s="2" customFormat="1">
      <c r="A324" s="451"/>
      <c r="B324" s="451"/>
      <c r="C324" s="451"/>
      <c r="D324" s="451"/>
      <c r="E324" s="275"/>
      <c r="F324" s="275"/>
      <c r="G324" s="275"/>
      <c r="H324" s="179"/>
      <c r="I324" s="179"/>
      <c r="J324" s="298"/>
      <c r="K324" s="275"/>
      <c r="L324" s="275"/>
      <c r="M324" s="275"/>
      <c r="N324" s="298"/>
      <c r="O324" s="275"/>
      <c r="P324" s="275"/>
      <c r="Q324" s="275"/>
      <c r="R324" s="275"/>
      <c r="S324" s="275"/>
      <c r="T324" s="275"/>
      <c r="U324" s="275"/>
      <c r="V324" s="275"/>
      <c r="W324" s="275"/>
      <c r="X324" s="275"/>
      <c r="Y324" s="275"/>
      <c r="Z324" s="275"/>
      <c r="AA324" s="275"/>
      <c r="AB324" s="275"/>
      <c r="AC324" s="275"/>
      <c r="AD324" s="298"/>
      <c r="AE324" s="275"/>
      <c r="AF324" s="275"/>
      <c r="AG324" s="275"/>
      <c r="AH324" s="275"/>
      <c r="AI324" s="275"/>
      <c r="AJ324" s="275"/>
      <c r="AK324" s="275"/>
      <c r="AL324" s="275"/>
      <c r="AM324" s="275"/>
      <c r="AN324" s="275"/>
      <c r="AO324" s="275"/>
      <c r="AP324" s="275"/>
      <c r="AQ324" s="275"/>
      <c r="AR324" s="275"/>
      <c r="AS324" s="298"/>
      <c r="AT324" s="275"/>
      <c r="AU324" s="281"/>
    </row>
    <row r="325" spans="1:47" s="2" customFormat="1">
      <c r="A325" s="451"/>
      <c r="B325" s="451"/>
      <c r="C325" s="451"/>
      <c r="D325" s="451"/>
      <c r="E325" s="275"/>
      <c r="F325" s="275"/>
      <c r="G325" s="275"/>
      <c r="H325" s="179"/>
      <c r="I325" s="179"/>
      <c r="J325" s="298"/>
      <c r="K325" s="275"/>
      <c r="L325" s="275"/>
      <c r="M325" s="275"/>
      <c r="N325" s="298"/>
      <c r="O325" s="275"/>
      <c r="P325" s="275"/>
      <c r="Q325" s="275"/>
      <c r="R325" s="275"/>
      <c r="S325" s="275"/>
      <c r="T325" s="275"/>
      <c r="U325" s="275"/>
      <c r="V325" s="275"/>
      <c r="W325" s="275"/>
      <c r="X325" s="275"/>
      <c r="Y325" s="275"/>
      <c r="Z325" s="275"/>
      <c r="AA325" s="275"/>
      <c r="AB325" s="275"/>
      <c r="AC325" s="275"/>
      <c r="AD325" s="298"/>
      <c r="AE325" s="275"/>
      <c r="AF325" s="275"/>
      <c r="AG325" s="275"/>
      <c r="AH325" s="275"/>
      <c r="AI325" s="275"/>
      <c r="AJ325" s="275"/>
      <c r="AK325" s="275"/>
      <c r="AL325" s="275"/>
      <c r="AM325" s="275"/>
      <c r="AN325" s="275"/>
      <c r="AO325" s="275"/>
      <c r="AP325" s="275"/>
      <c r="AQ325" s="275"/>
      <c r="AR325" s="275"/>
      <c r="AS325" s="298"/>
      <c r="AT325" s="275"/>
      <c r="AU325" s="281"/>
    </row>
    <row r="326" spans="1:47" s="2" customFormat="1">
      <c r="A326" s="451"/>
      <c r="B326" s="451"/>
      <c r="C326" s="451"/>
      <c r="D326" s="451"/>
      <c r="E326" s="275"/>
      <c r="F326" s="275"/>
      <c r="G326" s="275"/>
      <c r="H326" s="179"/>
      <c r="I326" s="179"/>
      <c r="J326" s="298"/>
      <c r="K326" s="275"/>
      <c r="L326" s="275"/>
      <c r="M326" s="275"/>
      <c r="N326" s="298"/>
      <c r="O326" s="275"/>
      <c r="P326" s="275"/>
      <c r="Q326" s="275"/>
      <c r="R326" s="275"/>
      <c r="S326" s="275"/>
      <c r="T326" s="275"/>
      <c r="U326" s="275"/>
      <c r="V326" s="275"/>
      <c r="W326" s="275"/>
      <c r="X326" s="275"/>
      <c r="Y326" s="275"/>
      <c r="Z326" s="275"/>
      <c r="AA326" s="275"/>
      <c r="AB326" s="275"/>
      <c r="AC326" s="275"/>
      <c r="AD326" s="298"/>
      <c r="AE326" s="275"/>
      <c r="AF326" s="275"/>
      <c r="AG326" s="275"/>
      <c r="AH326" s="275"/>
      <c r="AI326" s="275"/>
      <c r="AJ326" s="275"/>
      <c r="AK326" s="275"/>
      <c r="AL326" s="275"/>
      <c r="AM326" s="275"/>
      <c r="AN326" s="275"/>
      <c r="AO326" s="275"/>
      <c r="AP326" s="275"/>
      <c r="AQ326" s="275"/>
      <c r="AR326" s="275"/>
      <c r="AS326" s="298"/>
      <c r="AT326" s="275"/>
      <c r="AU326" s="281"/>
    </row>
    <row r="327" spans="1:47" s="2" customFormat="1">
      <c r="A327" s="451"/>
      <c r="B327" s="451"/>
      <c r="C327" s="451"/>
      <c r="D327" s="451"/>
      <c r="E327" s="275"/>
      <c r="F327" s="275"/>
      <c r="G327" s="275"/>
      <c r="H327" s="179"/>
      <c r="I327" s="179"/>
      <c r="J327" s="298"/>
      <c r="K327" s="275"/>
      <c r="L327" s="275"/>
      <c r="M327" s="275"/>
      <c r="N327" s="298"/>
      <c r="O327" s="275"/>
      <c r="P327" s="275"/>
      <c r="Q327" s="275"/>
      <c r="R327" s="275"/>
      <c r="S327" s="275"/>
      <c r="T327" s="275"/>
      <c r="U327" s="275"/>
      <c r="V327" s="275"/>
      <c r="W327" s="275"/>
      <c r="X327" s="275"/>
      <c r="Y327" s="275"/>
      <c r="Z327" s="275"/>
      <c r="AA327" s="275"/>
      <c r="AB327" s="275"/>
      <c r="AC327" s="275"/>
      <c r="AD327" s="298"/>
      <c r="AE327" s="275"/>
      <c r="AF327" s="275"/>
      <c r="AG327" s="275"/>
      <c r="AH327" s="275"/>
      <c r="AI327" s="275"/>
      <c r="AJ327" s="275"/>
      <c r="AK327" s="275"/>
      <c r="AL327" s="275"/>
      <c r="AM327" s="275"/>
      <c r="AN327" s="275"/>
      <c r="AO327" s="275"/>
      <c r="AP327" s="275"/>
      <c r="AQ327" s="275"/>
      <c r="AR327" s="275"/>
      <c r="AS327" s="298"/>
      <c r="AT327" s="275"/>
      <c r="AU327" s="281"/>
    </row>
    <row r="328" spans="1:47" s="2" customFormat="1">
      <c r="A328" s="451"/>
      <c r="B328" s="451"/>
      <c r="C328" s="451"/>
      <c r="D328" s="451"/>
      <c r="E328" s="275"/>
      <c r="F328" s="275"/>
      <c r="G328" s="275"/>
      <c r="H328" s="179"/>
      <c r="I328" s="179"/>
      <c r="J328" s="298"/>
      <c r="K328" s="275"/>
      <c r="L328" s="275"/>
      <c r="M328" s="275"/>
      <c r="N328" s="298"/>
      <c r="O328" s="275"/>
      <c r="P328" s="275"/>
      <c r="Q328" s="275"/>
      <c r="R328" s="275"/>
      <c r="S328" s="275"/>
      <c r="T328" s="275"/>
      <c r="U328" s="275"/>
      <c r="V328" s="275"/>
      <c r="W328" s="275"/>
      <c r="X328" s="275"/>
      <c r="Y328" s="275"/>
      <c r="Z328" s="275"/>
      <c r="AA328" s="275"/>
      <c r="AB328" s="275"/>
      <c r="AC328" s="275"/>
      <c r="AD328" s="298"/>
      <c r="AE328" s="275"/>
      <c r="AF328" s="275"/>
      <c r="AG328" s="275"/>
      <c r="AH328" s="275"/>
      <c r="AI328" s="275"/>
      <c r="AJ328" s="275"/>
      <c r="AK328" s="275"/>
      <c r="AL328" s="275"/>
      <c r="AM328" s="275"/>
      <c r="AN328" s="275"/>
      <c r="AO328" s="275"/>
      <c r="AP328" s="275"/>
      <c r="AQ328" s="275"/>
      <c r="AR328" s="275"/>
      <c r="AS328" s="298"/>
      <c r="AT328" s="275"/>
      <c r="AU328" s="281"/>
    </row>
    <row r="329" spans="1:47" s="2" customFormat="1">
      <c r="A329" s="451"/>
      <c r="B329" s="451"/>
      <c r="C329" s="451"/>
      <c r="D329" s="451"/>
      <c r="E329" s="275"/>
      <c r="F329" s="275"/>
      <c r="G329" s="275"/>
      <c r="H329" s="179"/>
      <c r="I329" s="179"/>
      <c r="J329" s="298"/>
      <c r="K329" s="275"/>
      <c r="L329" s="275"/>
      <c r="M329" s="275"/>
      <c r="N329" s="298"/>
      <c r="O329" s="275"/>
      <c r="P329" s="275"/>
      <c r="Q329" s="275"/>
      <c r="R329" s="275"/>
      <c r="S329" s="275"/>
      <c r="T329" s="275"/>
      <c r="U329" s="275"/>
      <c r="V329" s="275"/>
      <c r="W329" s="275"/>
      <c r="X329" s="275"/>
      <c r="Y329" s="275"/>
      <c r="Z329" s="275"/>
      <c r="AA329" s="275"/>
      <c r="AB329" s="275"/>
      <c r="AC329" s="275"/>
      <c r="AD329" s="298"/>
      <c r="AE329" s="275"/>
      <c r="AF329" s="275"/>
      <c r="AG329" s="275"/>
      <c r="AH329" s="275"/>
      <c r="AI329" s="275"/>
      <c r="AJ329" s="275"/>
      <c r="AK329" s="275"/>
      <c r="AL329" s="275"/>
      <c r="AM329" s="275"/>
      <c r="AN329" s="275"/>
      <c r="AO329" s="275"/>
      <c r="AP329" s="275"/>
      <c r="AQ329" s="275"/>
      <c r="AR329" s="275"/>
      <c r="AS329" s="298"/>
      <c r="AT329" s="275"/>
      <c r="AU329" s="281"/>
    </row>
    <row r="330" spans="1:47" s="2" customFormat="1">
      <c r="A330" s="451"/>
      <c r="B330" s="451"/>
      <c r="C330" s="451"/>
      <c r="D330" s="451"/>
      <c r="E330" s="275"/>
      <c r="F330" s="275"/>
      <c r="G330" s="275"/>
      <c r="H330" s="179"/>
      <c r="I330" s="179"/>
      <c r="J330" s="298"/>
      <c r="K330" s="275"/>
      <c r="L330" s="275"/>
      <c r="M330" s="275"/>
      <c r="N330" s="298"/>
      <c r="O330" s="275"/>
      <c r="P330" s="275"/>
      <c r="Q330" s="275"/>
      <c r="R330" s="275"/>
      <c r="S330" s="275"/>
      <c r="T330" s="275"/>
      <c r="U330" s="275"/>
      <c r="V330" s="275"/>
      <c r="W330" s="275"/>
      <c r="X330" s="275"/>
      <c r="Y330" s="275"/>
      <c r="Z330" s="275"/>
      <c r="AA330" s="275"/>
      <c r="AB330" s="275"/>
      <c r="AC330" s="275"/>
      <c r="AD330" s="298"/>
      <c r="AE330" s="275"/>
      <c r="AF330" s="275"/>
      <c r="AG330" s="275"/>
      <c r="AH330" s="275"/>
      <c r="AI330" s="275"/>
      <c r="AJ330" s="275"/>
      <c r="AK330" s="275"/>
      <c r="AL330" s="275"/>
      <c r="AM330" s="275"/>
      <c r="AN330" s="275"/>
      <c r="AO330" s="275"/>
      <c r="AP330" s="275"/>
      <c r="AQ330" s="275"/>
      <c r="AR330" s="275"/>
      <c r="AS330" s="298"/>
      <c r="AT330" s="275"/>
      <c r="AU330" s="281"/>
    </row>
    <row r="331" spans="1:47" s="2" customFormat="1">
      <c r="A331" s="451"/>
      <c r="B331" s="451"/>
      <c r="C331" s="451"/>
      <c r="D331" s="451"/>
      <c r="E331" s="275"/>
      <c r="F331" s="275"/>
      <c r="G331" s="275"/>
      <c r="H331" s="179"/>
      <c r="I331" s="179"/>
      <c r="J331" s="298"/>
      <c r="K331" s="275"/>
      <c r="L331" s="275"/>
      <c r="M331" s="275"/>
      <c r="N331" s="298"/>
      <c r="O331" s="275"/>
      <c r="P331" s="275"/>
      <c r="Q331" s="275"/>
      <c r="R331" s="275"/>
      <c r="S331" s="275"/>
      <c r="T331" s="275"/>
      <c r="U331" s="275"/>
      <c r="V331" s="275"/>
      <c r="W331" s="275"/>
      <c r="X331" s="275"/>
      <c r="Y331" s="275"/>
      <c r="Z331" s="275"/>
      <c r="AA331" s="275"/>
      <c r="AB331" s="275"/>
      <c r="AC331" s="275"/>
      <c r="AD331" s="298"/>
      <c r="AE331" s="275"/>
      <c r="AF331" s="275"/>
      <c r="AG331" s="275"/>
      <c r="AH331" s="275"/>
      <c r="AI331" s="275"/>
      <c r="AJ331" s="275"/>
      <c r="AK331" s="275"/>
      <c r="AL331" s="275"/>
      <c r="AM331" s="275"/>
      <c r="AN331" s="275"/>
      <c r="AO331" s="275"/>
      <c r="AP331" s="275"/>
      <c r="AQ331" s="275"/>
      <c r="AR331" s="275"/>
      <c r="AS331" s="298"/>
      <c r="AT331" s="275"/>
      <c r="AU331" s="281"/>
    </row>
    <row r="332" spans="1:47" s="2" customFormat="1">
      <c r="A332" s="451"/>
      <c r="B332" s="451"/>
      <c r="C332" s="451"/>
      <c r="D332" s="451"/>
      <c r="E332" s="275"/>
      <c r="F332" s="275"/>
      <c r="G332" s="275"/>
      <c r="H332" s="179"/>
      <c r="I332" s="179"/>
      <c r="J332" s="298"/>
      <c r="K332" s="275"/>
      <c r="L332" s="275"/>
      <c r="M332" s="275"/>
      <c r="N332" s="298"/>
      <c r="O332" s="275"/>
      <c r="P332" s="275"/>
      <c r="Q332" s="275"/>
      <c r="R332" s="275"/>
      <c r="S332" s="275"/>
      <c r="T332" s="275"/>
      <c r="U332" s="275"/>
      <c r="V332" s="275"/>
      <c r="W332" s="275"/>
      <c r="X332" s="275"/>
      <c r="Y332" s="275"/>
      <c r="Z332" s="275"/>
      <c r="AA332" s="275"/>
      <c r="AB332" s="275"/>
      <c r="AC332" s="275"/>
      <c r="AD332" s="298"/>
      <c r="AE332" s="275"/>
      <c r="AF332" s="275"/>
      <c r="AG332" s="275"/>
      <c r="AH332" s="275"/>
      <c r="AI332" s="275"/>
      <c r="AJ332" s="275"/>
      <c r="AK332" s="275"/>
      <c r="AL332" s="275"/>
      <c r="AM332" s="275"/>
      <c r="AN332" s="275"/>
      <c r="AO332" s="275"/>
      <c r="AP332" s="275"/>
      <c r="AQ332" s="275"/>
      <c r="AR332" s="275"/>
      <c r="AS332" s="298"/>
      <c r="AT332" s="275"/>
      <c r="AU332" s="281"/>
    </row>
    <row r="333" spans="1:47" s="2" customFormat="1">
      <c r="A333" s="451"/>
      <c r="B333" s="451"/>
      <c r="C333" s="451"/>
      <c r="D333" s="451"/>
      <c r="E333" s="275"/>
      <c r="F333" s="275"/>
      <c r="G333" s="275"/>
      <c r="H333" s="179"/>
      <c r="I333" s="179"/>
      <c r="J333" s="298"/>
      <c r="K333" s="275"/>
      <c r="L333" s="275"/>
      <c r="M333" s="275"/>
      <c r="N333" s="298"/>
      <c r="O333" s="275"/>
      <c r="P333" s="275"/>
      <c r="Q333" s="275"/>
      <c r="R333" s="275"/>
      <c r="S333" s="275"/>
      <c r="T333" s="275"/>
      <c r="U333" s="275"/>
      <c r="V333" s="275"/>
      <c r="W333" s="275"/>
      <c r="X333" s="275"/>
      <c r="Y333" s="275"/>
      <c r="Z333" s="275"/>
      <c r="AA333" s="275"/>
      <c r="AB333" s="275"/>
      <c r="AC333" s="275"/>
      <c r="AD333" s="298"/>
      <c r="AE333" s="275"/>
      <c r="AF333" s="275"/>
      <c r="AG333" s="275"/>
      <c r="AH333" s="275"/>
      <c r="AI333" s="275"/>
      <c r="AJ333" s="275"/>
      <c r="AK333" s="275"/>
      <c r="AL333" s="275"/>
      <c r="AM333" s="275"/>
      <c r="AN333" s="275"/>
      <c r="AO333" s="275"/>
      <c r="AP333" s="275"/>
      <c r="AQ333" s="275"/>
      <c r="AR333" s="275"/>
      <c r="AS333" s="298"/>
      <c r="AT333" s="275"/>
      <c r="AU333" s="281"/>
    </row>
    <row r="334" spans="1:47" s="2" customFormat="1">
      <c r="A334" s="451"/>
      <c r="B334" s="451"/>
      <c r="C334" s="451"/>
      <c r="D334" s="451"/>
      <c r="E334" s="275"/>
      <c r="F334" s="275"/>
      <c r="G334" s="275"/>
      <c r="H334" s="179"/>
      <c r="I334" s="179"/>
      <c r="J334" s="298"/>
      <c r="K334" s="275"/>
      <c r="L334" s="275"/>
      <c r="M334" s="275"/>
      <c r="N334" s="298"/>
      <c r="O334" s="275"/>
      <c r="P334" s="275"/>
      <c r="Q334" s="275"/>
      <c r="R334" s="275"/>
      <c r="S334" s="275"/>
      <c r="T334" s="275"/>
      <c r="U334" s="275"/>
      <c r="V334" s="275"/>
      <c r="W334" s="275"/>
      <c r="X334" s="275"/>
      <c r="Y334" s="275"/>
      <c r="Z334" s="275"/>
      <c r="AA334" s="275"/>
      <c r="AB334" s="275"/>
      <c r="AC334" s="275"/>
      <c r="AD334" s="298"/>
      <c r="AE334" s="275"/>
      <c r="AF334" s="275"/>
      <c r="AG334" s="275"/>
      <c r="AH334" s="275"/>
      <c r="AI334" s="275"/>
      <c r="AJ334" s="275"/>
      <c r="AK334" s="275"/>
      <c r="AL334" s="275"/>
      <c r="AM334" s="275"/>
      <c r="AN334" s="275"/>
      <c r="AO334" s="275"/>
      <c r="AP334" s="275"/>
      <c r="AQ334" s="275"/>
      <c r="AR334" s="275"/>
      <c r="AS334" s="298"/>
      <c r="AT334" s="275"/>
      <c r="AU334" s="281"/>
    </row>
    <row r="335" spans="1:47" s="2" customFormat="1">
      <c r="A335" s="451"/>
      <c r="B335" s="451"/>
      <c r="C335" s="451"/>
      <c r="D335" s="451"/>
      <c r="E335" s="275"/>
      <c r="F335" s="275"/>
      <c r="G335" s="275"/>
      <c r="H335" s="179"/>
      <c r="I335" s="179"/>
      <c r="J335" s="298"/>
      <c r="K335" s="275"/>
      <c r="L335" s="275"/>
      <c r="M335" s="275"/>
      <c r="N335" s="298"/>
      <c r="O335" s="275"/>
      <c r="P335" s="275"/>
      <c r="Q335" s="275"/>
      <c r="R335" s="275"/>
      <c r="S335" s="275"/>
      <c r="T335" s="275"/>
      <c r="U335" s="275"/>
      <c r="V335" s="275"/>
      <c r="W335" s="275"/>
      <c r="X335" s="275"/>
      <c r="Y335" s="275"/>
      <c r="Z335" s="275"/>
      <c r="AA335" s="275"/>
      <c r="AB335" s="275"/>
      <c r="AC335" s="275"/>
      <c r="AD335" s="298"/>
      <c r="AE335" s="275"/>
      <c r="AF335" s="275"/>
      <c r="AG335" s="275"/>
      <c r="AH335" s="275"/>
      <c r="AI335" s="275"/>
      <c r="AJ335" s="275"/>
      <c r="AK335" s="275"/>
      <c r="AL335" s="275"/>
      <c r="AM335" s="275"/>
      <c r="AN335" s="275"/>
      <c r="AO335" s="275"/>
      <c r="AP335" s="275"/>
      <c r="AQ335" s="275"/>
      <c r="AR335" s="275"/>
      <c r="AS335" s="298"/>
      <c r="AT335" s="275"/>
      <c r="AU335" s="281"/>
    </row>
    <row r="336" spans="1:47" s="2" customFormat="1">
      <c r="A336" s="451"/>
      <c r="B336" s="451"/>
      <c r="C336" s="451"/>
      <c r="D336" s="451"/>
      <c r="E336" s="275"/>
      <c r="F336" s="275"/>
      <c r="G336" s="275"/>
      <c r="H336" s="179"/>
      <c r="I336" s="179"/>
      <c r="J336" s="298"/>
      <c r="K336" s="275"/>
      <c r="L336" s="275"/>
      <c r="M336" s="275"/>
      <c r="N336" s="298"/>
      <c r="O336" s="275"/>
      <c r="P336" s="275"/>
      <c r="Q336" s="275"/>
      <c r="R336" s="275"/>
      <c r="S336" s="275"/>
      <c r="T336" s="275"/>
      <c r="U336" s="275"/>
      <c r="V336" s="275"/>
      <c r="W336" s="275"/>
      <c r="X336" s="275"/>
      <c r="Y336" s="275"/>
      <c r="Z336" s="275"/>
      <c r="AA336" s="275"/>
      <c r="AB336" s="275"/>
      <c r="AC336" s="275"/>
      <c r="AD336" s="298"/>
      <c r="AE336" s="275"/>
      <c r="AF336" s="275"/>
      <c r="AG336" s="275"/>
      <c r="AH336" s="275"/>
      <c r="AI336" s="275"/>
      <c r="AJ336" s="275"/>
      <c r="AK336" s="275"/>
      <c r="AL336" s="275"/>
      <c r="AM336" s="275"/>
      <c r="AN336" s="275"/>
      <c r="AO336" s="275"/>
      <c r="AP336" s="275"/>
      <c r="AQ336" s="275"/>
      <c r="AR336" s="275"/>
      <c r="AS336" s="298"/>
      <c r="AT336" s="275"/>
      <c r="AU336" s="281"/>
    </row>
    <row r="337" spans="1:47" s="2" customFormat="1">
      <c r="A337" s="451"/>
      <c r="B337" s="451"/>
      <c r="C337" s="451"/>
      <c r="D337" s="451"/>
      <c r="E337" s="275"/>
      <c r="F337" s="275"/>
      <c r="G337" s="275"/>
      <c r="H337" s="179"/>
      <c r="I337" s="179"/>
      <c r="J337" s="298"/>
      <c r="K337" s="275"/>
      <c r="L337" s="275"/>
      <c r="M337" s="275"/>
      <c r="N337" s="298"/>
      <c r="O337" s="275"/>
      <c r="P337" s="275"/>
      <c r="Q337" s="275"/>
      <c r="R337" s="275"/>
      <c r="S337" s="275"/>
      <c r="T337" s="275"/>
      <c r="U337" s="275"/>
      <c r="V337" s="275"/>
      <c r="W337" s="275"/>
      <c r="X337" s="275"/>
      <c r="Y337" s="275"/>
      <c r="Z337" s="275"/>
      <c r="AA337" s="275"/>
      <c r="AB337" s="275"/>
      <c r="AC337" s="275"/>
      <c r="AD337" s="298"/>
      <c r="AE337" s="275"/>
      <c r="AF337" s="275"/>
      <c r="AG337" s="275"/>
      <c r="AH337" s="275"/>
      <c r="AI337" s="275"/>
      <c r="AJ337" s="275"/>
      <c r="AK337" s="275"/>
      <c r="AL337" s="275"/>
      <c r="AM337" s="275"/>
      <c r="AN337" s="275"/>
      <c r="AO337" s="275"/>
      <c r="AP337" s="275"/>
      <c r="AQ337" s="275"/>
      <c r="AR337" s="275"/>
      <c r="AS337" s="298"/>
      <c r="AT337" s="275"/>
      <c r="AU337" s="281"/>
    </row>
    <row r="338" spans="1:47" s="2" customFormat="1">
      <c r="A338" s="451"/>
      <c r="B338" s="451"/>
      <c r="C338" s="451"/>
      <c r="D338" s="451"/>
      <c r="E338" s="275"/>
      <c r="F338" s="275"/>
      <c r="G338" s="275"/>
      <c r="H338" s="179"/>
      <c r="I338" s="179"/>
      <c r="J338" s="298"/>
      <c r="K338" s="275"/>
      <c r="L338" s="275"/>
      <c r="M338" s="275"/>
      <c r="N338" s="298"/>
      <c r="O338" s="275"/>
      <c r="P338" s="275"/>
      <c r="Q338" s="275"/>
      <c r="R338" s="275"/>
      <c r="S338" s="275"/>
      <c r="T338" s="275"/>
      <c r="U338" s="275"/>
      <c r="V338" s="275"/>
      <c r="W338" s="275"/>
      <c r="X338" s="275"/>
      <c r="Y338" s="275"/>
      <c r="Z338" s="275"/>
      <c r="AA338" s="275"/>
      <c r="AB338" s="275"/>
      <c r="AC338" s="275"/>
      <c r="AD338" s="298"/>
      <c r="AE338" s="275"/>
      <c r="AF338" s="275"/>
      <c r="AG338" s="275"/>
      <c r="AH338" s="275"/>
      <c r="AI338" s="275"/>
      <c r="AJ338" s="275"/>
      <c r="AK338" s="275"/>
      <c r="AL338" s="275"/>
      <c r="AM338" s="275"/>
      <c r="AN338" s="275"/>
      <c r="AO338" s="275"/>
      <c r="AP338" s="275"/>
      <c r="AQ338" s="275"/>
      <c r="AR338" s="275"/>
      <c r="AS338" s="298"/>
      <c r="AT338" s="275"/>
      <c r="AU338" s="281"/>
    </row>
    <row r="339" spans="1:47" s="2" customFormat="1">
      <c r="A339" s="451"/>
      <c r="B339" s="451"/>
      <c r="C339" s="451"/>
      <c r="D339" s="451"/>
      <c r="E339" s="275"/>
      <c r="F339" s="275"/>
      <c r="G339" s="275"/>
      <c r="H339" s="179"/>
      <c r="I339" s="179"/>
      <c r="J339" s="298"/>
      <c r="K339" s="275"/>
      <c r="L339" s="275"/>
      <c r="M339" s="275"/>
      <c r="N339" s="298"/>
      <c r="O339" s="275"/>
      <c r="P339" s="275"/>
      <c r="Q339" s="275"/>
      <c r="R339" s="275"/>
      <c r="S339" s="275"/>
      <c r="T339" s="275"/>
      <c r="U339" s="275"/>
      <c r="V339" s="275"/>
      <c r="W339" s="275"/>
      <c r="X339" s="275"/>
      <c r="Y339" s="275"/>
      <c r="Z339" s="275"/>
      <c r="AA339" s="275"/>
      <c r="AB339" s="275"/>
      <c r="AC339" s="275"/>
      <c r="AD339" s="298"/>
      <c r="AE339" s="275"/>
      <c r="AF339" s="275"/>
      <c r="AG339" s="275"/>
      <c r="AH339" s="275"/>
      <c r="AI339" s="275"/>
      <c r="AJ339" s="275"/>
      <c r="AK339" s="275"/>
      <c r="AL339" s="275"/>
      <c r="AM339" s="275"/>
      <c r="AN339" s="275"/>
      <c r="AO339" s="275"/>
      <c r="AP339" s="275"/>
      <c r="AQ339" s="275"/>
      <c r="AR339" s="275"/>
      <c r="AS339" s="298"/>
      <c r="AT339" s="275"/>
      <c r="AU339" s="281"/>
    </row>
    <row r="340" spans="1:47" s="2" customFormat="1">
      <c r="A340" s="451"/>
      <c r="B340" s="451"/>
      <c r="C340" s="451"/>
      <c r="D340" s="451"/>
      <c r="E340" s="275"/>
      <c r="F340" s="275"/>
      <c r="G340" s="275"/>
      <c r="H340" s="179"/>
      <c r="I340" s="179"/>
      <c r="J340" s="298"/>
      <c r="K340" s="275"/>
      <c r="L340" s="275"/>
      <c r="M340" s="275"/>
      <c r="N340" s="298"/>
      <c r="O340" s="275"/>
      <c r="P340" s="275"/>
      <c r="Q340" s="275"/>
      <c r="R340" s="275"/>
      <c r="S340" s="275"/>
      <c r="T340" s="275"/>
      <c r="U340" s="275"/>
      <c r="V340" s="275"/>
      <c r="W340" s="275"/>
      <c r="X340" s="275"/>
      <c r="Y340" s="275"/>
      <c r="Z340" s="275"/>
      <c r="AA340" s="275"/>
      <c r="AB340" s="275"/>
      <c r="AC340" s="275"/>
      <c r="AD340" s="298"/>
      <c r="AE340" s="275"/>
      <c r="AF340" s="275"/>
      <c r="AG340" s="275"/>
      <c r="AH340" s="275"/>
      <c r="AI340" s="275"/>
      <c r="AJ340" s="275"/>
      <c r="AK340" s="275"/>
      <c r="AL340" s="275"/>
      <c r="AM340" s="275"/>
      <c r="AN340" s="275"/>
      <c r="AO340" s="275"/>
      <c r="AP340" s="275"/>
      <c r="AQ340" s="275"/>
      <c r="AR340" s="275"/>
      <c r="AS340" s="298"/>
      <c r="AT340" s="275"/>
      <c r="AU340" s="281"/>
    </row>
    <row r="341" spans="1:47" s="2" customFormat="1">
      <c r="A341" s="451"/>
      <c r="B341" s="451"/>
      <c r="C341" s="451"/>
      <c r="D341" s="451"/>
      <c r="E341" s="275"/>
      <c r="F341" s="275"/>
      <c r="G341" s="275"/>
      <c r="H341" s="179"/>
      <c r="I341" s="179"/>
      <c r="J341" s="298"/>
      <c r="K341" s="275"/>
      <c r="L341" s="275"/>
      <c r="M341" s="275"/>
      <c r="N341" s="298"/>
      <c r="O341" s="275"/>
      <c r="P341" s="275"/>
      <c r="Q341" s="275"/>
      <c r="R341" s="275"/>
      <c r="S341" s="275"/>
      <c r="T341" s="275"/>
      <c r="U341" s="275"/>
      <c r="V341" s="275"/>
      <c r="W341" s="275"/>
      <c r="X341" s="275"/>
      <c r="Y341" s="275"/>
      <c r="Z341" s="275"/>
      <c r="AA341" s="275"/>
      <c r="AB341" s="275"/>
      <c r="AC341" s="275"/>
      <c r="AD341" s="298"/>
      <c r="AE341" s="275"/>
      <c r="AF341" s="275"/>
      <c r="AG341" s="275"/>
      <c r="AH341" s="275"/>
      <c r="AI341" s="275"/>
      <c r="AJ341" s="275"/>
      <c r="AK341" s="275"/>
      <c r="AL341" s="275"/>
      <c r="AM341" s="275"/>
      <c r="AN341" s="275"/>
      <c r="AO341" s="275"/>
      <c r="AP341" s="275"/>
      <c r="AQ341" s="275"/>
      <c r="AR341" s="275"/>
      <c r="AS341" s="298"/>
      <c r="AT341" s="275"/>
      <c r="AU341" s="281"/>
    </row>
    <row r="342" spans="1:47" s="2" customFormat="1">
      <c r="A342" s="451"/>
      <c r="B342" s="451"/>
      <c r="C342" s="451"/>
      <c r="D342" s="451"/>
      <c r="E342" s="275"/>
      <c r="F342" s="275"/>
      <c r="G342" s="275"/>
      <c r="H342" s="179"/>
      <c r="I342" s="179"/>
      <c r="J342" s="298"/>
      <c r="K342" s="275"/>
      <c r="L342" s="275"/>
      <c r="M342" s="275"/>
      <c r="N342" s="298"/>
      <c r="O342" s="275"/>
      <c r="P342" s="275"/>
      <c r="Q342" s="275"/>
      <c r="R342" s="275"/>
      <c r="S342" s="275"/>
      <c r="T342" s="275"/>
      <c r="U342" s="275"/>
      <c r="V342" s="275"/>
      <c r="W342" s="275"/>
      <c r="X342" s="275"/>
      <c r="Y342" s="275"/>
      <c r="Z342" s="275"/>
      <c r="AA342" s="275"/>
      <c r="AB342" s="275"/>
      <c r="AC342" s="275"/>
      <c r="AD342" s="298"/>
      <c r="AE342" s="275"/>
      <c r="AF342" s="275"/>
      <c r="AG342" s="275"/>
      <c r="AH342" s="275"/>
      <c r="AI342" s="275"/>
      <c r="AJ342" s="275"/>
      <c r="AK342" s="275"/>
      <c r="AL342" s="275"/>
      <c r="AM342" s="275"/>
      <c r="AN342" s="275"/>
      <c r="AO342" s="275"/>
      <c r="AP342" s="275"/>
      <c r="AQ342" s="275"/>
      <c r="AR342" s="275"/>
      <c r="AS342" s="298"/>
      <c r="AT342" s="275"/>
      <c r="AU342" s="281"/>
    </row>
    <row r="343" spans="1:47" s="2" customFormat="1">
      <c r="A343" s="451"/>
      <c r="B343" s="451"/>
      <c r="C343" s="451"/>
      <c r="D343" s="451"/>
      <c r="E343" s="275"/>
      <c r="F343" s="275"/>
      <c r="G343" s="275"/>
      <c r="H343" s="179"/>
      <c r="I343" s="179"/>
      <c r="J343" s="298"/>
      <c r="K343" s="275"/>
      <c r="L343" s="275"/>
      <c r="M343" s="275"/>
      <c r="N343" s="298"/>
      <c r="O343" s="275"/>
      <c r="P343" s="275"/>
      <c r="Q343" s="275"/>
      <c r="R343" s="275"/>
      <c r="S343" s="275"/>
      <c r="T343" s="275"/>
      <c r="U343" s="275"/>
      <c r="V343" s="275"/>
      <c r="W343" s="275"/>
      <c r="X343" s="275"/>
      <c r="Y343" s="275"/>
      <c r="Z343" s="275"/>
      <c r="AA343" s="275"/>
      <c r="AB343" s="275"/>
      <c r="AC343" s="275"/>
      <c r="AD343" s="298"/>
      <c r="AE343" s="275"/>
      <c r="AF343" s="275"/>
      <c r="AG343" s="275"/>
      <c r="AH343" s="275"/>
      <c r="AI343" s="275"/>
      <c r="AJ343" s="275"/>
      <c r="AK343" s="275"/>
      <c r="AL343" s="275"/>
      <c r="AM343" s="275"/>
      <c r="AN343" s="275"/>
      <c r="AO343" s="275"/>
      <c r="AP343" s="275"/>
      <c r="AQ343" s="275"/>
      <c r="AR343" s="275"/>
      <c r="AS343" s="298"/>
      <c r="AT343" s="275"/>
      <c r="AU343" s="281"/>
    </row>
    <row r="344" spans="1:47" s="2" customFormat="1">
      <c r="A344" s="451"/>
      <c r="B344" s="451"/>
      <c r="C344" s="451"/>
      <c r="D344" s="451"/>
      <c r="E344" s="275"/>
      <c r="F344" s="275"/>
      <c r="G344" s="275"/>
      <c r="H344" s="179"/>
      <c r="I344" s="179"/>
      <c r="J344" s="298"/>
      <c r="K344" s="275"/>
      <c r="L344" s="275"/>
      <c r="M344" s="275"/>
      <c r="N344" s="298"/>
      <c r="O344" s="275"/>
      <c r="P344" s="275"/>
      <c r="Q344" s="275"/>
      <c r="R344" s="275"/>
      <c r="S344" s="275"/>
      <c r="T344" s="275"/>
      <c r="U344" s="275"/>
      <c r="V344" s="275"/>
      <c r="W344" s="275"/>
      <c r="X344" s="275"/>
      <c r="Y344" s="275"/>
      <c r="Z344" s="275"/>
      <c r="AA344" s="275"/>
      <c r="AB344" s="275"/>
      <c r="AC344" s="275"/>
      <c r="AD344" s="298"/>
      <c r="AE344" s="275"/>
      <c r="AF344" s="275"/>
      <c r="AG344" s="275"/>
      <c r="AH344" s="275"/>
      <c r="AI344" s="275"/>
      <c r="AJ344" s="275"/>
      <c r="AK344" s="275"/>
      <c r="AL344" s="275"/>
      <c r="AM344" s="275"/>
      <c r="AN344" s="275"/>
      <c r="AO344" s="275"/>
      <c r="AP344" s="275"/>
      <c r="AQ344" s="275"/>
      <c r="AR344" s="275"/>
      <c r="AS344" s="298"/>
      <c r="AT344" s="275"/>
      <c r="AU344" s="281"/>
    </row>
    <row r="345" spans="1:47" s="2" customFormat="1">
      <c r="A345" s="451"/>
      <c r="B345" s="451"/>
      <c r="C345" s="451"/>
      <c r="D345" s="451"/>
      <c r="E345" s="275"/>
      <c r="F345" s="275"/>
      <c r="G345" s="275"/>
      <c r="H345" s="179"/>
      <c r="I345" s="179"/>
      <c r="J345" s="298"/>
      <c r="K345" s="275"/>
      <c r="L345" s="275"/>
      <c r="M345" s="275"/>
      <c r="N345" s="298"/>
      <c r="O345" s="275"/>
      <c r="P345" s="275"/>
      <c r="Q345" s="275"/>
      <c r="R345" s="275"/>
      <c r="S345" s="275"/>
      <c r="T345" s="275"/>
      <c r="U345" s="275"/>
      <c r="V345" s="275"/>
      <c r="W345" s="275"/>
      <c r="X345" s="275"/>
      <c r="Y345" s="275"/>
      <c r="Z345" s="275"/>
      <c r="AA345" s="275"/>
      <c r="AB345" s="275"/>
      <c r="AC345" s="275"/>
      <c r="AD345" s="298"/>
      <c r="AE345" s="275"/>
      <c r="AF345" s="275"/>
      <c r="AG345" s="275"/>
      <c r="AH345" s="275"/>
      <c r="AI345" s="275"/>
      <c r="AJ345" s="275"/>
      <c r="AK345" s="275"/>
      <c r="AL345" s="275"/>
      <c r="AM345" s="275"/>
      <c r="AN345" s="275"/>
      <c r="AO345" s="275"/>
      <c r="AP345" s="275"/>
      <c r="AQ345" s="275"/>
      <c r="AR345" s="275"/>
      <c r="AS345" s="298"/>
      <c r="AT345" s="275"/>
      <c r="AU345" s="281"/>
    </row>
    <row r="346" spans="1:47" s="2" customFormat="1">
      <c r="A346" s="451"/>
      <c r="B346" s="451"/>
      <c r="C346" s="451"/>
      <c r="D346" s="451"/>
      <c r="E346" s="275"/>
      <c r="F346" s="275"/>
      <c r="G346" s="275"/>
      <c r="H346" s="179"/>
      <c r="I346" s="179"/>
      <c r="J346" s="298"/>
      <c r="K346" s="275"/>
      <c r="L346" s="275"/>
      <c r="M346" s="275"/>
      <c r="N346" s="298"/>
      <c r="O346" s="275"/>
      <c r="P346" s="275"/>
      <c r="Q346" s="275"/>
      <c r="R346" s="275"/>
      <c r="S346" s="275"/>
      <c r="T346" s="275"/>
      <c r="U346" s="275"/>
      <c r="V346" s="275"/>
      <c r="W346" s="275"/>
      <c r="X346" s="275"/>
      <c r="Y346" s="275"/>
      <c r="Z346" s="275"/>
      <c r="AA346" s="275"/>
      <c r="AB346" s="275"/>
      <c r="AC346" s="275"/>
      <c r="AD346" s="298"/>
      <c r="AE346" s="275"/>
      <c r="AF346" s="275"/>
      <c r="AG346" s="275"/>
      <c r="AH346" s="275"/>
      <c r="AI346" s="275"/>
      <c r="AJ346" s="275"/>
      <c r="AK346" s="275"/>
      <c r="AL346" s="275"/>
      <c r="AM346" s="275"/>
      <c r="AN346" s="275"/>
      <c r="AO346" s="275"/>
      <c r="AP346" s="275"/>
      <c r="AQ346" s="275"/>
      <c r="AR346" s="275"/>
      <c r="AS346" s="298"/>
      <c r="AT346" s="275"/>
      <c r="AU346" s="281"/>
    </row>
    <row r="347" spans="1:47" s="2" customFormat="1">
      <c r="A347" s="451"/>
      <c r="B347" s="451"/>
      <c r="C347" s="451"/>
      <c r="D347" s="451"/>
      <c r="E347" s="275"/>
      <c r="F347" s="275"/>
      <c r="G347" s="275"/>
      <c r="H347" s="179"/>
      <c r="I347" s="179"/>
      <c r="J347" s="298"/>
      <c r="K347" s="275"/>
      <c r="L347" s="275"/>
      <c r="M347" s="275"/>
      <c r="N347" s="298"/>
      <c r="O347" s="275"/>
      <c r="P347" s="275"/>
      <c r="Q347" s="275"/>
      <c r="R347" s="275"/>
      <c r="S347" s="275"/>
      <c r="T347" s="275"/>
      <c r="U347" s="275"/>
      <c r="V347" s="275"/>
      <c r="W347" s="275"/>
      <c r="X347" s="275"/>
      <c r="Y347" s="275"/>
      <c r="Z347" s="275"/>
      <c r="AA347" s="275"/>
      <c r="AB347" s="275"/>
      <c r="AC347" s="275"/>
      <c r="AD347" s="298"/>
      <c r="AE347" s="275"/>
      <c r="AF347" s="275"/>
      <c r="AG347" s="275"/>
      <c r="AH347" s="275"/>
      <c r="AI347" s="275"/>
      <c r="AJ347" s="275"/>
      <c r="AK347" s="275"/>
      <c r="AL347" s="275"/>
      <c r="AM347" s="275"/>
      <c r="AN347" s="275"/>
      <c r="AO347" s="275"/>
      <c r="AP347" s="275"/>
      <c r="AQ347" s="275"/>
      <c r="AR347" s="275"/>
      <c r="AS347" s="298"/>
      <c r="AT347" s="275"/>
      <c r="AU347" s="281"/>
    </row>
    <row r="348" spans="1:47" s="2" customFormat="1">
      <c r="A348" s="451"/>
      <c r="B348" s="451"/>
      <c r="C348" s="451"/>
      <c r="D348" s="451"/>
      <c r="E348" s="275"/>
      <c r="F348" s="275"/>
      <c r="G348" s="275"/>
      <c r="H348" s="179"/>
      <c r="I348" s="179"/>
      <c r="J348" s="298"/>
      <c r="K348" s="275"/>
      <c r="L348" s="275"/>
      <c r="M348" s="275"/>
      <c r="N348" s="298"/>
      <c r="O348" s="275"/>
      <c r="P348" s="275"/>
      <c r="Q348" s="275"/>
      <c r="R348" s="275"/>
      <c r="S348" s="275"/>
      <c r="T348" s="275"/>
      <c r="U348" s="275"/>
      <c r="V348" s="275"/>
      <c r="W348" s="275"/>
      <c r="X348" s="275"/>
      <c r="Y348" s="275"/>
      <c r="Z348" s="275"/>
      <c r="AA348" s="275"/>
      <c r="AB348" s="275"/>
      <c r="AC348" s="275"/>
      <c r="AD348" s="298"/>
      <c r="AE348" s="275"/>
      <c r="AF348" s="275"/>
      <c r="AG348" s="275"/>
      <c r="AH348" s="275"/>
      <c r="AI348" s="275"/>
      <c r="AJ348" s="275"/>
      <c r="AK348" s="275"/>
      <c r="AL348" s="275"/>
      <c r="AM348" s="275"/>
      <c r="AN348" s="275"/>
      <c r="AO348" s="275"/>
      <c r="AP348" s="275"/>
      <c r="AQ348" s="275"/>
      <c r="AR348" s="275"/>
      <c r="AS348" s="298"/>
      <c r="AT348" s="275"/>
      <c r="AU348" s="281"/>
    </row>
    <row r="349" spans="1:47" s="2" customFormat="1">
      <c r="A349" s="451"/>
      <c r="B349" s="451"/>
      <c r="C349" s="451"/>
      <c r="D349" s="451"/>
      <c r="E349" s="275"/>
      <c r="F349" s="275"/>
      <c r="G349" s="275"/>
      <c r="H349" s="179"/>
      <c r="I349" s="179"/>
      <c r="J349" s="298"/>
      <c r="K349" s="275"/>
      <c r="L349" s="275"/>
      <c r="M349" s="275"/>
      <c r="N349" s="298"/>
      <c r="O349" s="275"/>
      <c r="P349" s="275"/>
      <c r="Q349" s="275"/>
      <c r="R349" s="275"/>
      <c r="S349" s="275"/>
      <c r="T349" s="275"/>
      <c r="U349" s="275"/>
      <c r="V349" s="275"/>
      <c r="W349" s="275"/>
      <c r="X349" s="275"/>
      <c r="Y349" s="275"/>
      <c r="Z349" s="275"/>
      <c r="AA349" s="275"/>
      <c r="AB349" s="275"/>
      <c r="AC349" s="275"/>
      <c r="AD349" s="298"/>
      <c r="AE349" s="275"/>
      <c r="AF349" s="275"/>
      <c r="AG349" s="275"/>
      <c r="AH349" s="275"/>
      <c r="AI349" s="275"/>
      <c r="AJ349" s="275"/>
      <c r="AK349" s="275"/>
      <c r="AL349" s="275"/>
      <c r="AM349" s="275"/>
      <c r="AN349" s="275"/>
      <c r="AO349" s="275"/>
      <c r="AP349" s="275"/>
      <c r="AQ349" s="275"/>
      <c r="AR349" s="275"/>
      <c r="AS349" s="298"/>
      <c r="AT349" s="275"/>
      <c r="AU349" s="281"/>
    </row>
    <row r="350" spans="1:47" s="2" customFormat="1">
      <c r="A350" s="451"/>
      <c r="B350" s="451"/>
      <c r="C350" s="451"/>
      <c r="D350" s="451"/>
      <c r="E350" s="275"/>
      <c r="F350" s="275"/>
      <c r="G350" s="275"/>
      <c r="H350" s="179"/>
      <c r="I350" s="179"/>
      <c r="J350" s="298"/>
      <c r="K350" s="275"/>
      <c r="L350" s="275"/>
      <c r="M350" s="275"/>
      <c r="N350" s="298"/>
      <c r="O350" s="275"/>
      <c r="P350" s="275"/>
      <c r="Q350" s="275"/>
      <c r="R350" s="275"/>
      <c r="S350" s="275"/>
      <c r="T350" s="275"/>
      <c r="U350" s="275"/>
      <c r="V350" s="275"/>
      <c r="W350" s="275"/>
      <c r="X350" s="275"/>
      <c r="Y350" s="275"/>
      <c r="Z350" s="275"/>
      <c r="AA350" s="275"/>
      <c r="AB350" s="275"/>
      <c r="AC350" s="275"/>
      <c r="AD350" s="298"/>
      <c r="AE350" s="275"/>
      <c r="AF350" s="275"/>
      <c r="AG350" s="275"/>
      <c r="AH350" s="275"/>
      <c r="AI350" s="275"/>
      <c r="AJ350" s="275"/>
      <c r="AK350" s="275"/>
      <c r="AL350" s="275"/>
      <c r="AM350" s="275"/>
      <c r="AN350" s="275"/>
      <c r="AO350" s="275"/>
      <c r="AP350" s="275"/>
      <c r="AQ350" s="275"/>
      <c r="AR350" s="275"/>
      <c r="AS350" s="298"/>
      <c r="AT350" s="275"/>
      <c r="AU350" s="281"/>
    </row>
    <row r="351" spans="1:47" s="2" customFormat="1">
      <c r="A351" s="451"/>
      <c r="B351" s="451"/>
      <c r="C351" s="451"/>
      <c r="D351" s="451"/>
      <c r="E351" s="275"/>
      <c r="F351" s="275"/>
      <c r="G351" s="275"/>
      <c r="H351" s="179"/>
      <c r="I351" s="179"/>
      <c r="J351" s="298"/>
      <c r="K351" s="275"/>
      <c r="L351" s="275"/>
      <c r="M351" s="275"/>
      <c r="N351" s="298"/>
      <c r="O351" s="275"/>
      <c r="P351" s="275"/>
      <c r="Q351" s="275"/>
      <c r="R351" s="275"/>
      <c r="S351" s="275"/>
      <c r="T351" s="275"/>
      <c r="U351" s="275"/>
      <c r="V351" s="275"/>
      <c r="W351" s="275"/>
      <c r="X351" s="275"/>
      <c r="Y351" s="275"/>
      <c r="Z351" s="275"/>
      <c r="AA351" s="275"/>
      <c r="AB351" s="275"/>
      <c r="AC351" s="275"/>
      <c r="AD351" s="298"/>
      <c r="AE351" s="275"/>
      <c r="AF351" s="275"/>
      <c r="AG351" s="275"/>
      <c r="AH351" s="275"/>
      <c r="AI351" s="275"/>
      <c r="AJ351" s="275"/>
      <c r="AK351" s="275"/>
      <c r="AL351" s="275"/>
      <c r="AM351" s="275"/>
      <c r="AN351" s="275"/>
      <c r="AO351" s="275"/>
      <c r="AP351" s="275"/>
      <c r="AQ351" s="275"/>
      <c r="AR351" s="275"/>
      <c r="AS351" s="298"/>
      <c r="AT351" s="275"/>
      <c r="AU351" s="281"/>
    </row>
    <row r="352" spans="1:47" s="2" customFormat="1">
      <c r="A352" s="451"/>
      <c r="B352" s="451"/>
      <c r="C352" s="451"/>
      <c r="D352" s="451"/>
      <c r="E352" s="275"/>
      <c r="F352" s="275"/>
      <c r="G352" s="275"/>
      <c r="H352" s="179"/>
      <c r="I352" s="179"/>
      <c r="J352" s="298"/>
      <c r="K352" s="275"/>
      <c r="L352" s="275"/>
      <c r="M352" s="275"/>
      <c r="N352" s="298"/>
      <c r="O352" s="275"/>
      <c r="P352" s="275"/>
      <c r="Q352" s="275"/>
      <c r="R352" s="275"/>
      <c r="S352" s="275"/>
      <c r="T352" s="275"/>
      <c r="U352" s="275"/>
      <c r="V352" s="275"/>
      <c r="W352" s="275"/>
      <c r="X352" s="275"/>
      <c r="Y352" s="275"/>
      <c r="Z352" s="275"/>
      <c r="AA352" s="275"/>
      <c r="AB352" s="275"/>
      <c r="AC352" s="275"/>
      <c r="AD352" s="298"/>
      <c r="AE352" s="275"/>
      <c r="AF352" s="275"/>
      <c r="AG352" s="275"/>
      <c r="AH352" s="275"/>
      <c r="AI352" s="275"/>
      <c r="AJ352" s="275"/>
      <c r="AK352" s="275"/>
      <c r="AL352" s="275"/>
      <c r="AM352" s="275"/>
      <c r="AN352" s="275"/>
      <c r="AO352" s="275"/>
      <c r="AP352" s="275"/>
      <c r="AQ352" s="275"/>
      <c r="AR352" s="275"/>
      <c r="AS352" s="298"/>
      <c r="AT352" s="275"/>
      <c r="AU352" s="281"/>
    </row>
    <row r="353" spans="1:47" s="2" customFormat="1">
      <c r="A353" s="451"/>
      <c r="B353" s="451"/>
      <c r="C353" s="451"/>
      <c r="D353" s="451"/>
      <c r="E353" s="275"/>
      <c r="F353" s="275"/>
      <c r="G353" s="275"/>
      <c r="H353" s="179"/>
      <c r="I353" s="179"/>
      <c r="J353" s="298"/>
      <c r="K353" s="275"/>
      <c r="L353" s="275"/>
      <c r="M353" s="275"/>
      <c r="N353" s="298"/>
      <c r="O353" s="275"/>
      <c r="P353" s="275"/>
      <c r="Q353" s="275"/>
      <c r="R353" s="275"/>
      <c r="S353" s="275"/>
      <c r="T353" s="275"/>
      <c r="U353" s="275"/>
      <c r="V353" s="275"/>
      <c r="W353" s="275"/>
      <c r="X353" s="275"/>
      <c r="Y353" s="275"/>
      <c r="Z353" s="275"/>
      <c r="AA353" s="275"/>
      <c r="AB353" s="275"/>
      <c r="AC353" s="275"/>
      <c r="AD353" s="298"/>
      <c r="AE353" s="275"/>
      <c r="AF353" s="275"/>
      <c r="AG353" s="275"/>
      <c r="AH353" s="275"/>
      <c r="AI353" s="275"/>
      <c r="AJ353" s="275"/>
      <c r="AK353" s="275"/>
      <c r="AL353" s="275"/>
      <c r="AM353" s="275"/>
      <c r="AN353" s="275"/>
      <c r="AO353" s="275"/>
      <c r="AP353" s="275"/>
      <c r="AQ353" s="275"/>
      <c r="AR353" s="275"/>
      <c r="AS353" s="298"/>
      <c r="AT353" s="275"/>
      <c r="AU353" s="281"/>
    </row>
    <row r="354" spans="1:47" s="2" customFormat="1">
      <c r="A354" s="451"/>
      <c r="B354" s="451"/>
      <c r="C354" s="451"/>
      <c r="D354" s="451"/>
      <c r="E354" s="275"/>
      <c r="F354" s="275"/>
      <c r="G354" s="275"/>
      <c r="H354" s="179"/>
      <c r="I354" s="179"/>
      <c r="J354" s="298"/>
      <c r="K354" s="275"/>
      <c r="L354" s="275"/>
      <c r="M354" s="275"/>
      <c r="N354" s="298"/>
      <c r="O354" s="275"/>
      <c r="P354" s="275"/>
      <c r="Q354" s="275"/>
      <c r="R354" s="275"/>
      <c r="S354" s="275"/>
      <c r="T354" s="275"/>
      <c r="U354" s="275"/>
      <c r="V354" s="275"/>
      <c r="W354" s="275"/>
      <c r="X354" s="275"/>
      <c r="Y354" s="275"/>
      <c r="Z354" s="275"/>
      <c r="AA354" s="275"/>
      <c r="AB354" s="275"/>
      <c r="AC354" s="275"/>
      <c r="AD354" s="298"/>
      <c r="AE354" s="275"/>
      <c r="AF354" s="275"/>
      <c r="AG354" s="275"/>
      <c r="AH354" s="275"/>
      <c r="AI354" s="275"/>
      <c r="AJ354" s="275"/>
      <c r="AK354" s="275"/>
      <c r="AL354" s="275"/>
      <c r="AM354" s="275"/>
      <c r="AN354" s="275"/>
      <c r="AO354" s="275"/>
      <c r="AP354" s="275"/>
      <c r="AQ354" s="275"/>
      <c r="AR354" s="275"/>
      <c r="AS354" s="298"/>
      <c r="AT354" s="275"/>
      <c r="AU354" s="281"/>
    </row>
    <row r="355" spans="1:47" s="2" customFormat="1">
      <c r="A355" s="451"/>
      <c r="B355" s="451"/>
      <c r="C355" s="451"/>
      <c r="D355" s="451"/>
      <c r="E355" s="275"/>
      <c r="F355" s="275"/>
      <c r="G355" s="275"/>
      <c r="H355" s="179"/>
      <c r="I355" s="179"/>
      <c r="J355" s="298"/>
      <c r="K355" s="275"/>
      <c r="L355" s="275"/>
      <c r="M355" s="275"/>
      <c r="N355" s="298"/>
      <c r="O355" s="275"/>
      <c r="P355" s="275"/>
      <c r="Q355" s="275"/>
      <c r="R355" s="275"/>
      <c r="S355" s="275"/>
      <c r="T355" s="275"/>
      <c r="U355" s="275"/>
      <c r="V355" s="275"/>
      <c r="W355" s="275"/>
      <c r="X355" s="275"/>
      <c r="Y355" s="275"/>
      <c r="Z355" s="275"/>
      <c r="AA355" s="275"/>
      <c r="AB355" s="275"/>
      <c r="AC355" s="275"/>
      <c r="AD355" s="298"/>
      <c r="AE355" s="275"/>
      <c r="AF355" s="275"/>
      <c r="AG355" s="275"/>
      <c r="AH355" s="275"/>
      <c r="AI355" s="275"/>
      <c r="AJ355" s="275"/>
      <c r="AK355" s="275"/>
      <c r="AL355" s="275"/>
      <c r="AM355" s="275"/>
      <c r="AN355" s="275"/>
      <c r="AO355" s="275"/>
      <c r="AP355" s="275"/>
      <c r="AQ355" s="275"/>
      <c r="AR355" s="275"/>
      <c r="AS355" s="298"/>
      <c r="AT355" s="275"/>
      <c r="AU355" s="281"/>
    </row>
    <row r="356" spans="1:47" s="2" customFormat="1">
      <c r="A356" s="451"/>
      <c r="B356" s="451"/>
      <c r="C356" s="451"/>
      <c r="D356" s="451"/>
      <c r="E356" s="275"/>
      <c r="F356" s="275"/>
      <c r="G356" s="275"/>
      <c r="H356" s="179"/>
      <c r="I356" s="179"/>
      <c r="J356" s="298"/>
      <c r="K356" s="275"/>
      <c r="L356" s="275"/>
      <c r="M356" s="275"/>
      <c r="N356" s="298"/>
      <c r="O356" s="275"/>
      <c r="P356" s="275"/>
      <c r="Q356" s="275"/>
      <c r="R356" s="275"/>
      <c r="S356" s="275"/>
      <c r="T356" s="275"/>
      <c r="U356" s="275"/>
      <c r="V356" s="275"/>
      <c r="W356" s="275"/>
      <c r="X356" s="275"/>
      <c r="Y356" s="275"/>
      <c r="Z356" s="275"/>
      <c r="AA356" s="275"/>
      <c r="AB356" s="275"/>
      <c r="AC356" s="275"/>
      <c r="AD356" s="298"/>
      <c r="AE356" s="275"/>
      <c r="AF356" s="275"/>
      <c r="AG356" s="275"/>
      <c r="AH356" s="275"/>
      <c r="AI356" s="275"/>
      <c r="AJ356" s="275"/>
      <c r="AK356" s="275"/>
      <c r="AL356" s="275"/>
      <c r="AM356" s="275"/>
      <c r="AN356" s="275"/>
      <c r="AO356" s="275"/>
      <c r="AP356" s="275"/>
      <c r="AQ356" s="275"/>
      <c r="AR356" s="275"/>
      <c r="AS356" s="298"/>
      <c r="AT356" s="275"/>
      <c r="AU356" s="281"/>
    </row>
    <row r="357" spans="1:47" s="2" customFormat="1">
      <c r="A357" s="451"/>
      <c r="B357" s="451"/>
      <c r="C357" s="451"/>
      <c r="D357" s="451"/>
      <c r="E357" s="275"/>
      <c r="F357" s="275"/>
      <c r="G357" s="275"/>
      <c r="H357" s="179"/>
      <c r="I357" s="179"/>
      <c r="J357" s="298"/>
      <c r="K357" s="275"/>
      <c r="L357" s="275"/>
      <c r="M357" s="275"/>
      <c r="N357" s="298"/>
      <c r="O357" s="275"/>
      <c r="P357" s="275"/>
      <c r="Q357" s="275"/>
      <c r="R357" s="275"/>
      <c r="S357" s="275"/>
      <c r="T357" s="275"/>
      <c r="U357" s="275"/>
      <c r="V357" s="275"/>
      <c r="W357" s="275"/>
      <c r="X357" s="275"/>
      <c r="Y357" s="275"/>
      <c r="Z357" s="275"/>
      <c r="AA357" s="275"/>
      <c r="AB357" s="275"/>
      <c r="AC357" s="275"/>
      <c r="AD357" s="298"/>
      <c r="AE357" s="275"/>
      <c r="AF357" s="275"/>
      <c r="AG357" s="275"/>
      <c r="AH357" s="275"/>
      <c r="AI357" s="275"/>
      <c r="AJ357" s="275"/>
      <c r="AK357" s="275"/>
      <c r="AL357" s="275"/>
      <c r="AM357" s="275"/>
      <c r="AN357" s="275"/>
      <c r="AO357" s="275"/>
      <c r="AP357" s="275"/>
      <c r="AQ357" s="275"/>
      <c r="AR357" s="275"/>
      <c r="AS357" s="298"/>
      <c r="AT357" s="275"/>
      <c r="AU357" s="281"/>
    </row>
    <row r="358" spans="1:47" s="2" customFormat="1">
      <c r="A358" s="451"/>
      <c r="B358" s="451"/>
      <c r="C358" s="451"/>
      <c r="D358" s="451"/>
      <c r="E358" s="275"/>
      <c r="F358" s="275"/>
      <c r="G358" s="275"/>
      <c r="H358" s="179"/>
      <c r="I358" s="179"/>
      <c r="J358" s="298"/>
      <c r="K358" s="275"/>
      <c r="L358" s="275"/>
      <c r="M358" s="275"/>
      <c r="N358" s="298"/>
      <c r="O358" s="275"/>
      <c r="P358" s="275"/>
      <c r="Q358" s="275"/>
      <c r="R358" s="275"/>
      <c r="S358" s="275"/>
      <c r="T358" s="275"/>
      <c r="U358" s="275"/>
      <c r="V358" s="275"/>
      <c r="W358" s="275"/>
      <c r="X358" s="275"/>
      <c r="Y358" s="275"/>
      <c r="Z358" s="275"/>
      <c r="AA358" s="275"/>
      <c r="AB358" s="275"/>
      <c r="AC358" s="275"/>
      <c r="AD358" s="298"/>
      <c r="AE358" s="275"/>
      <c r="AF358" s="275"/>
      <c r="AG358" s="275"/>
      <c r="AH358" s="275"/>
      <c r="AI358" s="275"/>
      <c r="AJ358" s="275"/>
      <c r="AK358" s="275"/>
      <c r="AL358" s="275"/>
      <c r="AM358" s="275"/>
      <c r="AN358" s="275"/>
      <c r="AO358" s="275"/>
      <c r="AP358" s="275"/>
      <c r="AQ358" s="275"/>
      <c r="AR358" s="275"/>
      <c r="AS358" s="298"/>
      <c r="AT358" s="275"/>
      <c r="AU358" s="281"/>
    </row>
    <row r="359" spans="1:47" s="2" customFormat="1">
      <c r="A359" s="451"/>
      <c r="B359" s="451"/>
      <c r="C359" s="451"/>
      <c r="D359" s="451"/>
      <c r="E359" s="275"/>
      <c r="F359" s="275"/>
      <c r="G359" s="275"/>
      <c r="H359" s="179"/>
      <c r="I359" s="179"/>
      <c r="J359" s="298"/>
      <c r="K359" s="275"/>
      <c r="L359" s="275"/>
      <c r="M359" s="275"/>
      <c r="N359" s="298"/>
      <c r="O359" s="275"/>
      <c r="P359" s="275"/>
      <c r="Q359" s="275"/>
      <c r="R359" s="275"/>
      <c r="S359" s="275"/>
      <c r="T359" s="275"/>
      <c r="U359" s="275"/>
      <c r="V359" s="275"/>
      <c r="W359" s="275"/>
      <c r="X359" s="275"/>
      <c r="Y359" s="275"/>
      <c r="Z359" s="275"/>
      <c r="AA359" s="275"/>
      <c r="AB359" s="275"/>
      <c r="AC359" s="275"/>
      <c r="AD359" s="298"/>
      <c r="AE359" s="275"/>
      <c r="AF359" s="275"/>
      <c r="AG359" s="275"/>
      <c r="AH359" s="275"/>
      <c r="AI359" s="275"/>
      <c r="AJ359" s="275"/>
      <c r="AK359" s="275"/>
      <c r="AL359" s="275"/>
      <c r="AM359" s="275"/>
      <c r="AN359" s="275"/>
      <c r="AO359" s="275"/>
      <c r="AP359" s="275"/>
      <c r="AQ359" s="275"/>
      <c r="AR359" s="275"/>
      <c r="AS359" s="298"/>
      <c r="AT359" s="275"/>
      <c r="AU359" s="281"/>
    </row>
    <row r="360" spans="1:47" s="2" customFormat="1">
      <c r="A360" s="451"/>
      <c r="B360" s="451"/>
      <c r="C360" s="451"/>
      <c r="D360" s="451"/>
      <c r="E360" s="275"/>
      <c r="F360" s="275"/>
      <c r="G360" s="275"/>
      <c r="H360" s="179"/>
      <c r="I360" s="179"/>
      <c r="J360" s="298"/>
      <c r="K360" s="275"/>
      <c r="L360" s="275"/>
      <c r="M360" s="275"/>
      <c r="N360" s="298"/>
      <c r="O360" s="275"/>
      <c r="P360" s="275"/>
      <c r="Q360" s="275"/>
      <c r="R360" s="275"/>
      <c r="S360" s="275"/>
      <c r="T360" s="275"/>
      <c r="U360" s="275"/>
      <c r="V360" s="275"/>
      <c r="W360" s="275"/>
      <c r="X360" s="275"/>
      <c r="Y360" s="275"/>
      <c r="Z360" s="275"/>
      <c r="AA360" s="275"/>
      <c r="AB360" s="275"/>
      <c r="AC360" s="275"/>
      <c r="AD360" s="298"/>
      <c r="AE360" s="275"/>
      <c r="AF360" s="275"/>
      <c r="AG360" s="275"/>
      <c r="AH360" s="275"/>
      <c r="AI360" s="275"/>
      <c r="AJ360" s="275"/>
      <c r="AK360" s="275"/>
      <c r="AL360" s="275"/>
      <c r="AM360" s="275"/>
      <c r="AN360" s="275"/>
      <c r="AO360" s="275"/>
      <c r="AP360" s="275"/>
      <c r="AQ360" s="275"/>
      <c r="AR360" s="275"/>
      <c r="AS360" s="298"/>
      <c r="AT360" s="275"/>
      <c r="AU360" s="281"/>
    </row>
    <row r="361" spans="1:47" s="2" customFormat="1">
      <c r="A361" s="451"/>
      <c r="B361" s="451"/>
      <c r="C361" s="451"/>
      <c r="D361" s="451"/>
      <c r="E361" s="275"/>
      <c r="F361" s="275"/>
      <c r="G361" s="275"/>
      <c r="H361" s="179"/>
      <c r="I361" s="179"/>
      <c r="J361" s="298"/>
      <c r="K361" s="275"/>
      <c r="L361" s="275"/>
      <c r="M361" s="275"/>
      <c r="N361" s="298"/>
      <c r="O361" s="275"/>
      <c r="P361" s="275"/>
      <c r="Q361" s="275"/>
      <c r="R361" s="275"/>
      <c r="S361" s="275"/>
      <c r="T361" s="275"/>
      <c r="U361" s="275"/>
      <c r="V361" s="275"/>
      <c r="W361" s="275"/>
      <c r="X361" s="275"/>
      <c r="Y361" s="275"/>
      <c r="Z361" s="275"/>
      <c r="AA361" s="275"/>
      <c r="AB361" s="275"/>
      <c r="AC361" s="275"/>
      <c r="AD361" s="298"/>
      <c r="AE361" s="275"/>
      <c r="AF361" s="275"/>
      <c r="AG361" s="275"/>
      <c r="AH361" s="275"/>
      <c r="AI361" s="275"/>
      <c r="AJ361" s="275"/>
      <c r="AK361" s="275"/>
      <c r="AL361" s="275"/>
      <c r="AM361" s="275"/>
      <c r="AN361" s="275"/>
      <c r="AO361" s="275"/>
      <c r="AP361" s="275"/>
      <c r="AQ361" s="275"/>
      <c r="AR361" s="275"/>
      <c r="AS361" s="298"/>
      <c r="AT361" s="275"/>
      <c r="AU361" s="281"/>
    </row>
    <row r="362" spans="1:47" s="2" customFormat="1">
      <c r="A362" s="451"/>
      <c r="B362" s="451"/>
      <c r="C362" s="451"/>
      <c r="D362" s="451"/>
      <c r="E362" s="275"/>
      <c r="F362" s="275"/>
      <c r="G362" s="275"/>
      <c r="H362" s="179"/>
      <c r="I362" s="179"/>
      <c r="J362" s="298"/>
      <c r="K362" s="275"/>
      <c r="L362" s="275"/>
      <c r="M362" s="275"/>
      <c r="N362" s="298"/>
      <c r="O362" s="275"/>
      <c r="P362" s="275"/>
      <c r="Q362" s="275"/>
      <c r="R362" s="275"/>
      <c r="S362" s="275"/>
      <c r="T362" s="275"/>
      <c r="U362" s="275"/>
      <c r="V362" s="275"/>
      <c r="W362" s="275"/>
      <c r="X362" s="275"/>
      <c r="Y362" s="275"/>
      <c r="Z362" s="275"/>
      <c r="AA362" s="275"/>
      <c r="AB362" s="275"/>
      <c r="AC362" s="275"/>
      <c r="AD362" s="298"/>
      <c r="AE362" s="275"/>
      <c r="AF362" s="275"/>
      <c r="AG362" s="275"/>
      <c r="AH362" s="275"/>
      <c r="AI362" s="275"/>
      <c r="AJ362" s="275"/>
      <c r="AK362" s="275"/>
      <c r="AL362" s="275"/>
      <c r="AM362" s="275"/>
      <c r="AN362" s="275"/>
      <c r="AO362" s="275"/>
      <c r="AP362" s="275"/>
      <c r="AQ362" s="275"/>
      <c r="AR362" s="275"/>
      <c r="AS362" s="298"/>
      <c r="AT362" s="275"/>
      <c r="AU362" s="281"/>
    </row>
    <row r="363" spans="1:47" s="2" customFormat="1">
      <c r="A363" s="451"/>
      <c r="B363" s="451"/>
      <c r="C363" s="451"/>
      <c r="D363" s="451"/>
      <c r="E363" s="275"/>
      <c r="F363" s="275"/>
      <c r="G363" s="275"/>
      <c r="H363" s="179"/>
      <c r="I363" s="179"/>
      <c r="J363" s="298"/>
      <c r="K363" s="275"/>
      <c r="L363" s="275"/>
      <c r="M363" s="275"/>
      <c r="N363" s="298"/>
      <c r="O363" s="275"/>
      <c r="P363" s="275"/>
      <c r="Q363" s="275"/>
      <c r="R363" s="275"/>
      <c r="S363" s="275"/>
      <c r="T363" s="275"/>
      <c r="U363" s="275"/>
      <c r="V363" s="275"/>
      <c r="W363" s="275"/>
      <c r="X363" s="275"/>
      <c r="Y363" s="275"/>
      <c r="Z363" s="275"/>
      <c r="AA363" s="275"/>
      <c r="AB363" s="275"/>
      <c r="AC363" s="275"/>
      <c r="AD363" s="298"/>
      <c r="AE363" s="275"/>
      <c r="AF363" s="275"/>
      <c r="AG363" s="275"/>
      <c r="AH363" s="275"/>
      <c r="AI363" s="275"/>
      <c r="AJ363" s="275"/>
      <c r="AK363" s="275"/>
      <c r="AL363" s="275"/>
      <c r="AM363" s="275"/>
      <c r="AN363" s="275"/>
      <c r="AO363" s="275"/>
      <c r="AP363" s="275"/>
      <c r="AQ363" s="275"/>
      <c r="AR363" s="275"/>
      <c r="AS363" s="298"/>
      <c r="AT363" s="275"/>
      <c r="AU363" s="281"/>
    </row>
    <row r="364" spans="1:47" s="2" customFormat="1">
      <c r="A364" s="451"/>
      <c r="B364" s="451"/>
      <c r="C364" s="451"/>
      <c r="D364" s="451"/>
      <c r="E364" s="275"/>
      <c r="F364" s="275"/>
      <c r="G364" s="275"/>
      <c r="H364" s="179"/>
      <c r="I364" s="179"/>
      <c r="J364" s="298"/>
      <c r="K364" s="275"/>
      <c r="L364" s="275"/>
      <c r="M364" s="275"/>
      <c r="N364" s="298"/>
      <c r="O364" s="275"/>
      <c r="P364" s="275"/>
      <c r="Q364" s="275"/>
      <c r="R364" s="275"/>
      <c r="S364" s="275"/>
      <c r="T364" s="275"/>
      <c r="U364" s="275"/>
      <c r="V364" s="275"/>
      <c r="W364" s="275"/>
      <c r="X364" s="275"/>
      <c r="Y364" s="275"/>
      <c r="Z364" s="275"/>
      <c r="AA364" s="275"/>
      <c r="AB364" s="275"/>
      <c r="AC364" s="275"/>
      <c r="AD364" s="298"/>
      <c r="AE364" s="275"/>
      <c r="AF364" s="275"/>
      <c r="AG364" s="275"/>
      <c r="AH364" s="275"/>
      <c r="AI364" s="275"/>
      <c r="AJ364" s="275"/>
      <c r="AK364" s="275"/>
      <c r="AL364" s="275"/>
      <c r="AM364" s="275"/>
      <c r="AN364" s="275"/>
      <c r="AO364" s="275"/>
      <c r="AP364" s="275"/>
      <c r="AQ364" s="275"/>
      <c r="AR364" s="275"/>
      <c r="AS364" s="298"/>
      <c r="AT364" s="275"/>
      <c r="AU364" s="281"/>
    </row>
    <row r="365" spans="1:47" s="2" customFormat="1">
      <c r="A365" s="451"/>
      <c r="B365" s="451"/>
      <c r="C365" s="451"/>
      <c r="D365" s="451"/>
      <c r="E365" s="275"/>
      <c r="F365" s="275"/>
      <c r="G365" s="275"/>
      <c r="H365" s="179"/>
      <c r="I365" s="179"/>
      <c r="J365" s="298"/>
      <c r="K365" s="275"/>
      <c r="L365" s="275"/>
      <c r="M365" s="275"/>
      <c r="N365" s="298"/>
      <c r="O365" s="275"/>
      <c r="P365" s="275"/>
      <c r="Q365" s="275"/>
      <c r="R365" s="275"/>
      <c r="S365" s="275"/>
      <c r="T365" s="275"/>
      <c r="U365" s="275"/>
      <c r="V365" s="275"/>
      <c r="W365" s="275"/>
      <c r="X365" s="275"/>
      <c r="Y365" s="275"/>
      <c r="Z365" s="275"/>
      <c r="AA365" s="275"/>
      <c r="AB365" s="275"/>
      <c r="AC365" s="275"/>
      <c r="AD365" s="298"/>
      <c r="AE365" s="275"/>
      <c r="AF365" s="275"/>
      <c r="AG365" s="275"/>
      <c r="AH365" s="275"/>
      <c r="AI365" s="275"/>
      <c r="AJ365" s="275"/>
      <c r="AK365" s="275"/>
      <c r="AL365" s="275"/>
      <c r="AM365" s="275"/>
      <c r="AN365" s="275"/>
      <c r="AO365" s="275"/>
      <c r="AP365" s="275"/>
      <c r="AQ365" s="275"/>
      <c r="AR365" s="275"/>
      <c r="AS365" s="298"/>
      <c r="AT365" s="275"/>
      <c r="AU365" s="281"/>
    </row>
    <row r="366" spans="1:47" s="2" customFormat="1">
      <c r="A366" s="451"/>
      <c r="B366" s="451"/>
      <c r="C366" s="451"/>
      <c r="D366" s="451"/>
      <c r="E366" s="275"/>
      <c r="F366" s="275"/>
      <c r="G366" s="275"/>
      <c r="H366" s="179"/>
      <c r="I366" s="179"/>
      <c r="J366" s="298"/>
      <c r="K366" s="275"/>
      <c r="L366" s="275"/>
      <c r="M366" s="275"/>
      <c r="N366" s="298"/>
      <c r="O366" s="275"/>
      <c r="P366" s="275"/>
      <c r="Q366" s="275"/>
      <c r="R366" s="275"/>
      <c r="S366" s="275"/>
      <c r="T366" s="275"/>
      <c r="U366" s="275"/>
      <c r="V366" s="275"/>
      <c r="W366" s="275"/>
      <c r="X366" s="275"/>
      <c r="Y366" s="275"/>
      <c r="Z366" s="275"/>
      <c r="AA366" s="275"/>
      <c r="AB366" s="275"/>
      <c r="AC366" s="275"/>
      <c r="AD366" s="298"/>
      <c r="AE366" s="275"/>
      <c r="AF366" s="275"/>
      <c r="AG366" s="275"/>
      <c r="AH366" s="275"/>
      <c r="AI366" s="275"/>
      <c r="AJ366" s="275"/>
      <c r="AK366" s="275"/>
      <c r="AL366" s="275"/>
      <c r="AM366" s="275"/>
      <c r="AN366" s="275"/>
      <c r="AO366" s="275"/>
      <c r="AP366" s="275"/>
      <c r="AQ366" s="275"/>
      <c r="AR366" s="275"/>
      <c r="AS366" s="298"/>
      <c r="AT366" s="275"/>
      <c r="AU366" s="281"/>
    </row>
    <row r="367" spans="1:47" s="2" customFormat="1">
      <c r="A367" s="451"/>
      <c r="B367" s="451"/>
      <c r="C367" s="451"/>
      <c r="D367" s="451"/>
      <c r="E367" s="275"/>
      <c r="F367" s="275"/>
      <c r="G367" s="275"/>
      <c r="H367" s="179"/>
      <c r="I367" s="179"/>
      <c r="J367" s="298"/>
      <c r="K367" s="275"/>
      <c r="L367" s="275"/>
      <c r="M367" s="275"/>
      <c r="N367" s="298"/>
      <c r="O367" s="275"/>
      <c r="P367" s="275"/>
      <c r="Q367" s="275"/>
      <c r="R367" s="275"/>
      <c r="S367" s="275"/>
      <c r="T367" s="275"/>
      <c r="U367" s="275"/>
      <c r="V367" s="275"/>
      <c r="W367" s="275"/>
      <c r="X367" s="275"/>
      <c r="Y367" s="275"/>
      <c r="Z367" s="275"/>
      <c r="AA367" s="275"/>
      <c r="AB367" s="275"/>
      <c r="AC367" s="275"/>
      <c r="AD367" s="298"/>
      <c r="AE367" s="275"/>
      <c r="AF367" s="275"/>
      <c r="AG367" s="275"/>
      <c r="AH367" s="275"/>
      <c r="AI367" s="275"/>
      <c r="AJ367" s="275"/>
      <c r="AK367" s="275"/>
      <c r="AL367" s="275"/>
      <c r="AM367" s="275"/>
      <c r="AN367" s="275"/>
      <c r="AO367" s="275"/>
      <c r="AP367" s="275"/>
      <c r="AQ367" s="275"/>
      <c r="AR367" s="275"/>
      <c r="AS367" s="298"/>
      <c r="AT367" s="275"/>
      <c r="AU367" s="281"/>
    </row>
    <row r="368" spans="1:47" s="2" customFormat="1">
      <c r="A368" s="451"/>
      <c r="B368" s="451"/>
      <c r="C368" s="451"/>
      <c r="D368" s="451"/>
      <c r="E368" s="275"/>
      <c r="F368" s="275"/>
      <c r="G368" s="275"/>
      <c r="H368" s="179"/>
      <c r="I368" s="179"/>
      <c r="J368" s="298"/>
      <c r="K368" s="275"/>
      <c r="L368" s="275"/>
      <c r="M368" s="275"/>
      <c r="N368" s="298"/>
      <c r="O368" s="275"/>
      <c r="P368" s="275"/>
      <c r="Q368" s="275"/>
      <c r="R368" s="275"/>
      <c r="S368" s="275"/>
      <c r="T368" s="275"/>
      <c r="U368" s="275"/>
      <c r="V368" s="275"/>
      <c r="W368" s="275"/>
      <c r="X368" s="275"/>
      <c r="Y368" s="275"/>
      <c r="Z368" s="275"/>
      <c r="AA368" s="275"/>
      <c r="AB368" s="275"/>
      <c r="AC368" s="275"/>
      <c r="AD368" s="298"/>
      <c r="AE368" s="275"/>
      <c r="AF368" s="275"/>
      <c r="AG368" s="275"/>
      <c r="AH368" s="275"/>
      <c r="AI368" s="275"/>
      <c r="AJ368" s="275"/>
      <c r="AK368" s="275"/>
      <c r="AL368" s="275"/>
      <c r="AM368" s="275"/>
      <c r="AN368" s="275"/>
      <c r="AO368" s="275"/>
      <c r="AP368" s="275"/>
      <c r="AQ368" s="275"/>
      <c r="AR368" s="275"/>
      <c r="AS368" s="298"/>
      <c r="AT368" s="275"/>
      <c r="AU368" s="281"/>
    </row>
    <row r="369" spans="1:47" s="2" customFormat="1">
      <c r="A369" s="451"/>
      <c r="B369" s="451"/>
      <c r="C369" s="451"/>
      <c r="D369" s="451"/>
      <c r="E369" s="275"/>
      <c r="F369" s="275"/>
      <c r="G369" s="275"/>
      <c r="H369" s="179"/>
      <c r="I369" s="179"/>
      <c r="J369" s="298"/>
      <c r="K369" s="275"/>
      <c r="L369" s="275"/>
      <c r="M369" s="275"/>
      <c r="N369" s="298"/>
      <c r="O369" s="275"/>
      <c r="P369" s="275"/>
      <c r="Q369" s="275"/>
      <c r="R369" s="275"/>
      <c r="S369" s="275"/>
      <c r="T369" s="275"/>
      <c r="U369" s="275"/>
      <c r="V369" s="275"/>
      <c r="W369" s="275"/>
      <c r="X369" s="275"/>
      <c r="Y369" s="275"/>
      <c r="Z369" s="275"/>
      <c r="AA369" s="275"/>
      <c r="AB369" s="275"/>
      <c r="AC369" s="275"/>
      <c r="AD369" s="298"/>
      <c r="AE369" s="275"/>
      <c r="AF369" s="275"/>
      <c r="AG369" s="275"/>
      <c r="AH369" s="275"/>
      <c r="AI369" s="275"/>
      <c r="AJ369" s="275"/>
      <c r="AK369" s="275"/>
      <c r="AL369" s="275"/>
      <c r="AM369" s="275"/>
      <c r="AN369" s="275"/>
      <c r="AO369" s="275"/>
      <c r="AP369" s="275"/>
      <c r="AQ369" s="275"/>
      <c r="AR369" s="275"/>
      <c r="AS369" s="298"/>
      <c r="AT369" s="275"/>
      <c r="AU369" s="281"/>
    </row>
    <row r="370" spans="1:47" s="2" customFormat="1">
      <c r="A370" s="451"/>
      <c r="B370" s="451"/>
      <c r="C370" s="451"/>
      <c r="D370" s="451"/>
      <c r="E370" s="275"/>
      <c r="F370" s="275"/>
      <c r="G370" s="275"/>
      <c r="H370" s="179"/>
      <c r="I370" s="179"/>
      <c r="J370" s="298"/>
      <c r="K370" s="275"/>
      <c r="L370" s="275"/>
      <c r="M370" s="275"/>
      <c r="N370" s="298"/>
      <c r="O370" s="275"/>
      <c r="P370" s="275"/>
      <c r="Q370" s="275"/>
      <c r="R370" s="275"/>
      <c r="S370" s="275"/>
      <c r="T370" s="275"/>
      <c r="U370" s="275"/>
      <c r="V370" s="275"/>
      <c r="W370" s="275"/>
      <c r="X370" s="275"/>
      <c r="Y370" s="275"/>
      <c r="Z370" s="275"/>
      <c r="AA370" s="275"/>
      <c r="AB370" s="275"/>
      <c r="AC370" s="275"/>
      <c r="AD370" s="298"/>
      <c r="AE370" s="275"/>
      <c r="AF370" s="275"/>
      <c r="AG370" s="275"/>
      <c r="AH370" s="275"/>
      <c r="AI370" s="275"/>
      <c r="AJ370" s="275"/>
      <c r="AK370" s="275"/>
      <c r="AL370" s="275"/>
      <c r="AM370" s="275"/>
      <c r="AN370" s="275"/>
      <c r="AO370" s="275"/>
      <c r="AP370" s="275"/>
      <c r="AQ370" s="275"/>
      <c r="AR370" s="275"/>
      <c r="AS370" s="298"/>
      <c r="AT370" s="275"/>
      <c r="AU370" s="281"/>
    </row>
    <row r="371" spans="1:47" s="2" customFormat="1">
      <c r="A371" s="451"/>
      <c r="B371" s="451"/>
      <c r="C371" s="451"/>
      <c r="D371" s="451"/>
      <c r="E371" s="275"/>
      <c r="F371" s="275"/>
      <c r="G371" s="275"/>
      <c r="H371" s="179"/>
      <c r="I371" s="179"/>
      <c r="J371" s="298"/>
      <c r="K371" s="275"/>
      <c r="L371" s="275"/>
      <c r="M371" s="275"/>
      <c r="N371" s="298"/>
      <c r="O371" s="275"/>
      <c r="P371" s="275"/>
      <c r="Q371" s="275"/>
      <c r="R371" s="275"/>
      <c r="S371" s="275"/>
      <c r="T371" s="275"/>
      <c r="U371" s="275"/>
      <c r="V371" s="275"/>
      <c r="W371" s="275"/>
      <c r="X371" s="275"/>
      <c r="Y371" s="275"/>
      <c r="Z371" s="275"/>
      <c r="AA371" s="275"/>
      <c r="AB371" s="275"/>
      <c r="AC371" s="275"/>
      <c r="AD371" s="298"/>
      <c r="AE371" s="275"/>
      <c r="AF371" s="275"/>
      <c r="AG371" s="275"/>
      <c r="AH371" s="275"/>
      <c r="AI371" s="275"/>
      <c r="AJ371" s="275"/>
      <c r="AK371" s="275"/>
      <c r="AL371" s="275"/>
      <c r="AM371" s="275"/>
      <c r="AN371" s="275"/>
      <c r="AO371" s="275"/>
      <c r="AP371" s="275"/>
      <c r="AQ371" s="275"/>
      <c r="AR371" s="275"/>
      <c r="AS371" s="298"/>
      <c r="AT371" s="275"/>
      <c r="AU371" s="281"/>
    </row>
    <row r="372" spans="1:47" s="2" customFormat="1">
      <c r="A372" s="451"/>
      <c r="B372" s="451"/>
      <c r="C372" s="451"/>
      <c r="D372" s="451"/>
      <c r="E372" s="275"/>
      <c r="F372" s="275"/>
      <c r="G372" s="275"/>
      <c r="H372" s="179"/>
      <c r="I372" s="179"/>
      <c r="J372" s="298"/>
      <c r="K372" s="275"/>
      <c r="L372" s="275"/>
      <c r="M372" s="275"/>
      <c r="N372" s="298"/>
      <c r="O372" s="275"/>
      <c r="P372" s="275"/>
      <c r="Q372" s="275"/>
      <c r="R372" s="275"/>
      <c r="S372" s="275"/>
      <c r="T372" s="275"/>
      <c r="U372" s="275"/>
      <c r="V372" s="275"/>
      <c r="W372" s="275"/>
      <c r="X372" s="275"/>
      <c r="Y372" s="275"/>
      <c r="Z372" s="275"/>
      <c r="AA372" s="275"/>
      <c r="AB372" s="275"/>
      <c r="AC372" s="275"/>
      <c r="AD372" s="298"/>
      <c r="AE372" s="275"/>
      <c r="AF372" s="275"/>
      <c r="AG372" s="275"/>
      <c r="AH372" s="275"/>
      <c r="AI372" s="275"/>
      <c r="AJ372" s="275"/>
      <c r="AK372" s="275"/>
      <c r="AL372" s="275"/>
      <c r="AM372" s="275"/>
      <c r="AN372" s="275"/>
      <c r="AO372" s="275"/>
      <c r="AP372" s="275"/>
      <c r="AQ372" s="275"/>
      <c r="AR372" s="275"/>
      <c r="AS372" s="298"/>
      <c r="AT372" s="275"/>
      <c r="AU372" s="281"/>
    </row>
    <row r="373" spans="1:47" s="2" customFormat="1">
      <c r="A373" s="451"/>
      <c r="B373" s="451"/>
      <c r="C373" s="451"/>
      <c r="D373" s="451"/>
      <c r="E373" s="275"/>
      <c r="F373" s="275"/>
      <c r="G373" s="275"/>
      <c r="H373" s="179"/>
      <c r="I373" s="179"/>
      <c r="J373" s="298"/>
      <c r="K373" s="275"/>
      <c r="L373" s="275"/>
      <c r="M373" s="275"/>
      <c r="N373" s="298"/>
      <c r="O373" s="275"/>
      <c r="P373" s="275"/>
      <c r="Q373" s="275"/>
      <c r="R373" s="275"/>
      <c r="S373" s="275"/>
      <c r="T373" s="275"/>
      <c r="U373" s="275"/>
      <c r="V373" s="275"/>
      <c r="W373" s="275"/>
      <c r="X373" s="275"/>
      <c r="Y373" s="275"/>
      <c r="Z373" s="275"/>
      <c r="AA373" s="275"/>
      <c r="AB373" s="275"/>
      <c r="AC373" s="275"/>
      <c r="AD373" s="298"/>
      <c r="AE373" s="275"/>
      <c r="AF373" s="275"/>
      <c r="AG373" s="275"/>
      <c r="AH373" s="275"/>
      <c r="AI373" s="275"/>
      <c r="AJ373" s="275"/>
      <c r="AK373" s="275"/>
      <c r="AL373" s="275"/>
      <c r="AM373" s="275"/>
      <c r="AN373" s="275"/>
      <c r="AO373" s="275"/>
      <c r="AP373" s="275"/>
      <c r="AQ373" s="275"/>
      <c r="AR373" s="275"/>
      <c r="AS373" s="298"/>
      <c r="AT373" s="275"/>
      <c r="AU373" s="281"/>
    </row>
    <row r="374" spans="1:47" s="2" customFormat="1">
      <c r="A374" s="451"/>
      <c r="B374" s="451"/>
      <c r="C374" s="451"/>
      <c r="D374" s="451"/>
      <c r="E374" s="275"/>
      <c r="F374" s="275"/>
      <c r="G374" s="275"/>
      <c r="H374" s="179"/>
      <c r="I374" s="179"/>
      <c r="J374" s="298"/>
      <c r="K374" s="275"/>
      <c r="L374" s="275"/>
      <c r="M374" s="275"/>
      <c r="N374" s="298"/>
      <c r="O374" s="275"/>
      <c r="P374" s="275"/>
      <c r="Q374" s="275"/>
      <c r="R374" s="275"/>
      <c r="S374" s="275"/>
      <c r="T374" s="275"/>
      <c r="U374" s="275"/>
      <c r="V374" s="275"/>
      <c r="W374" s="275"/>
      <c r="X374" s="275"/>
      <c r="Y374" s="275"/>
      <c r="Z374" s="275"/>
      <c r="AA374" s="275"/>
      <c r="AB374" s="275"/>
      <c r="AC374" s="275"/>
      <c r="AD374" s="298"/>
      <c r="AE374" s="275"/>
      <c r="AF374" s="275"/>
      <c r="AG374" s="275"/>
      <c r="AH374" s="275"/>
      <c r="AI374" s="275"/>
      <c r="AJ374" s="275"/>
      <c r="AK374" s="275"/>
      <c r="AL374" s="275"/>
      <c r="AM374" s="275"/>
      <c r="AN374" s="275"/>
      <c r="AO374" s="275"/>
      <c r="AP374" s="275"/>
      <c r="AQ374" s="275"/>
      <c r="AR374" s="275"/>
      <c r="AS374" s="298"/>
      <c r="AT374" s="275"/>
      <c r="AU374" s="281"/>
    </row>
    <row r="375" spans="1:47" s="2" customFormat="1">
      <c r="A375" s="451"/>
      <c r="B375" s="451"/>
      <c r="C375" s="451"/>
      <c r="D375" s="451"/>
      <c r="E375" s="275"/>
      <c r="F375" s="275"/>
      <c r="G375" s="275"/>
      <c r="H375" s="179"/>
      <c r="I375" s="179"/>
      <c r="J375" s="298"/>
      <c r="K375" s="275"/>
      <c r="L375" s="275"/>
      <c r="M375" s="275"/>
      <c r="N375" s="298"/>
      <c r="O375" s="275"/>
      <c r="P375" s="275"/>
      <c r="Q375" s="275"/>
      <c r="R375" s="275"/>
      <c r="S375" s="275"/>
      <c r="T375" s="275"/>
      <c r="U375" s="275"/>
      <c r="V375" s="275"/>
      <c r="W375" s="275"/>
      <c r="X375" s="275"/>
      <c r="Y375" s="275"/>
      <c r="Z375" s="275"/>
      <c r="AA375" s="275"/>
      <c r="AB375" s="275"/>
      <c r="AC375" s="275"/>
      <c r="AD375" s="298"/>
      <c r="AE375" s="275"/>
      <c r="AF375" s="275"/>
      <c r="AG375" s="275"/>
      <c r="AH375" s="275"/>
      <c r="AI375" s="275"/>
      <c r="AJ375" s="275"/>
      <c r="AK375" s="275"/>
      <c r="AL375" s="275"/>
      <c r="AM375" s="275"/>
      <c r="AN375" s="275"/>
      <c r="AO375" s="275"/>
      <c r="AP375" s="275"/>
      <c r="AQ375" s="275"/>
      <c r="AR375" s="275"/>
      <c r="AS375" s="298"/>
      <c r="AT375" s="275"/>
      <c r="AU375" s="281"/>
    </row>
    <row r="376" spans="1:47" s="2" customFormat="1">
      <c r="A376" s="451"/>
      <c r="B376" s="451"/>
      <c r="C376" s="451"/>
      <c r="D376" s="451"/>
      <c r="E376" s="275"/>
      <c r="F376" s="275"/>
      <c r="G376" s="275"/>
      <c r="H376" s="179"/>
      <c r="I376" s="179"/>
      <c r="J376" s="298"/>
      <c r="K376" s="275"/>
      <c r="L376" s="275"/>
      <c r="M376" s="275"/>
      <c r="N376" s="298"/>
      <c r="O376" s="275"/>
      <c r="P376" s="275"/>
      <c r="Q376" s="275"/>
      <c r="R376" s="275"/>
      <c r="S376" s="275"/>
      <c r="T376" s="275"/>
      <c r="U376" s="275"/>
      <c r="V376" s="275"/>
      <c r="W376" s="275"/>
      <c r="X376" s="275"/>
      <c r="Y376" s="275"/>
      <c r="Z376" s="275"/>
      <c r="AA376" s="275"/>
      <c r="AB376" s="275"/>
      <c r="AC376" s="275"/>
      <c r="AD376" s="298"/>
      <c r="AE376" s="275"/>
      <c r="AF376" s="275"/>
      <c r="AG376" s="275"/>
      <c r="AH376" s="275"/>
      <c r="AI376" s="275"/>
      <c r="AJ376" s="275"/>
      <c r="AK376" s="275"/>
      <c r="AL376" s="275"/>
      <c r="AM376" s="275"/>
      <c r="AN376" s="275"/>
      <c r="AO376" s="275"/>
      <c r="AP376" s="275"/>
      <c r="AQ376" s="275"/>
      <c r="AR376" s="275"/>
      <c r="AS376" s="298"/>
      <c r="AT376" s="275"/>
      <c r="AU376" s="281"/>
    </row>
    <row r="377" spans="1:47" s="2" customFormat="1">
      <c r="A377" s="451"/>
      <c r="B377" s="451"/>
      <c r="C377" s="451"/>
      <c r="D377" s="451"/>
      <c r="E377" s="275"/>
      <c r="F377" s="275"/>
      <c r="G377" s="275"/>
      <c r="H377" s="179"/>
      <c r="I377" s="179"/>
      <c r="J377" s="298"/>
      <c r="K377" s="275"/>
      <c r="L377" s="275"/>
      <c r="M377" s="275"/>
      <c r="N377" s="298"/>
      <c r="O377" s="275"/>
      <c r="P377" s="275"/>
      <c r="Q377" s="275"/>
      <c r="R377" s="275"/>
      <c r="S377" s="275"/>
      <c r="T377" s="275"/>
      <c r="U377" s="275"/>
      <c r="V377" s="275"/>
      <c r="W377" s="275"/>
      <c r="X377" s="275"/>
      <c r="Y377" s="275"/>
      <c r="Z377" s="275"/>
      <c r="AA377" s="275"/>
      <c r="AB377" s="275"/>
      <c r="AC377" s="275"/>
      <c r="AD377" s="298"/>
      <c r="AE377" s="275"/>
      <c r="AF377" s="275"/>
      <c r="AG377" s="275"/>
      <c r="AH377" s="275"/>
      <c r="AI377" s="275"/>
      <c r="AJ377" s="275"/>
      <c r="AK377" s="275"/>
      <c r="AL377" s="275"/>
      <c r="AM377" s="275"/>
      <c r="AN377" s="275"/>
      <c r="AO377" s="275"/>
      <c r="AP377" s="275"/>
      <c r="AQ377" s="275"/>
      <c r="AR377" s="275"/>
      <c r="AS377" s="298"/>
      <c r="AT377" s="275"/>
      <c r="AU377" s="281"/>
    </row>
    <row r="378" spans="1:47" s="2" customFormat="1">
      <c r="A378" s="451"/>
      <c r="B378" s="451"/>
      <c r="C378" s="451"/>
      <c r="D378" s="451"/>
      <c r="E378" s="275"/>
      <c r="F378" s="275"/>
      <c r="G378" s="275"/>
      <c r="H378" s="179"/>
      <c r="I378" s="179"/>
      <c r="J378" s="298"/>
      <c r="K378" s="275"/>
      <c r="L378" s="275"/>
      <c r="M378" s="275"/>
      <c r="N378" s="298"/>
      <c r="O378" s="275"/>
      <c r="P378" s="275"/>
      <c r="Q378" s="275"/>
      <c r="R378" s="275"/>
      <c r="S378" s="275"/>
      <c r="T378" s="275"/>
      <c r="U378" s="275"/>
      <c r="V378" s="275"/>
      <c r="W378" s="275"/>
      <c r="X378" s="275"/>
      <c r="Y378" s="275"/>
      <c r="Z378" s="275"/>
      <c r="AA378" s="275"/>
      <c r="AB378" s="275"/>
      <c r="AC378" s="275"/>
      <c r="AD378" s="298"/>
      <c r="AE378" s="275"/>
      <c r="AF378" s="275"/>
      <c r="AG378" s="275"/>
      <c r="AH378" s="275"/>
      <c r="AI378" s="275"/>
      <c r="AJ378" s="275"/>
      <c r="AK378" s="275"/>
      <c r="AL378" s="275"/>
      <c r="AM378" s="275"/>
      <c r="AN378" s="275"/>
      <c r="AO378" s="275"/>
      <c r="AP378" s="275"/>
      <c r="AQ378" s="275"/>
      <c r="AR378" s="275"/>
      <c r="AS378" s="298"/>
      <c r="AT378" s="275"/>
      <c r="AU378" s="281"/>
    </row>
    <row r="379" spans="1:47" s="2" customFormat="1">
      <c r="A379" s="451"/>
      <c r="B379" s="451"/>
      <c r="C379" s="451"/>
      <c r="D379" s="451"/>
      <c r="E379" s="275"/>
      <c r="F379" s="275"/>
      <c r="G379" s="275"/>
      <c r="H379" s="179"/>
      <c r="I379" s="179"/>
      <c r="J379" s="298"/>
      <c r="K379" s="275"/>
      <c r="L379" s="275"/>
      <c r="M379" s="275"/>
      <c r="N379" s="298"/>
      <c r="O379" s="275"/>
      <c r="P379" s="275"/>
      <c r="Q379" s="275"/>
      <c r="R379" s="275"/>
      <c r="S379" s="275"/>
      <c r="T379" s="275"/>
      <c r="U379" s="275"/>
      <c r="V379" s="275"/>
      <c r="W379" s="275"/>
      <c r="X379" s="275"/>
      <c r="Y379" s="275"/>
      <c r="Z379" s="275"/>
      <c r="AA379" s="275"/>
      <c r="AB379" s="275"/>
      <c r="AC379" s="275"/>
      <c r="AD379" s="298"/>
      <c r="AE379" s="275"/>
      <c r="AF379" s="275"/>
      <c r="AG379" s="275"/>
      <c r="AH379" s="275"/>
      <c r="AI379" s="275"/>
      <c r="AJ379" s="275"/>
      <c r="AK379" s="275"/>
      <c r="AL379" s="275"/>
      <c r="AM379" s="275"/>
      <c r="AN379" s="275"/>
      <c r="AO379" s="275"/>
      <c r="AP379" s="275"/>
      <c r="AQ379" s="275"/>
      <c r="AR379" s="275"/>
      <c r="AS379" s="298"/>
      <c r="AT379" s="275"/>
      <c r="AU379" s="281"/>
    </row>
    <row r="380" spans="1:47" s="2" customFormat="1">
      <c r="A380" s="451"/>
      <c r="B380" s="451"/>
      <c r="C380" s="451"/>
      <c r="D380" s="451"/>
      <c r="E380" s="275"/>
      <c r="F380" s="275"/>
      <c r="G380" s="275"/>
      <c r="H380" s="179"/>
      <c r="I380" s="179"/>
      <c r="J380" s="298"/>
      <c r="K380" s="275"/>
      <c r="L380" s="275"/>
      <c r="M380" s="275"/>
      <c r="N380" s="298"/>
      <c r="O380" s="275"/>
      <c r="P380" s="275"/>
      <c r="Q380" s="275"/>
      <c r="R380" s="275"/>
      <c r="S380" s="275"/>
      <c r="T380" s="275"/>
      <c r="U380" s="275"/>
      <c r="V380" s="275"/>
      <c r="W380" s="275"/>
      <c r="X380" s="275"/>
      <c r="Y380" s="275"/>
      <c r="Z380" s="275"/>
      <c r="AA380" s="275"/>
      <c r="AB380" s="275"/>
      <c r="AC380" s="275"/>
      <c r="AD380" s="298"/>
      <c r="AE380" s="275"/>
      <c r="AF380" s="275"/>
      <c r="AG380" s="275"/>
      <c r="AH380" s="275"/>
      <c r="AI380" s="275"/>
      <c r="AJ380" s="275"/>
      <c r="AK380" s="275"/>
      <c r="AL380" s="275"/>
      <c r="AM380" s="275"/>
      <c r="AN380" s="275"/>
      <c r="AO380" s="275"/>
      <c r="AP380" s="275"/>
      <c r="AQ380" s="275"/>
      <c r="AR380" s="275"/>
      <c r="AS380" s="298"/>
      <c r="AT380" s="275"/>
      <c r="AU380" s="281"/>
    </row>
    <row r="381" spans="1:47" s="2" customFormat="1">
      <c r="A381" s="451"/>
      <c r="B381" s="451"/>
      <c r="C381" s="451"/>
      <c r="D381" s="451"/>
      <c r="E381" s="275"/>
      <c r="F381" s="275"/>
      <c r="G381" s="275"/>
      <c r="H381" s="179"/>
      <c r="I381" s="179"/>
      <c r="J381" s="298"/>
      <c r="K381" s="275"/>
      <c r="L381" s="275"/>
      <c r="M381" s="275"/>
      <c r="N381" s="298"/>
      <c r="O381" s="275"/>
      <c r="P381" s="275"/>
      <c r="Q381" s="275"/>
      <c r="R381" s="275"/>
      <c r="S381" s="275"/>
      <c r="T381" s="275"/>
      <c r="U381" s="275"/>
      <c r="V381" s="275"/>
      <c r="W381" s="275"/>
      <c r="X381" s="275"/>
      <c r="Y381" s="275"/>
      <c r="Z381" s="275"/>
      <c r="AA381" s="275"/>
      <c r="AB381" s="275"/>
      <c r="AC381" s="275"/>
      <c r="AD381" s="298"/>
      <c r="AE381" s="275"/>
      <c r="AF381" s="275"/>
      <c r="AG381" s="275"/>
      <c r="AH381" s="275"/>
      <c r="AI381" s="275"/>
      <c r="AJ381" s="275"/>
      <c r="AK381" s="275"/>
      <c r="AL381" s="275"/>
      <c r="AM381" s="275"/>
      <c r="AN381" s="275"/>
      <c r="AO381" s="275"/>
      <c r="AP381" s="275"/>
      <c r="AQ381" s="275"/>
      <c r="AR381" s="275"/>
      <c r="AS381" s="298"/>
      <c r="AT381" s="275"/>
      <c r="AU381" s="281"/>
    </row>
    <row r="382" spans="1:47" s="2" customFormat="1">
      <c r="A382" s="451"/>
      <c r="B382" s="451"/>
      <c r="C382" s="451"/>
      <c r="D382" s="451"/>
      <c r="E382" s="275"/>
      <c r="F382" s="275"/>
      <c r="G382" s="275"/>
      <c r="H382" s="179"/>
      <c r="I382" s="179"/>
      <c r="J382" s="298"/>
      <c r="K382" s="275"/>
      <c r="L382" s="275"/>
      <c r="M382" s="275"/>
      <c r="N382" s="298"/>
      <c r="O382" s="275"/>
      <c r="P382" s="275"/>
      <c r="Q382" s="275"/>
      <c r="R382" s="275"/>
      <c r="S382" s="275"/>
      <c r="T382" s="275"/>
      <c r="U382" s="275"/>
      <c r="V382" s="275"/>
      <c r="W382" s="275"/>
      <c r="X382" s="275"/>
      <c r="Y382" s="275"/>
      <c r="Z382" s="275"/>
      <c r="AA382" s="275"/>
      <c r="AB382" s="275"/>
      <c r="AC382" s="275"/>
      <c r="AD382" s="298"/>
      <c r="AE382" s="275"/>
      <c r="AF382" s="275"/>
      <c r="AG382" s="275"/>
      <c r="AH382" s="275"/>
      <c r="AI382" s="275"/>
      <c r="AJ382" s="275"/>
      <c r="AK382" s="275"/>
      <c r="AL382" s="275"/>
      <c r="AM382" s="275"/>
      <c r="AN382" s="275"/>
      <c r="AO382" s="275"/>
      <c r="AP382" s="275"/>
      <c r="AQ382" s="275"/>
      <c r="AR382" s="275"/>
      <c r="AS382" s="298"/>
      <c r="AT382" s="275"/>
      <c r="AU382" s="281"/>
    </row>
    <row r="383" spans="1:47" s="2" customFormat="1">
      <c r="A383" s="451"/>
      <c r="B383" s="451"/>
      <c r="C383" s="451"/>
      <c r="D383" s="451"/>
      <c r="E383" s="275"/>
      <c r="F383" s="275"/>
      <c r="G383" s="275"/>
      <c r="H383" s="179"/>
      <c r="I383" s="179"/>
      <c r="J383" s="298"/>
      <c r="K383" s="275"/>
      <c r="L383" s="275"/>
      <c r="M383" s="275"/>
      <c r="N383" s="298"/>
      <c r="O383" s="275"/>
      <c r="P383" s="275"/>
      <c r="Q383" s="275"/>
      <c r="R383" s="275"/>
      <c r="S383" s="275"/>
      <c r="T383" s="275"/>
      <c r="U383" s="275"/>
      <c r="V383" s="275"/>
      <c r="W383" s="275"/>
      <c r="X383" s="275"/>
      <c r="Y383" s="275"/>
      <c r="Z383" s="275"/>
      <c r="AA383" s="275"/>
      <c r="AB383" s="275"/>
      <c r="AC383" s="275"/>
      <c r="AD383" s="298"/>
      <c r="AE383" s="275"/>
      <c r="AF383" s="275"/>
      <c r="AG383" s="275"/>
      <c r="AH383" s="275"/>
      <c r="AI383" s="275"/>
      <c r="AJ383" s="275"/>
      <c r="AK383" s="275"/>
      <c r="AL383" s="275"/>
      <c r="AM383" s="275"/>
      <c r="AN383" s="275"/>
      <c r="AO383" s="275"/>
      <c r="AP383" s="275"/>
      <c r="AQ383" s="275"/>
      <c r="AR383" s="275"/>
      <c r="AS383" s="298"/>
      <c r="AT383" s="275"/>
      <c r="AU383" s="281"/>
    </row>
    <row r="384" spans="1:47" s="2" customFormat="1">
      <c r="A384" s="451"/>
      <c r="B384" s="451"/>
      <c r="C384" s="451"/>
      <c r="D384" s="451"/>
      <c r="E384" s="275"/>
      <c r="F384" s="275"/>
      <c r="G384" s="275"/>
      <c r="H384" s="179"/>
      <c r="I384" s="179"/>
      <c r="J384" s="298"/>
      <c r="K384" s="275"/>
      <c r="L384" s="275"/>
      <c r="M384" s="275"/>
      <c r="N384" s="298"/>
      <c r="O384" s="275"/>
      <c r="P384" s="275"/>
      <c r="Q384" s="275"/>
      <c r="R384" s="275"/>
      <c r="S384" s="275"/>
      <c r="T384" s="275"/>
      <c r="U384" s="275"/>
      <c r="V384" s="275"/>
      <c r="W384" s="275"/>
      <c r="X384" s="275"/>
      <c r="Y384" s="275"/>
      <c r="Z384" s="275"/>
      <c r="AA384" s="275"/>
      <c r="AB384" s="275"/>
      <c r="AC384" s="275"/>
      <c r="AD384" s="298"/>
      <c r="AE384" s="275"/>
      <c r="AF384" s="275"/>
      <c r="AG384" s="275"/>
      <c r="AH384" s="275"/>
      <c r="AI384" s="275"/>
      <c r="AJ384" s="275"/>
      <c r="AK384" s="275"/>
      <c r="AL384" s="275"/>
      <c r="AM384" s="275"/>
      <c r="AN384" s="275"/>
      <c r="AO384" s="275"/>
      <c r="AP384" s="275"/>
      <c r="AQ384" s="275"/>
      <c r="AR384" s="275"/>
      <c r="AS384" s="298"/>
      <c r="AT384" s="275"/>
      <c r="AU384" s="281"/>
    </row>
    <row r="385" spans="1:47" s="2" customFormat="1">
      <c r="A385" s="451"/>
      <c r="B385" s="451"/>
      <c r="C385" s="451"/>
      <c r="D385" s="451"/>
      <c r="E385" s="275"/>
      <c r="F385" s="275"/>
      <c r="G385" s="275"/>
      <c r="H385" s="179"/>
      <c r="I385" s="179"/>
      <c r="J385" s="298"/>
      <c r="K385" s="275"/>
      <c r="L385" s="275"/>
      <c r="M385" s="275"/>
      <c r="N385" s="298"/>
      <c r="O385" s="275"/>
      <c r="P385" s="275"/>
      <c r="Q385" s="275"/>
      <c r="R385" s="275"/>
      <c r="S385" s="275"/>
      <c r="T385" s="275"/>
      <c r="U385" s="275"/>
      <c r="V385" s="275"/>
      <c r="W385" s="275"/>
      <c r="X385" s="275"/>
      <c r="Y385" s="275"/>
      <c r="Z385" s="275"/>
      <c r="AA385" s="275"/>
      <c r="AB385" s="275"/>
      <c r="AC385" s="275"/>
      <c r="AD385" s="298"/>
      <c r="AE385" s="275"/>
      <c r="AF385" s="275"/>
      <c r="AG385" s="275"/>
      <c r="AH385" s="275"/>
      <c r="AI385" s="275"/>
      <c r="AJ385" s="275"/>
      <c r="AK385" s="275"/>
      <c r="AL385" s="275"/>
      <c r="AM385" s="275"/>
      <c r="AN385" s="275"/>
      <c r="AO385" s="275"/>
      <c r="AP385" s="275"/>
      <c r="AQ385" s="275"/>
      <c r="AR385" s="275"/>
      <c r="AS385" s="298"/>
      <c r="AT385" s="275"/>
      <c r="AU385" s="281"/>
    </row>
    <row r="386" spans="1:47" s="2" customFormat="1">
      <c r="A386" s="451"/>
      <c r="B386" s="451"/>
      <c r="C386" s="451"/>
      <c r="D386" s="451"/>
      <c r="E386" s="275"/>
      <c r="F386" s="275"/>
      <c r="G386" s="275"/>
      <c r="H386" s="179"/>
      <c r="I386" s="179"/>
      <c r="J386" s="298"/>
      <c r="K386" s="275"/>
      <c r="L386" s="275"/>
      <c r="M386" s="275"/>
      <c r="N386" s="298"/>
      <c r="O386" s="275"/>
      <c r="P386" s="275"/>
      <c r="Q386" s="275"/>
      <c r="R386" s="275"/>
      <c r="S386" s="275"/>
      <c r="T386" s="275"/>
      <c r="U386" s="275"/>
      <c r="V386" s="275"/>
      <c r="W386" s="275"/>
      <c r="X386" s="275"/>
      <c r="Y386" s="275"/>
      <c r="Z386" s="275"/>
      <c r="AA386" s="275"/>
      <c r="AB386" s="275"/>
      <c r="AC386" s="275"/>
      <c r="AD386" s="298"/>
      <c r="AE386" s="275"/>
      <c r="AF386" s="275"/>
      <c r="AG386" s="275"/>
      <c r="AH386" s="275"/>
      <c r="AI386" s="275"/>
      <c r="AJ386" s="275"/>
      <c r="AK386" s="275"/>
      <c r="AL386" s="275"/>
      <c r="AM386" s="275"/>
      <c r="AN386" s="275"/>
      <c r="AO386" s="275"/>
      <c r="AP386" s="275"/>
      <c r="AQ386" s="275"/>
      <c r="AR386" s="275"/>
      <c r="AS386" s="298"/>
      <c r="AT386" s="275"/>
      <c r="AU386" s="281"/>
    </row>
    <row r="387" spans="1:47" s="2" customFormat="1">
      <c r="A387" s="451"/>
      <c r="B387" s="451"/>
      <c r="C387" s="451"/>
      <c r="D387" s="451"/>
      <c r="E387" s="275"/>
      <c r="F387" s="275"/>
      <c r="G387" s="275"/>
      <c r="H387" s="179"/>
      <c r="I387" s="179"/>
      <c r="J387" s="298"/>
      <c r="K387" s="275"/>
      <c r="L387" s="275"/>
      <c r="M387" s="275"/>
      <c r="N387" s="298"/>
      <c r="O387" s="275"/>
      <c r="P387" s="275"/>
      <c r="Q387" s="275"/>
      <c r="R387" s="275"/>
      <c r="S387" s="275"/>
      <c r="T387" s="275"/>
      <c r="U387" s="275"/>
      <c r="V387" s="275"/>
      <c r="W387" s="275"/>
      <c r="X387" s="275"/>
      <c r="Y387" s="275"/>
      <c r="Z387" s="275"/>
      <c r="AA387" s="275"/>
      <c r="AB387" s="275"/>
      <c r="AC387" s="275"/>
      <c r="AD387" s="298"/>
      <c r="AE387" s="275"/>
      <c r="AF387" s="275"/>
      <c r="AG387" s="275"/>
      <c r="AH387" s="275"/>
      <c r="AI387" s="275"/>
      <c r="AJ387" s="275"/>
      <c r="AK387" s="275"/>
      <c r="AL387" s="275"/>
      <c r="AM387" s="275"/>
      <c r="AN387" s="275"/>
      <c r="AO387" s="275"/>
      <c r="AP387" s="275"/>
      <c r="AQ387" s="275"/>
      <c r="AR387" s="275"/>
      <c r="AS387" s="298"/>
      <c r="AT387" s="275"/>
      <c r="AU387" s="281"/>
    </row>
    <row r="388" spans="1:47" s="2" customFormat="1">
      <c r="A388" s="451"/>
      <c r="B388" s="451"/>
      <c r="C388" s="451"/>
      <c r="D388" s="451"/>
      <c r="E388" s="275"/>
      <c r="F388" s="275"/>
      <c r="G388" s="275"/>
      <c r="H388" s="179"/>
      <c r="I388" s="179"/>
      <c r="J388" s="298"/>
      <c r="K388" s="275"/>
      <c r="L388" s="275"/>
      <c r="M388" s="275"/>
      <c r="N388" s="298"/>
      <c r="O388" s="275"/>
      <c r="P388" s="275"/>
      <c r="Q388" s="275"/>
      <c r="R388" s="275"/>
      <c r="S388" s="275"/>
      <c r="T388" s="275"/>
      <c r="U388" s="275"/>
      <c r="V388" s="275"/>
      <c r="W388" s="275"/>
      <c r="X388" s="275"/>
      <c r="Y388" s="275"/>
      <c r="Z388" s="275"/>
      <c r="AA388" s="275"/>
      <c r="AB388" s="275"/>
      <c r="AC388" s="275"/>
      <c r="AD388" s="298"/>
      <c r="AE388" s="275"/>
      <c r="AF388" s="275"/>
      <c r="AG388" s="275"/>
      <c r="AH388" s="275"/>
      <c r="AI388" s="275"/>
      <c r="AJ388" s="275"/>
      <c r="AK388" s="275"/>
      <c r="AL388" s="275"/>
      <c r="AM388" s="275"/>
      <c r="AN388" s="275"/>
      <c r="AO388" s="275"/>
      <c r="AP388" s="275"/>
      <c r="AQ388" s="275"/>
      <c r="AR388" s="275"/>
      <c r="AS388" s="298"/>
      <c r="AT388" s="275"/>
      <c r="AU388" s="281"/>
    </row>
    <row r="389" spans="1:47" s="2" customFormat="1">
      <c r="A389" s="451"/>
      <c r="B389" s="451"/>
      <c r="C389" s="451"/>
      <c r="D389" s="451"/>
      <c r="E389" s="275"/>
      <c r="F389" s="275"/>
      <c r="G389" s="275"/>
      <c r="H389" s="179"/>
      <c r="I389" s="179"/>
      <c r="J389" s="298"/>
      <c r="K389" s="275"/>
      <c r="L389" s="275"/>
      <c r="M389" s="275"/>
      <c r="N389" s="298"/>
      <c r="O389" s="275"/>
      <c r="P389" s="275"/>
      <c r="Q389" s="275"/>
      <c r="R389" s="275"/>
      <c r="S389" s="275"/>
      <c r="T389" s="275"/>
      <c r="U389" s="275"/>
      <c r="V389" s="275"/>
      <c r="W389" s="275"/>
      <c r="X389" s="275"/>
      <c r="Y389" s="275"/>
      <c r="Z389" s="275"/>
      <c r="AA389" s="275"/>
      <c r="AB389" s="275"/>
      <c r="AC389" s="275"/>
      <c r="AD389" s="298"/>
      <c r="AE389" s="275"/>
      <c r="AF389" s="275"/>
      <c r="AG389" s="275"/>
      <c r="AH389" s="275"/>
      <c r="AI389" s="275"/>
      <c r="AJ389" s="275"/>
      <c r="AK389" s="275"/>
      <c r="AL389" s="275"/>
      <c r="AM389" s="275"/>
      <c r="AN389" s="275"/>
      <c r="AO389" s="275"/>
      <c r="AP389" s="275"/>
      <c r="AQ389" s="275"/>
      <c r="AR389" s="275"/>
      <c r="AS389" s="298"/>
      <c r="AT389" s="275"/>
      <c r="AU389" s="281"/>
    </row>
    <row r="390" spans="1:47" s="2" customFormat="1">
      <c r="A390" s="451"/>
      <c r="B390" s="451"/>
      <c r="C390" s="451"/>
      <c r="D390" s="451"/>
      <c r="E390" s="275"/>
      <c r="F390" s="275"/>
      <c r="G390" s="275"/>
      <c r="H390" s="179"/>
      <c r="I390" s="179"/>
      <c r="J390" s="298"/>
      <c r="K390" s="275"/>
      <c r="L390" s="275"/>
      <c r="M390" s="275"/>
      <c r="N390" s="298"/>
      <c r="O390" s="275"/>
      <c r="P390" s="275"/>
      <c r="Q390" s="275"/>
      <c r="R390" s="275"/>
      <c r="S390" s="275"/>
      <c r="T390" s="275"/>
      <c r="U390" s="275"/>
      <c r="V390" s="275"/>
      <c r="W390" s="275"/>
      <c r="X390" s="275"/>
      <c r="Y390" s="275"/>
      <c r="Z390" s="275"/>
      <c r="AA390" s="275"/>
      <c r="AB390" s="275"/>
      <c r="AC390" s="275"/>
      <c r="AD390" s="298"/>
      <c r="AE390" s="275"/>
      <c r="AF390" s="275"/>
      <c r="AG390" s="275"/>
      <c r="AH390" s="275"/>
      <c r="AI390" s="275"/>
      <c r="AJ390" s="275"/>
      <c r="AK390" s="275"/>
      <c r="AL390" s="275"/>
      <c r="AM390" s="275"/>
      <c r="AN390" s="275"/>
      <c r="AO390" s="275"/>
      <c r="AP390" s="275"/>
      <c r="AQ390" s="275"/>
      <c r="AR390" s="275"/>
      <c r="AS390" s="298"/>
      <c r="AT390" s="275"/>
      <c r="AU390" s="281"/>
    </row>
    <row r="391" spans="1:47" s="2" customFormat="1">
      <c r="A391" s="451"/>
      <c r="B391" s="451"/>
      <c r="C391" s="451"/>
      <c r="D391" s="451"/>
      <c r="E391" s="275"/>
      <c r="F391" s="275"/>
      <c r="G391" s="275"/>
      <c r="H391" s="179"/>
      <c r="I391" s="179"/>
      <c r="J391" s="298"/>
      <c r="K391" s="275"/>
      <c r="L391" s="275"/>
      <c r="M391" s="275"/>
      <c r="N391" s="298"/>
      <c r="O391" s="275"/>
      <c r="P391" s="275"/>
      <c r="Q391" s="275"/>
      <c r="R391" s="275"/>
      <c r="S391" s="275"/>
      <c r="T391" s="275"/>
      <c r="U391" s="275"/>
      <c r="V391" s="275"/>
      <c r="W391" s="275"/>
      <c r="X391" s="275"/>
      <c r="Y391" s="275"/>
      <c r="Z391" s="275"/>
      <c r="AA391" s="275"/>
      <c r="AB391" s="275"/>
      <c r="AC391" s="275"/>
      <c r="AD391" s="298"/>
      <c r="AE391" s="275"/>
      <c r="AF391" s="275"/>
      <c r="AG391" s="275"/>
      <c r="AH391" s="275"/>
      <c r="AI391" s="275"/>
      <c r="AJ391" s="275"/>
      <c r="AK391" s="275"/>
      <c r="AL391" s="275"/>
      <c r="AM391" s="275"/>
      <c r="AN391" s="275"/>
      <c r="AO391" s="275"/>
      <c r="AP391" s="275"/>
      <c r="AQ391" s="275"/>
      <c r="AR391" s="275"/>
      <c r="AS391" s="298"/>
      <c r="AT391" s="275"/>
      <c r="AU391" s="281"/>
    </row>
    <row r="392" spans="1:47" s="2" customFormat="1">
      <c r="A392" s="451"/>
      <c r="B392" s="451"/>
      <c r="C392" s="451"/>
      <c r="D392" s="451"/>
      <c r="E392" s="275"/>
      <c r="F392" s="275"/>
      <c r="G392" s="275"/>
      <c r="H392" s="179"/>
      <c r="I392" s="179"/>
      <c r="J392" s="298"/>
      <c r="K392" s="275"/>
      <c r="L392" s="275"/>
      <c r="M392" s="275"/>
      <c r="N392" s="298"/>
      <c r="O392" s="275"/>
      <c r="P392" s="275"/>
      <c r="Q392" s="275"/>
      <c r="R392" s="275"/>
      <c r="S392" s="275"/>
      <c r="T392" s="275"/>
      <c r="U392" s="275"/>
      <c r="V392" s="275"/>
      <c r="W392" s="275"/>
      <c r="X392" s="275"/>
      <c r="Y392" s="275"/>
      <c r="Z392" s="275"/>
      <c r="AA392" s="275"/>
      <c r="AB392" s="275"/>
      <c r="AC392" s="275"/>
      <c r="AD392" s="298"/>
      <c r="AE392" s="275"/>
      <c r="AF392" s="275"/>
      <c r="AG392" s="275"/>
      <c r="AH392" s="275"/>
      <c r="AI392" s="275"/>
      <c r="AJ392" s="275"/>
      <c r="AK392" s="275"/>
      <c r="AL392" s="275"/>
      <c r="AM392" s="275"/>
      <c r="AN392" s="275"/>
      <c r="AO392" s="275"/>
      <c r="AP392" s="275"/>
      <c r="AQ392" s="275"/>
      <c r="AR392" s="275"/>
      <c r="AS392" s="298"/>
      <c r="AT392" s="275"/>
      <c r="AU392" s="281"/>
    </row>
    <row r="393" spans="1:47" s="2" customFormat="1">
      <c r="A393" s="451"/>
      <c r="B393" s="451"/>
      <c r="C393" s="451"/>
      <c r="D393" s="451"/>
      <c r="E393" s="275"/>
      <c r="F393" s="275"/>
      <c r="G393" s="275"/>
      <c r="H393" s="179"/>
      <c r="I393" s="179"/>
      <c r="J393" s="298"/>
      <c r="K393" s="275"/>
      <c r="L393" s="275"/>
      <c r="M393" s="275"/>
      <c r="N393" s="298"/>
      <c r="O393" s="275"/>
      <c r="P393" s="275"/>
      <c r="Q393" s="275"/>
      <c r="R393" s="275"/>
      <c r="S393" s="275"/>
      <c r="T393" s="275"/>
      <c r="U393" s="275"/>
      <c r="V393" s="275"/>
      <c r="W393" s="275"/>
      <c r="X393" s="275"/>
      <c r="Y393" s="275"/>
      <c r="Z393" s="275"/>
      <c r="AA393" s="275"/>
      <c r="AB393" s="275"/>
      <c r="AC393" s="275"/>
      <c r="AD393" s="298"/>
      <c r="AE393" s="275"/>
      <c r="AF393" s="275"/>
      <c r="AG393" s="275"/>
      <c r="AH393" s="275"/>
      <c r="AI393" s="275"/>
      <c r="AJ393" s="275"/>
      <c r="AK393" s="275"/>
      <c r="AL393" s="275"/>
      <c r="AM393" s="275"/>
      <c r="AN393" s="275"/>
      <c r="AO393" s="275"/>
      <c r="AP393" s="275"/>
      <c r="AQ393" s="275"/>
      <c r="AR393" s="275"/>
      <c r="AS393" s="298"/>
      <c r="AT393" s="275"/>
      <c r="AU393" s="281"/>
    </row>
    <row r="394" spans="1:47" s="2" customFormat="1">
      <c r="A394" s="451"/>
      <c r="B394" s="451"/>
      <c r="C394" s="451"/>
      <c r="D394" s="451"/>
      <c r="E394" s="275"/>
      <c r="F394" s="275"/>
      <c r="G394" s="275"/>
      <c r="H394" s="179"/>
      <c r="I394" s="179"/>
      <c r="J394" s="298"/>
      <c r="K394" s="275"/>
      <c r="L394" s="275"/>
      <c r="M394" s="275"/>
      <c r="N394" s="298"/>
      <c r="O394" s="275"/>
      <c r="P394" s="275"/>
      <c r="Q394" s="275"/>
      <c r="R394" s="275"/>
      <c r="S394" s="275"/>
      <c r="T394" s="275"/>
      <c r="U394" s="275"/>
      <c r="V394" s="275"/>
      <c r="W394" s="275"/>
      <c r="X394" s="275"/>
      <c r="Y394" s="275"/>
      <c r="Z394" s="275"/>
      <c r="AA394" s="275"/>
      <c r="AB394" s="275"/>
      <c r="AC394" s="275"/>
      <c r="AD394" s="298"/>
      <c r="AE394" s="275"/>
      <c r="AF394" s="275"/>
      <c r="AG394" s="275"/>
      <c r="AH394" s="275"/>
      <c r="AI394" s="275"/>
      <c r="AJ394" s="275"/>
      <c r="AK394" s="275"/>
      <c r="AL394" s="275"/>
      <c r="AM394" s="275"/>
      <c r="AN394" s="275"/>
      <c r="AO394" s="275"/>
      <c r="AP394" s="275"/>
      <c r="AQ394" s="275"/>
      <c r="AR394" s="275"/>
      <c r="AS394" s="298"/>
      <c r="AT394" s="275"/>
      <c r="AU394" s="281"/>
    </row>
    <row r="395" spans="1:47" s="2" customFormat="1">
      <c r="A395" s="451"/>
      <c r="B395" s="451"/>
      <c r="C395" s="451"/>
      <c r="D395" s="451"/>
      <c r="E395" s="275"/>
      <c r="F395" s="275"/>
      <c r="G395" s="275"/>
      <c r="H395" s="179"/>
      <c r="I395" s="179"/>
      <c r="J395" s="298"/>
      <c r="K395" s="275"/>
      <c r="L395" s="275"/>
      <c r="M395" s="275"/>
      <c r="N395" s="298"/>
      <c r="O395" s="275"/>
      <c r="P395" s="275"/>
      <c r="Q395" s="275"/>
      <c r="R395" s="275"/>
      <c r="S395" s="275"/>
      <c r="T395" s="275"/>
      <c r="U395" s="275"/>
      <c r="V395" s="275"/>
      <c r="W395" s="275"/>
      <c r="X395" s="275"/>
      <c r="Y395" s="275"/>
      <c r="Z395" s="275"/>
      <c r="AA395" s="275"/>
      <c r="AB395" s="275"/>
      <c r="AC395" s="275"/>
      <c r="AD395" s="298"/>
      <c r="AE395" s="275"/>
      <c r="AF395" s="275"/>
      <c r="AG395" s="275"/>
      <c r="AH395" s="275"/>
      <c r="AI395" s="275"/>
      <c r="AJ395" s="275"/>
      <c r="AK395" s="275"/>
      <c r="AL395" s="275"/>
      <c r="AM395" s="275"/>
      <c r="AN395" s="275"/>
      <c r="AO395" s="275"/>
      <c r="AP395" s="275"/>
      <c r="AQ395" s="275"/>
      <c r="AR395" s="275"/>
      <c r="AS395" s="298"/>
      <c r="AT395" s="275"/>
      <c r="AU395" s="281"/>
    </row>
    <row r="396" spans="1:47" s="2" customFormat="1">
      <c r="A396" s="451"/>
      <c r="B396" s="451"/>
      <c r="C396" s="451"/>
      <c r="D396" s="451"/>
      <c r="E396" s="275"/>
      <c r="F396" s="275"/>
      <c r="G396" s="275"/>
      <c r="H396" s="179"/>
      <c r="I396" s="179"/>
      <c r="J396" s="298"/>
      <c r="K396" s="275"/>
      <c r="L396" s="275"/>
      <c r="M396" s="275"/>
      <c r="N396" s="298"/>
      <c r="O396" s="275"/>
      <c r="P396" s="275"/>
      <c r="Q396" s="275"/>
      <c r="R396" s="275"/>
      <c r="S396" s="275"/>
      <c r="T396" s="275"/>
      <c r="U396" s="275"/>
      <c r="V396" s="275"/>
      <c r="W396" s="275"/>
      <c r="X396" s="275"/>
      <c r="Y396" s="275"/>
      <c r="Z396" s="275"/>
      <c r="AA396" s="275"/>
      <c r="AB396" s="275"/>
      <c r="AC396" s="275"/>
      <c r="AD396" s="298"/>
      <c r="AE396" s="275"/>
      <c r="AF396" s="275"/>
      <c r="AG396" s="275"/>
      <c r="AH396" s="275"/>
      <c r="AI396" s="275"/>
      <c r="AJ396" s="275"/>
      <c r="AK396" s="275"/>
      <c r="AL396" s="275"/>
      <c r="AM396" s="275"/>
      <c r="AN396" s="275"/>
      <c r="AO396" s="275"/>
      <c r="AP396" s="275"/>
      <c r="AQ396" s="275"/>
      <c r="AR396" s="275"/>
      <c r="AS396" s="298"/>
      <c r="AT396" s="275"/>
      <c r="AU396" s="281"/>
    </row>
    <row r="397" spans="1:47" s="2" customFormat="1">
      <c r="A397" s="451"/>
      <c r="B397" s="451"/>
      <c r="C397" s="451"/>
      <c r="D397" s="451"/>
      <c r="E397" s="275"/>
      <c r="F397" s="275"/>
      <c r="G397" s="275"/>
      <c r="H397" s="179"/>
      <c r="I397" s="179"/>
      <c r="J397" s="298"/>
      <c r="K397" s="275"/>
      <c r="L397" s="275"/>
      <c r="M397" s="275"/>
      <c r="N397" s="298"/>
      <c r="O397" s="275"/>
      <c r="P397" s="275"/>
      <c r="Q397" s="275"/>
      <c r="R397" s="275"/>
      <c r="S397" s="275"/>
      <c r="T397" s="275"/>
      <c r="U397" s="275"/>
      <c r="V397" s="275"/>
      <c r="W397" s="275"/>
      <c r="X397" s="275"/>
      <c r="Y397" s="275"/>
      <c r="Z397" s="275"/>
      <c r="AA397" s="275"/>
      <c r="AB397" s="275"/>
      <c r="AC397" s="275"/>
      <c r="AD397" s="298"/>
      <c r="AE397" s="275"/>
      <c r="AF397" s="275"/>
      <c r="AG397" s="275"/>
      <c r="AH397" s="275"/>
      <c r="AI397" s="275"/>
      <c r="AJ397" s="275"/>
      <c r="AK397" s="275"/>
      <c r="AL397" s="275"/>
      <c r="AM397" s="275"/>
      <c r="AN397" s="275"/>
      <c r="AO397" s="275"/>
      <c r="AP397" s="275"/>
      <c r="AQ397" s="275"/>
      <c r="AR397" s="275"/>
      <c r="AS397" s="298"/>
      <c r="AT397" s="275"/>
      <c r="AU397" s="281"/>
    </row>
    <row r="398" spans="1:47" s="2" customFormat="1">
      <c r="A398" s="451"/>
      <c r="B398" s="451"/>
      <c r="C398" s="451"/>
      <c r="D398" s="451"/>
      <c r="E398" s="275"/>
      <c r="F398" s="275"/>
      <c r="G398" s="275"/>
      <c r="H398" s="179"/>
      <c r="I398" s="179"/>
      <c r="J398" s="298"/>
      <c r="K398" s="275"/>
      <c r="L398" s="275"/>
      <c r="M398" s="275"/>
      <c r="N398" s="298"/>
      <c r="O398" s="275"/>
      <c r="P398" s="275"/>
      <c r="Q398" s="275"/>
      <c r="R398" s="275"/>
      <c r="S398" s="275"/>
      <c r="T398" s="275"/>
      <c r="U398" s="275"/>
      <c r="V398" s="275"/>
      <c r="W398" s="275"/>
      <c r="X398" s="275"/>
      <c r="Y398" s="275"/>
      <c r="Z398" s="275"/>
      <c r="AA398" s="275"/>
      <c r="AB398" s="275"/>
      <c r="AC398" s="275"/>
      <c r="AD398" s="298"/>
      <c r="AE398" s="275"/>
      <c r="AF398" s="275"/>
      <c r="AG398" s="275"/>
      <c r="AH398" s="275"/>
      <c r="AI398" s="275"/>
      <c r="AJ398" s="275"/>
      <c r="AK398" s="275"/>
      <c r="AL398" s="275"/>
      <c r="AM398" s="275"/>
      <c r="AN398" s="275"/>
      <c r="AO398" s="275"/>
      <c r="AP398" s="275"/>
      <c r="AQ398" s="275"/>
      <c r="AR398" s="275"/>
      <c r="AS398" s="298"/>
      <c r="AT398" s="275"/>
      <c r="AU398" s="281"/>
    </row>
    <row r="399" spans="1:47" s="2" customFormat="1">
      <c r="A399" s="451"/>
      <c r="B399" s="451"/>
      <c r="C399" s="451"/>
      <c r="D399" s="451"/>
      <c r="E399" s="275"/>
      <c r="F399" s="275"/>
      <c r="G399" s="275"/>
      <c r="H399" s="179"/>
      <c r="I399" s="179"/>
      <c r="J399" s="298"/>
      <c r="K399" s="275"/>
      <c r="L399" s="275"/>
      <c r="M399" s="275"/>
      <c r="N399" s="298"/>
      <c r="O399" s="275"/>
      <c r="P399" s="275"/>
      <c r="Q399" s="275"/>
      <c r="R399" s="275"/>
      <c r="S399" s="275"/>
      <c r="T399" s="275"/>
      <c r="U399" s="275"/>
      <c r="V399" s="275"/>
      <c r="W399" s="275"/>
      <c r="X399" s="275"/>
      <c r="Y399" s="275"/>
      <c r="Z399" s="275"/>
      <c r="AA399" s="275"/>
      <c r="AB399" s="275"/>
      <c r="AC399" s="275"/>
      <c r="AD399" s="298"/>
      <c r="AE399" s="275"/>
      <c r="AF399" s="275"/>
      <c r="AG399" s="275"/>
      <c r="AH399" s="275"/>
      <c r="AI399" s="275"/>
      <c r="AJ399" s="275"/>
      <c r="AK399" s="275"/>
      <c r="AL399" s="275"/>
      <c r="AM399" s="275"/>
      <c r="AN399" s="275"/>
      <c r="AO399" s="275"/>
      <c r="AP399" s="275"/>
      <c r="AQ399" s="275"/>
      <c r="AR399" s="275"/>
      <c r="AS399" s="298"/>
      <c r="AT399" s="275"/>
      <c r="AU399" s="281"/>
    </row>
    <row r="400" spans="1:47" s="2" customFormat="1">
      <c r="A400" s="451"/>
      <c r="B400" s="451"/>
      <c r="C400" s="451"/>
      <c r="D400" s="451"/>
      <c r="E400" s="275"/>
      <c r="F400" s="275"/>
      <c r="G400" s="275"/>
      <c r="H400" s="179"/>
      <c r="I400" s="179"/>
      <c r="J400" s="298"/>
      <c r="K400" s="275"/>
      <c r="L400" s="275"/>
      <c r="M400" s="275"/>
      <c r="N400" s="298"/>
      <c r="O400" s="275"/>
      <c r="P400" s="275"/>
      <c r="Q400" s="275"/>
      <c r="R400" s="275"/>
      <c r="S400" s="275"/>
      <c r="T400" s="275"/>
      <c r="U400" s="275"/>
      <c r="V400" s="275"/>
      <c r="W400" s="275"/>
      <c r="X400" s="275"/>
      <c r="Y400" s="275"/>
      <c r="Z400" s="275"/>
      <c r="AA400" s="275"/>
      <c r="AB400" s="275"/>
      <c r="AC400" s="275"/>
      <c r="AD400" s="298"/>
      <c r="AE400" s="275"/>
      <c r="AF400" s="275"/>
      <c r="AG400" s="275"/>
      <c r="AH400" s="275"/>
      <c r="AI400" s="275"/>
      <c r="AJ400" s="275"/>
      <c r="AK400" s="275"/>
      <c r="AL400" s="275"/>
      <c r="AM400" s="275"/>
      <c r="AN400" s="275"/>
      <c r="AO400" s="275"/>
      <c r="AP400" s="275"/>
      <c r="AQ400" s="275"/>
      <c r="AR400" s="275"/>
      <c r="AS400" s="298"/>
      <c r="AT400" s="275"/>
      <c r="AU400" s="281"/>
    </row>
    <row r="401" spans="1:47" s="2" customFormat="1">
      <c r="A401" s="451"/>
      <c r="B401" s="451"/>
      <c r="C401" s="451"/>
      <c r="D401" s="451"/>
      <c r="E401" s="275"/>
      <c r="F401" s="275"/>
      <c r="G401" s="275"/>
      <c r="H401" s="179"/>
      <c r="I401" s="179"/>
      <c r="J401" s="298"/>
      <c r="K401" s="275"/>
      <c r="L401" s="275"/>
      <c r="M401" s="275"/>
      <c r="N401" s="298"/>
      <c r="O401" s="275"/>
      <c r="P401" s="275"/>
      <c r="Q401" s="275"/>
      <c r="R401" s="275"/>
      <c r="S401" s="275"/>
      <c r="T401" s="275"/>
      <c r="U401" s="275"/>
      <c r="V401" s="275"/>
      <c r="W401" s="275"/>
      <c r="X401" s="275"/>
      <c r="Y401" s="275"/>
      <c r="Z401" s="275"/>
      <c r="AA401" s="275"/>
      <c r="AB401" s="275"/>
      <c r="AC401" s="275"/>
      <c r="AD401" s="298"/>
      <c r="AE401" s="275"/>
      <c r="AF401" s="275"/>
      <c r="AG401" s="275"/>
      <c r="AH401" s="275"/>
      <c r="AI401" s="275"/>
      <c r="AJ401" s="275"/>
      <c r="AK401" s="275"/>
      <c r="AL401" s="275"/>
      <c r="AM401" s="275"/>
      <c r="AN401" s="275"/>
      <c r="AO401" s="275"/>
      <c r="AP401" s="275"/>
      <c r="AQ401" s="275"/>
      <c r="AR401" s="275"/>
      <c r="AS401" s="298"/>
      <c r="AT401" s="275"/>
      <c r="AU401" s="281"/>
    </row>
    <row r="402" spans="1:47" s="2" customFormat="1">
      <c r="A402" s="451"/>
      <c r="B402" s="451"/>
      <c r="C402" s="451"/>
      <c r="D402" s="451"/>
      <c r="E402" s="275"/>
      <c r="F402" s="275"/>
      <c r="G402" s="275"/>
      <c r="H402" s="179"/>
      <c r="I402" s="179"/>
      <c r="J402" s="298"/>
      <c r="K402" s="275"/>
      <c r="L402" s="275"/>
      <c r="M402" s="275"/>
      <c r="N402" s="298"/>
      <c r="O402" s="275"/>
      <c r="P402" s="275"/>
      <c r="Q402" s="275"/>
      <c r="R402" s="275"/>
      <c r="S402" s="275"/>
      <c r="T402" s="275"/>
      <c r="U402" s="275"/>
      <c r="V402" s="275"/>
      <c r="W402" s="275"/>
      <c r="X402" s="275"/>
      <c r="Y402" s="275"/>
      <c r="Z402" s="275"/>
      <c r="AA402" s="275"/>
      <c r="AB402" s="275"/>
      <c r="AC402" s="275"/>
      <c r="AD402" s="298"/>
      <c r="AE402" s="275"/>
      <c r="AF402" s="275"/>
      <c r="AG402" s="275"/>
      <c r="AH402" s="275"/>
      <c r="AI402" s="275"/>
      <c r="AJ402" s="275"/>
      <c r="AK402" s="275"/>
      <c r="AL402" s="275"/>
      <c r="AM402" s="275"/>
      <c r="AN402" s="275"/>
      <c r="AO402" s="275"/>
      <c r="AP402" s="275"/>
      <c r="AQ402" s="275"/>
      <c r="AR402" s="275"/>
      <c r="AS402" s="298"/>
      <c r="AT402" s="275"/>
      <c r="AU402" s="281"/>
    </row>
    <row r="403" spans="1:47" s="2" customFormat="1">
      <c r="A403" s="451"/>
      <c r="B403" s="451"/>
      <c r="C403" s="451"/>
      <c r="D403" s="451"/>
      <c r="E403" s="275"/>
      <c r="F403" s="275"/>
      <c r="G403" s="275"/>
      <c r="H403" s="179"/>
      <c r="I403" s="179"/>
      <c r="J403" s="298"/>
      <c r="K403" s="275"/>
      <c r="L403" s="275"/>
      <c r="M403" s="275"/>
      <c r="N403" s="298"/>
      <c r="O403" s="275"/>
      <c r="P403" s="275"/>
      <c r="Q403" s="275"/>
      <c r="R403" s="275"/>
      <c r="S403" s="275"/>
      <c r="T403" s="275"/>
      <c r="U403" s="275"/>
      <c r="V403" s="275"/>
      <c r="W403" s="275"/>
      <c r="X403" s="275"/>
      <c r="Y403" s="275"/>
      <c r="Z403" s="275"/>
      <c r="AA403" s="275"/>
      <c r="AB403" s="275"/>
      <c r="AC403" s="275"/>
      <c r="AD403" s="298"/>
      <c r="AE403" s="275"/>
      <c r="AF403" s="275"/>
      <c r="AG403" s="275"/>
      <c r="AH403" s="275"/>
      <c r="AI403" s="275"/>
      <c r="AJ403" s="275"/>
      <c r="AK403" s="275"/>
      <c r="AL403" s="275"/>
      <c r="AM403" s="275"/>
      <c r="AN403" s="275"/>
      <c r="AO403" s="275"/>
      <c r="AP403" s="275"/>
      <c r="AQ403" s="275"/>
      <c r="AR403" s="275"/>
      <c r="AS403" s="298"/>
      <c r="AT403" s="275"/>
      <c r="AU403" s="281"/>
    </row>
    <row r="404" spans="1:47" s="2" customFormat="1">
      <c r="A404" s="451"/>
      <c r="B404" s="451"/>
      <c r="C404" s="451"/>
      <c r="D404" s="451"/>
      <c r="E404" s="275"/>
      <c r="F404" s="275"/>
      <c r="G404" s="275"/>
      <c r="H404" s="179"/>
      <c r="I404" s="179"/>
      <c r="J404" s="298"/>
      <c r="K404" s="275"/>
      <c r="L404" s="275"/>
      <c r="M404" s="275"/>
      <c r="N404" s="298"/>
      <c r="O404" s="275"/>
      <c r="P404" s="275"/>
      <c r="Q404" s="275"/>
      <c r="R404" s="275"/>
      <c r="S404" s="275"/>
      <c r="T404" s="275"/>
      <c r="U404" s="275"/>
      <c r="V404" s="275"/>
      <c r="W404" s="275"/>
      <c r="X404" s="275"/>
      <c r="Y404" s="275"/>
      <c r="Z404" s="275"/>
      <c r="AA404" s="275"/>
      <c r="AB404" s="275"/>
      <c r="AC404" s="275"/>
      <c r="AD404" s="298"/>
      <c r="AE404" s="275"/>
      <c r="AF404" s="275"/>
      <c r="AG404" s="275"/>
      <c r="AH404" s="275"/>
      <c r="AI404" s="275"/>
      <c r="AJ404" s="275"/>
      <c r="AK404" s="275"/>
      <c r="AL404" s="275"/>
      <c r="AM404" s="275"/>
      <c r="AN404" s="275"/>
      <c r="AO404" s="275"/>
      <c r="AP404" s="275"/>
      <c r="AQ404" s="275"/>
      <c r="AR404" s="275"/>
      <c r="AS404" s="298"/>
      <c r="AT404" s="275"/>
      <c r="AU404" s="281"/>
    </row>
    <row r="405" spans="1:47" s="2" customFormat="1">
      <c r="A405" s="451"/>
      <c r="B405" s="451"/>
      <c r="C405" s="451"/>
      <c r="D405" s="451"/>
      <c r="E405" s="275"/>
      <c r="F405" s="275"/>
      <c r="G405" s="275"/>
      <c r="H405" s="179"/>
      <c r="I405" s="179"/>
      <c r="J405" s="298"/>
      <c r="K405" s="275"/>
      <c r="L405" s="275"/>
      <c r="M405" s="275"/>
      <c r="N405" s="298"/>
      <c r="O405" s="275"/>
      <c r="P405" s="275"/>
      <c r="Q405" s="275"/>
      <c r="R405" s="275"/>
      <c r="S405" s="275"/>
      <c r="T405" s="275"/>
      <c r="U405" s="275"/>
      <c r="V405" s="275"/>
      <c r="W405" s="275"/>
      <c r="X405" s="275"/>
      <c r="Y405" s="275"/>
      <c r="Z405" s="275"/>
      <c r="AA405" s="275"/>
      <c r="AB405" s="275"/>
      <c r="AC405" s="275"/>
      <c r="AD405" s="298"/>
      <c r="AE405" s="275"/>
      <c r="AF405" s="275"/>
      <c r="AG405" s="275"/>
      <c r="AH405" s="275"/>
      <c r="AI405" s="275"/>
      <c r="AJ405" s="275"/>
      <c r="AK405" s="275"/>
      <c r="AL405" s="275"/>
      <c r="AM405" s="275"/>
      <c r="AN405" s="275"/>
      <c r="AO405" s="275"/>
      <c r="AP405" s="275"/>
      <c r="AQ405" s="275"/>
      <c r="AR405" s="275"/>
      <c r="AS405" s="298"/>
      <c r="AT405" s="275"/>
      <c r="AU405" s="281"/>
    </row>
    <row r="406" spans="1:47" s="2" customFormat="1">
      <c r="A406" s="451"/>
      <c r="B406" s="451"/>
      <c r="C406" s="451"/>
      <c r="D406" s="451"/>
      <c r="E406" s="275"/>
      <c r="F406" s="275"/>
      <c r="G406" s="275"/>
      <c r="H406" s="179"/>
      <c r="I406" s="179"/>
      <c r="J406" s="298"/>
      <c r="K406" s="275"/>
      <c r="L406" s="275"/>
      <c r="M406" s="275"/>
      <c r="N406" s="298"/>
      <c r="O406" s="275"/>
      <c r="P406" s="275"/>
      <c r="Q406" s="275"/>
      <c r="R406" s="275"/>
      <c r="S406" s="275"/>
      <c r="T406" s="275"/>
      <c r="U406" s="275"/>
      <c r="V406" s="275"/>
      <c r="W406" s="275"/>
      <c r="X406" s="275"/>
      <c r="Y406" s="275"/>
      <c r="Z406" s="275"/>
      <c r="AA406" s="275"/>
      <c r="AB406" s="275"/>
      <c r="AC406" s="275"/>
      <c r="AD406" s="298"/>
      <c r="AE406" s="275"/>
      <c r="AF406" s="275"/>
      <c r="AG406" s="275"/>
      <c r="AH406" s="275"/>
      <c r="AI406" s="275"/>
      <c r="AJ406" s="275"/>
      <c r="AK406" s="275"/>
      <c r="AL406" s="275"/>
      <c r="AM406" s="275"/>
      <c r="AN406" s="275"/>
      <c r="AO406" s="275"/>
      <c r="AP406" s="275"/>
      <c r="AQ406" s="275"/>
      <c r="AR406" s="275"/>
      <c r="AS406" s="298"/>
      <c r="AT406" s="275"/>
      <c r="AU406" s="281"/>
    </row>
    <row r="407" spans="1:47" s="2" customFormat="1">
      <c r="A407" s="451"/>
      <c r="B407" s="451"/>
      <c r="C407" s="451"/>
      <c r="D407" s="451"/>
      <c r="E407" s="275"/>
      <c r="F407" s="275"/>
      <c r="G407" s="275"/>
      <c r="H407" s="179"/>
      <c r="I407" s="179"/>
      <c r="J407" s="298"/>
      <c r="K407" s="275"/>
      <c r="L407" s="275"/>
      <c r="M407" s="275"/>
      <c r="N407" s="298"/>
      <c r="O407" s="275"/>
      <c r="P407" s="275"/>
      <c r="Q407" s="275"/>
      <c r="R407" s="275"/>
      <c r="S407" s="275"/>
      <c r="T407" s="275"/>
      <c r="U407" s="275"/>
      <c r="V407" s="275"/>
      <c r="W407" s="275"/>
      <c r="X407" s="275"/>
      <c r="Y407" s="275"/>
      <c r="Z407" s="275"/>
      <c r="AA407" s="275"/>
      <c r="AB407" s="275"/>
      <c r="AC407" s="275"/>
      <c r="AD407" s="298"/>
      <c r="AE407" s="275"/>
      <c r="AF407" s="275"/>
      <c r="AG407" s="275"/>
      <c r="AH407" s="275"/>
      <c r="AI407" s="275"/>
      <c r="AJ407" s="275"/>
      <c r="AK407" s="275"/>
      <c r="AL407" s="275"/>
      <c r="AM407" s="275"/>
      <c r="AN407" s="275"/>
      <c r="AO407" s="275"/>
      <c r="AP407" s="275"/>
      <c r="AQ407" s="275"/>
      <c r="AR407" s="275"/>
      <c r="AS407" s="298"/>
      <c r="AT407" s="275"/>
      <c r="AU407" s="281"/>
    </row>
    <row r="408" spans="1:47" s="2" customFormat="1">
      <c r="A408" s="451"/>
      <c r="B408" s="451"/>
      <c r="C408" s="451"/>
      <c r="D408" s="451"/>
      <c r="E408" s="275"/>
      <c r="F408" s="275"/>
      <c r="G408" s="275"/>
      <c r="H408" s="179"/>
      <c r="I408" s="179"/>
      <c r="J408" s="298"/>
      <c r="K408" s="275"/>
      <c r="L408" s="275"/>
      <c r="M408" s="275"/>
      <c r="N408" s="298"/>
      <c r="O408" s="275"/>
      <c r="P408" s="275"/>
      <c r="Q408" s="275"/>
      <c r="R408" s="275"/>
      <c r="S408" s="275"/>
      <c r="T408" s="275"/>
      <c r="U408" s="275"/>
      <c r="V408" s="275"/>
      <c r="W408" s="275"/>
      <c r="X408" s="275"/>
      <c r="Y408" s="275"/>
      <c r="Z408" s="275"/>
      <c r="AA408" s="275"/>
      <c r="AB408" s="275"/>
      <c r="AC408" s="275"/>
      <c r="AD408" s="298"/>
      <c r="AE408" s="275"/>
      <c r="AF408" s="275"/>
      <c r="AG408" s="275"/>
      <c r="AH408" s="275"/>
      <c r="AI408" s="275"/>
      <c r="AJ408" s="275"/>
      <c r="AK408" s="275"/>
      <c r="AL408" s="275"/>
      <c r="AM408" s="275"/>
      <c r="AN408" s="275"/>
      <c r="AO408" s="275"/>
      <c r="AP408" s="275"/>
      <c r="AQ408" s="275"/>
      <c r="AR408" s="275"/>
      <c r="AS408" s="298"/>
      <c r="AT408" s="275"/>
      <c r="AU408" s="281"/>
    </row>
    <row r="409" spans="1:47" s="2" customFormat="1">
      <c r="A409" s="451"/>
      <c r="B409" s="451"/>
      <c r="C409" s="451"/>
      <c r="D409" s="451"/>
      <c r="E409" s="275"/>
      <c r="F409" s="275"/>
      <c r="G409" s="275"/>
      <c r="H409" s="179"/>
      <c r="I409" s="179"/>
      <c r="J409" s="298"/>
      <c r="K409" s="275"/>
      <c r="L409" s="275"/>
      <c r="M409" s="275"/>
      <c r="N409" s="298"/>
      <c r="O409" s="275"/>
      <c r="P409" s="275"/>
      <c r="Q409" s="275"/>
      <c r="R409" s="275"/>
      <c r="S409" s="275"/>
      <c r="T409" s="275"/>
      <c r="U409" s="275"/>
      <c r="V409" s="275"/>
      <c r="W409" s="275"/>
      <c r="X409" s="275"/>
      <c r="Y409" s="275"/>
      <c r="Z409" s="275"/>
      <c r="AA409" s="275"/>
      <c r="AB409" s="275"/>
      <c r="AC409" s="275"/>
      <c r="AD409" s="298"/>
      <c r="AE409" s="275"/>
      <c r="AF409" s="275"/>
      <c r="AG409" s="275"/>
      <c r="AH409" s="275"/>
      <c r="AI409" s="275"/>
      <c r="AJ409" s="275"/>
      <c r="AK409" s="275"/>
      <c r="AL409" s="275"/>
      <c r="AM409" s="275"/>
      <c r="AN409" s="275"/>
      <c r="AO409" s="275"/>
      <c r="AP409" s="275"/>
      <c r="AQ409" s="275"/>
      <c r="AR409" s="275"/>
      <c r="AS409" s="298"/>
      <c r="AT409" s="275"/>
      <c r="AU409" s="281"/>
    </row>
    <row r="410" spans="1:47" s="2" customFormat="1">
      <c r="A410" s="451"/>
      <c r="B410" s="451"/>
      <c r="C410" s="451"/>
      <c r="D410" s="451"/>
      <c r="E410" s="275"/>
      <c r="F410" s="275"/>
      <c r="G410" s="275"/>
      <c r="H410" s="179"/>
      <c r="I410" s="179"/>
      <c r="J410" s="298"/>
      <c r="K410" s="275"/>
      <c r="L410" s="275"/>
      <c r="M410" s="275"/>
      <c r="N410" s="298"/>
      <c r="O410" s="275"/>
      <c r="P410" s="275"/>
      <c r="Q410" s="275"/>
      <c r="R410" s="275"/>
      <c r="S410" s="275"/>
      <c r="T410" s="275"/>
      <c r="U410" s="275"/>
      <c r="V410" s="275"/>
      <c r="W410" s="275"/>
      <c r="X410" s="275"/>
      <c r="Y410" s="275"/>
      <c r="Z410" s="275"/>
      <c r="AA410" s="275"/>
      <c r="AB410" s="275"/>
      <c r="AC410" s="275"/>
      <c r="AD410" s="298"/>
      <c r="AE410" s="275"/>
      <c r="AF410" s="275"/>
      <c r="AG410" s="275"/>
      <c r="AH410" s="275"/>
      <c r="AI410" s="275"/>
      <c r="AJ410" s="275"/>
      <c r="AK410" s="275"/>
      <c r="AL410" s="275"/>
      <c r="AM410" s="275"/>
      <c r="AN410" s="275"/>
      <c r="AO410" s="275"/>
      <c r="AP410" s="275"/>
      <c r="AQ410" s="275"/>
      <c r="AR410" s="275"/>
      <c r="AS410" s="298"/>
      <c r="AT410" s="275"/>
      <c r="AU410" s="281"/>
    </row>
    <row r="411" spans="1:47" s="2" customFormat="1">
      <c r="A411" s="451"/>
      <c r="B411" s="451"/>
      <c r="C411" s="451"/>
      <c r="D411" s="451"/>
      <c r="E411" s="275"/>
      <c r="F411" s="275"/>
      <c r="G411" s="275"/>
      <c r="H411" s="179"/>
      <c r="I411" s="179"/>
      <c r="J411" s="298"/>
      <c r="K411" s="275"/>
      <c r="L411" s="275"/>
      <c r="M411" s="275"/>
      <c r="N411" s="298"/>
      <c r="O411" s="275"/>
      <c r="P411" s="275"/>
      <c r="Q411" s="275"/>
      <c r="R411" s="275"/>
      <c r="S411" s="275"/>
      <c r="T411" s="275"/>
      <c r="U411" s="275"/>
      <c r="V411" s="275"/>
      <c r="W411" s="275"/>
      <c r="X411" s="275"/>
      <c r="Y411" s="275"/>
      <c r="Z411" s="275"/>
      <c r="AA411" s="275"/>
      <c r="AB411" s="275"/>
      <c r="AC411" s="275"/>
      <c r="AD411" s="298"/>
      <c r="AE411" s="275"/>
      <c r="AF411" s="275"/>
      <c r="AG411" s="275"/>
      <c r="AH411" s="275"/>
      <c r="AI411" s="275"/>
      <c r="AJ411" s="275"/>
      <c r="AK411" s="275"/>
      <c r="AL411" s="275"/>
      <c r="AM411" s="275"/>
      <c r="AN411" s="275"/>
      <c r="AO411" s="275"/>
      <c r="AP411" s="275"/>
      <c r="AQ411" s="275"/>
      <c r="AR411" s="275"/>
      <c r="AS411" s="298"/>
      <c r="AT411" s="275"/>
      <c r="AU411" s="281"/>
    </row>
    <row r="412" spans="1:47" s="2" customFormat="1">
      <c r="A412" s="451"/>
      <c r="B412" s="451"/>
      <c r="C412" s="451"/>
      <c r="D412" s="451"/>
      <c r="E412" s="275"/>
      <c r="F412" s="275"/>
      <c r="G412" s="275"/>
      <c r="H412" s="179"/>
      <c r="I412" s="179"/>
      <c r="J412" s="298"/>
      <c r="K412" s="275"/>
      <c r="L412" s="275"/>
      <c r="M412" s="275"/>
      <c r="N412" s="298"/>
      <c r="O412" s="275"/>
      <c r="P412" s="275"/>
      <c r="Q412" s="275"/>
      <c r="R412" s="275"/>
      <c r="S412" s="275"/>
      <c r="T412" s="275"/>
      <c r="U412" s="275"/>
      <c r="V412" s="275"/>
      <c r="W412" s="275"/>
      <c r="X412" s="275"/>
      <c r="Y412" s="275"/>
      <c r="Z412" s="275"/>
      <c r="AA412" s="275"/>
      <c r="AB412" s="275"/>
      <c r="AC412" s="275"/>
      <c r="AD412" s="298"/>
      <c r="AE412" s="275"/>
      <c r="AF412" s="275"/>
      <c r="AG412" s="275"/>
      <c r="AH412" s="275"/>
      <c r="AI412" s="275"/>
      <c r="AJ412" s="275"/>
      <c r="AK412" s="275"/>
      <c r="AL412" s="275"/>
      <c r="AM412" s="275"/>
      <c r="AN412" s="275"/>
      <c r="AO412" s="275"/>
      <c r="AP412" s="275"/>
      <c r="AQ412" s="275"/>
      <c r="AR412" s="275"/>
      <c r="AS412" s="298"/>
      <c r="AT412" s="275"/>
      <c r="AU412" s="281"/>
    </row>
    <row r="413" spans="1:47" s="2" customFormat="1">
      <c r="A413" s="451"/>
      <c r="B413" s="451"/>
      <c r="C413" s="451"/>
      <c r="D413" s="451"/>
      <c r="E413" s="275"/>
      <c r="F413" s="275"/>
      <c r="G413" s="275"/>
      <c r="H413" s="179"/>
      <c r="I413" s="179"/>
      <c r="J413" s="298"/>
      <c r="K413" s="275"/>
      <c r="L413" s="275"/>
      <c r="M413" s="275"/>
      <c r="N413" s="298"/>
      <c r="O413" s="275"/>
      <c r="P413" s="275"/>
      <c r="Q413" s="275"/>
      <c r="R413" s="275"/>
      <c r="S413" s="275"/>
      <c r="T413" s="275"/>
      <c r="U413" s="275"/>
      <c r="V413" s="275"/>
      <c r="W413" s="275"/>
      <c r="X413" s="275"/>
      <c r="Y413" s="275"/>
      <c r="Z413" s="275"/>
      <c r="AA413" s="275"/>
      <c r="AB413" s="275"/>
      <c r="AC413" s="275"/>
      <c r="AD413" s="298"/>
      <c r="AE413" s="275"/>
      <c r="AF413" s="275"/>
      <c r="AG413" s="275"/>
      <c r="AH413" s="275"/>
      <c r="AI413" s="275"/>
      <c r="AJ413" s="275"/>
      <c r="AK413" s="275"/>
      <c r="AL413" s="275"/>
      <c r="AM413" s="275"/>
      <c r="AN413" s="275"/>
      <c r="AO413" s="275"/>
      <c r="AP413" s="275"/>
      <c r="AQ413" s="275"/>
      <c r="AR413" s="275"/>
      <c r="AS413" s="298"/>
      <c r="AT413" s="275"/>
      <c r="AU413" s="281"/>
    </row>
    <row r="414" spans="1:47" s="2" customFormat="1">
      <c r="A414" s="451"/>
      <c r="B414" s="451"/>
      <c r="C414" s="451"/>
      <c r="D414" s="451"/>
      <c r="E414" s="275"/>
      <c r="F414" s="275"/>
      <c r="G414" s="275"/>
      <c r="H414" s="179"/>
      <c r="I414" s="179"/>
      <c r="J414" s="298"/>
      <c r="K414" s="275"/>
      <c r="L414" s="275"/>
      <c r="M414" s="275"/>
      <c r="N414" s="298"/>
      <c r="O414" s="275"/>
      <c r="P414" s="275"/>
      <c r="Q414" s="275"/>
      <c r="R414" s="275"/>
      <c r="S414" s="275"/>
      <c r="T414" s="275"/>
      <c r="U414" s="275"/>
      <c r="V414" s="275"/>
      <c r="W414" s="275"/>
      <c r="X414" s="275"/>
      <c r="Y414" s="275"/>
      <c r="Z414" s="275"/>
      <c r="AA414" s="275"/>
      <c r="AB414" s="275"/>
      <c r="AC414" s="275"/>
      <c r="AD414" s="298"/>
      <c r="AE414" s="275"/>
      <c r="AF414" s="275"/>
      <c r="AG414" s="275"/>
      <c r="AH414" s="275"/>
      <c r="AI414" s="275"/>
      <c r="AJ414" s="275"/>
      <c r="AK414" s="275"/>
      <c r="AL414" s="275"/>
      <c r="AM414" s="275"/>
      <c r="AN414" s="275"/>
      <c r="AO414" s="275"/>
      <c r="AP414" s="275"/>
      <c r="AQ414" s="275"/>
      <c r="AR414" s="275"/>
      <c r="AS414" s="298"/>
      <c r="AT414" s="275"/>
      <c r="AU414" s="281"/>
    </row>
    <row r="415" spans="1:47" s="2" customFormat="1">
      <c r="A415" s="451"/>
      <c r="B415" s="451"/>
      <c r="C415" s="451"/>
      <c r="D415" s="451"/>
      <c r="E415" s="275"/>
      <c r="F415" s="275"/>
      <c r="G415" s="275"/>
      <c r="H415" s="179"/>
      <c r="I415" s="179"/>
      <c r="J415" s="298"/>
      <c r="K415" s="275"/>
      <c r="L415" s="275"/>
      <c r="M415" s="275"/>
      <c r="N415" s="298"/>
      <c r="O415" s="275"/>
      <c r="P415" s="275"/>
      <c r="Q415" s="275"/>
      <c r="R415" s="275"/>
      <c r="S415" s="275"/>
      <c r="T415" s="275"/>
      <c r="U415" s="275"/>
      <c r="V415" s="275"/>
      <c r="W415" s="275"/>
      <c r="X415" s="275"/>
      <c r="Y415" s="275"/>
      <c r="Z415" s="275"/>
      <c r="AA415" s="275"/>
      <c r="AB415" s="275"/>
      <c r="AC415" s="275"/>
      <c r="AD415" s="298"/>
      <c r="AE415" s="275"/>
      <c r="AF415" s="275"/>
      <c r="AG415" s="275"/>
      <c r="AH415" s="275"/>
      <c r="AI415" s="275"/>
      <c r="AJ415" s="275"/>
      <c r="AK415" s="275"/>
      <c r="AL415" s="275"/>
      <c r="AM415" s="275"/>
      <c r="AN415" s="275"/>
      <c r="AO415" s="275"/>
      <c r="AP415" s="275"/>
      <c r="AQ415" s="275"/>
      <c r="AR415" s="275"/>
      <c r="AS415" s="298"/>
      <c r="AT415" s="275"/>
      <c r="AU415" s="281"/>
    </row>
    <row r="416" spans="1:47" s="2" customFormat="1">
      <c r="A416" s="451"/>
      <c r="B416" s="451"/>
      <c r="C416" s="451"/>
      <c r="D416" s="451"/>
      <c r="E416" s="275"/>
      <c r="F416" s="275"/>
      <c r="G416" s="275"/>
      <c r="H416" s="179"/>
      <c r="I416" s="179"/>
      <c r="J416" s="298"/>
      <c r="K416" s="275"/>
      <c r="L416" s="275"/>
      <c r="M416" s="275"/>
      <c r="N416" s="298"/>
      <c r="O416" s="275"/>
      <c r="P416" s="275"/>
      <c r="Q416" s="275"/>
      <c r="R416" s="275"/>
      <c r="S416" s="275"/>
      <c r="T416" s="275"/>
      <c r="U416" s="275"/>
      <c r="V416" s="275"/>
      <c r="W416" s="275"/>
      <c r="X416" s="275"/>
      <c r="Y416" s="275"/>
      <c r="Z416" s="275"/>
      <c r="AA416" s="275"/>
      <c r="AB416" s="275"/>
      <c r="AC416" s="275"/>
      <c r="AD416" s="298"/>
      <c r="AE416" s="275"/>
      <c r="AF416" s="275"/>
      <c r="AG416" s="275"/>
      <c r="AH416" s="275"/>
      <c r="AI416" s="275"/>
      <c r="AJ416" s="275"/>
      <c r="AK416" s="275"/>
      <c r="AL416" s="275"/>
      <c r="AM416" s="275"/>
      <c r="AN416" s="275"/>
      <c r="AO416" s="275"/>
      <c r="AP416" s="275"/>
      <c r="AQ416" s="275"/>
      <c r="AR416" s="275"/>
      <c r="AS416" s="298"/>
      <c r="AT416" s="275"/>
      <c r="AU416" s="281"/>
    </row>
    <row r="417" spans="1:47" s="2" customFormat="1">
      <c r="A417" s="451"/>
      <c r="B417" s="451"/>
      <c r="C417" s="451"/>
      <c r="D417" s="451"/>
      <c r="E417" s="275"/>
      <c r="F417" s="275"/>
      <c r="G417" s="275"/>
      <c r="H417" s="179"/>
      <c r="I417" s="179"/>
      <c r="J417" s="298"/>
      <c r="K417" s="275"/>
      <c r="L417" s="275"/>
      <c r="M417" s="275"/>
      <c r="N417" s="298"/>
      <c r="O417" s="275"/>
      <c r="P417" s="275"/>
      <c r="Q417" s="275"/>
      <c r="R417" s="275"/>
      <c r="S417" s="275"/>
      <c r="T417" s="275"/>
      <c r="U417" s="275"/>
      <c r="V417" s="275"/>
      <c r="W417" s="275"/>
      <c r="X417" s="275"/>
      <c r="Y417" s="275"/>
      <c r="Z417" s="275"/>
      <c r="AA417" s="275"/>
      <c r="AB417" s="275"/>
      <c r="AC417" s="275"/>
      <c r="AD417" s="298"/>
      <c r="AE417" s="275"/>
      <c r="AF417" s="275"/>
      <c r="AG417" s="275"/>
      <c r="AH417" s="275"/>
      <c r="AI417" s="275"/>
      <c r="AJ417" s="275"/>
      <c r="AK417" s="275"/>
      <c r="AL417" s="275"/>
      <c r="AM417" s="275"/>
      <c r="AN417" s="275"/>
      <c r="AO417" s="275"/>
      <c r="AP417" s="275"/>
      <c r="AQ417" s="275"/>
      <c r="AR417" s="275"/>
      <c r="AS417" s="298"/>
      <c r="AT417" s="275"/>
      <c r="AU417" s="281"/>
    </row>
    <row r="418" spans="1:47" s="2" customFormat="1">
      <c r="A418" s="451"/>
      <c r="B418" s="451"/>
      <c r="C418" s="451"/>
      <c r="D418" s="451"/>
      <c r="E418" s="275"/>
      <c r="F418" s="275"/>
      <c r="G418" s="275"/>
      <c r="H418" s="179"/>
      <c r="I418" s="179"/>
      <c r="J418" s="298"/>
      <c r="K418" s="275"/>
      <c r="L418" s="275"/>
      <c r="M418" s="275"/>
      <c r="N418" s="298"/>
      <c r="O418" s="275"/>
      <c r="P418" s="275"/>
      <c r="Q418" s="275"/>
      <c r="R418" s="275"/>
      <c r="S418" s="275"/>
      <c r="T418" s="275"/>
      <c r="U418" s="275"/>
      <c r="V418" s="275"/>
      <c r="W418" s="275"/>
      <c r="X418" s="275"/>
      <c r="Y418" s="275"/>
      <c r="Z418" s="275"/>
      <c r="AA418" s="275"/>
      <c r="AB418" s="275"/>
      <c r="AC418" s="275"/>
      <c r="AD418" s="298"/>
      <c r="AE418" s="275"/>
      <c r="AF418" s="275"/>
      <c r="AG418" s="275"/>
      <c r="AH418" s="275"/>
      <c r="AI418" s="275"/>
      <c r="AJ418" s="275"/>
      <c r="AK418" s="275"/>
      <c r="AL418" s="275"/>
      <c r="AM418" s="275"/>
      <c r="AN418" s="275"/>
      <c r="AO418" s="275"/>
      <c r="AP418" s="275"/>
      <c r="AQ418" s="275"/>
      <c r="AR418" s="275"/>
      <c r="AS418" s="298"/>
      <c r="AT418" s="275"/>
      <c r="AU418" s="281"/>
    </row>
    <row r="419" spans="1:47" s="2" customFormat="1">
      <c r="A419" s="451"/>
      <c r="B419" s="451"/>
      <c r="C419" s="451"/>
      <c r="D419" s="451"/>
      <c r="E419" s="275"/>
      <c r="F419" s="275"/>
      <c r="G419" s="275"/>
      <c r="H419" s="179"/>
      <c r="I419" s="179"/>
      <c r="J419" s="298"/>
      <c r="K419" s="275"/>
      <c r="L419" s="275"/>
      <c r="M419" s="275"/>
      <c r="N419" s="298"/>
      <c r="O419" s="275"/>
      <c r="P419" s="275"/>
      <c r="Q419" s="275"/>
      <c r="R419" s="275"/>
      <c r="S419" s="275"/>
      <c r="T419" s="275"/>
      <c r="U419" s="275"/>
      <c r="V419" s="275"/>
      <c r="W419" s="275"/>
      <c r="X419" s="275"/>
      <c r="Y419" s="275"/>
      <c r="Z419" s="275"/>
      <c r="AA419" s="275"/>
      <c r="AB419" s="275"/>
      <c r="AC419" s="275"/>
      <c r="AD419" s="298"/>
      <c r="AE419" s="275"/>
      <c r="AF419" s="275"/>
      <c r="AG419" s="275"/>
      <c r="AH419" s="275"/>
      <c r="AI419" s="275"/>
      <c r="AJ419" s="275"/>
      <c r="AK419" s="275"/>
      <c r="AL419" s="275"/>
      <c r="AM419" s="275"/>
      <c r="AN419" s="275"/>
      <c r="AO419" s="275"/>
      <c r="AP419" s="275"/>
      <c r="AQ419" s="275"/>
      <c r="AR419" s="275"/>
      <c r="AS419" s="298"/>
      <c r="AT419" s="275"/>
      <c r="AU419" s="281"/>
    </row>
    <row r="420" spans="1:47" s="2" customFormat="1">
      <c r="A420" s="451"/>
      <c r="B420" s="451"/>
      <c r="C420" s="451"/>
      <c r="D420" s="451"/>
      <c r="E420" s="275"/>
      <c r="F420" s="275"/>
      <c r="G420" s="275"/>
      <c r="H420" s="179"/>
      <c r="I420" s="179"/>
      <c r="J420" s="298"/>
      <c r="K420" s="275"/>
      <c r="L420" s="275"/>
      <c r="M420" s="275"/>
      <c r="N420" s="298"/>
      <c r="O420" s="275"/>
      <c r="P420" s="275"/>
      <c r="Q420" s="275"/>
      <c r="R420" s="275"/>
      <c r="S420" s="275"/>
      <c r="T420" s="275"/>
      <c r="U420" s="275"/>
      <c r="V420" s="275"/>
      <c r="W420" s="275"/>
      <c r="X420" s="275"/>
      <c r="Y420" s="275"/>
      <c r="Z420" s="275"/>
      <c r="AA420" s="275"/>
      <c r="AB420" s="275"/>
      <c r="AC420" s="275"/>
      <c r="AD420" s="298"/>
      <c r="AE420" s="275"/>
      <c r="AF420" s="275"/>
      <c r="AG420" s="275"/>
      <c r="AH420" s="275"/>
      <c r="AI420" s="275"/>
      <c r="AJ420" s="275"/>
      <c r="AK420" s="275"/>
      <c r="AL420" s="275"/>
      <c r="AM420" s="275"/>
      <c r="AN420" s="275"/>
      <c r="AO420" s="275"/>
      <c r="AP420" s="275"/>
      <c r="AQ420" s="275"/>
      <c r="AR420" s="275"/>
      <c r="AS420" s="298"/>
      <c r="AT420" s="275"/>
      <c r="AU420" s="281"/>
    </row>
    <row r="421" spans="1:47" s="2" customFormat="1">
      <c r="A421" s="451"/>
      <c r="B421" s="451"/>
      <c r="C421" s="451"/>
      <c r="D421" s="451"/>
      <c r="E421" s="275"/>
      <c r="F421" s="275"/>
      <c r="G421" s="275"/>
      <c r="H421" s="179"/>
      <c r="I421" s="179"/>
      <c r="J421" s="298"/>
      <c r="K421" s="275"/>
      <c r="L421" s="275"/>
      <c r="M421" s="275"/>
      <c r="N421" s="298"/>
      <c r="O421" s="275"/>
      <c r="P421" s="275"/>
      <c r="Q421" s="275"/>
      <c r="R421" s="275"/>
      <c r="S421" s="275"/>
      <c r="T421" s="275"/>
      <c r="U421" s="275"/>
      <c r="V421" s="275"/>
      <c r="W421" s="275"/>
      <c r="X421" s="275"/>
      <c r="Y421" s="275"/>
      <c r="Z421" s="275"/>
      <c r="AA421" s="275"/>
      <c r="AB421" s="275"/>
      <c r="AC421" s="275"/>
      <c r="AD421" s="298"/>
      <c r="AE421" s="275"/>
      <c r="AF421" s="275"/>
      <c r="AG421" s="275"/>
      <c r="AH421" s="275"/>
      <c r="AI421" s="275"/>
      <c r="AJ421" s="275"/>
      <c r="AK421" s="275"/>
      <c r="AL421" s="275"/>
      <c r="AM421" s="275"/>
      <c r="AN421" s="275"/>
      <c r="AO421" s="275"/>
      <c r="AP421" s="275"/>
      <c r="AQ421" s="275"/>
      <c r="AR421" s="275"/>
      <c r="AS421" s="298"/>
      <c r="AT421" s="275"/>
      <c r="AU421" s="281"/>
    </row>
    <row r="422" spans="1:47" s="2" customFormat="1">
      <c r="A422" s="451"/>
      <c r="B422" s="451"/>
      <c r="C422" s="451"/>
      <c r="D422" s="451"/>
      <c r="E422" s="275"/>
      <c r="F422" s="275"/>
      <c r="G422" s="275"/>
      <c r="H422" s="179"/>
      <c r="I422" s="179"/>
      <c r="J422" s="298"/>
      <c r="K422" s="275"/>
      <c r="L422" s="275"/>
      <c r="M422" s="275"/>
      <c r="N422" s="298"/>
      <c r="O422" s="275"/>
      <c r="P422" s="275"/>
      <c r="Q422" s="275"/>
      <c r="R422" s="275"/>
      <c r="S422" s="275"/>
      <c r="T422" s="275"/>
      <c r="U422" s="275"/>
      <c r="V422" s="275"/>
      <c r="W422" s="275"/>
      <c r="X422" s="275"/>
      <c r="Y422" s="275"/>
      <c r="Z422" s="275"/>
      <c r="AA422" s="275"/>
      <c r="AB422" s="275"/>
      <c r="AC422" s="275"/>
      <c r="AD422" s="298"/>
      <c r="AE422" s="275"/>
      <c r="AF422" s="275"/>
      <c r="AG422" s="275"/>
      <c r="AH422" s="275"/>
      <c r="AI422" s="275"/>
      <c r="AJ422" s="275"/>
      <c r="AK422" s="275"/>
      <c r="AL422" s="275"/>
      <c r="AM422" s="275"/>
      <c r="AN422" s="275"/>
      <c r="AO422" s="275"/>
      <c r="AP422" s="275"/>
      <c r="AQ422" s="275"/>
      <c r="AR422" s="275"/>
      <c r="AS422" s="298"/>
      <c r="AT422" s="275"/>
      <c r="AU422" s="281"/>
    </row>
    <row r="423" spans="1:47" s="2" customFormat="1">
      <c r="A423" s="451"/>
      <c r="B423" s="451"/>
      <c r="C423" s="451"/>
      <c r="D423" s="451"/>
      <c r="E423" s="275"/>
      <c r="F423" s="275"/>
      <c r="G423" s="275"/>
      <c r="H423" s="179"/>
      <c r="I423" s="179"/>
      <c r="J423" s="298"/>
      <c r="K423" s="275"/>
      <c r="L423" s="275"/>
      <c r="M423" s="275"/>
      <c r="N423" s="298"/>
      <c r="O423" s="275"/>
      <c r="P423" s="275"/>
      <c r="Q423" s="275"/>
      <c r="R423" s="275"/>
      <c r="S423" s="275"/>
      <c r="T423" s="275"/>
      <c r="U423" s="275"/>
      <c r="V423" s="275"/>
      <c r="W423" s="275"/>
      <c r="X423" s="275"/>
      <c r="Y423" s="275"/>
      <c r="Z423" s="275"/>
      <c r="AA423" s="275"/>
      <c r="AB423" s="275"/>
      <c r="AC423" s="275"/>
      <c r="AD423" s="298"/>
      <c r="AE423" s="275"/>
      <c r="AF423" s="275"/>
      <c r="AG423" s="275"/>
      <c r="AH423" s="275"/>
      <c r="AI423" s="275"/>
      <c r="AJ423" s="275"/>
      <c r="AK423" s="275"/>
      <c r="AL423" s="275"/>
      <c r="AM423" s="275"/>
      <c r="AN423" s="275"/>
      <c r="AO423" s="275"/>
      <c r="AP423" s="275"/>
      <c r="AQ423" s="275"/>
      <c r="AR423" s="275"/>
      <c r="AS423" s="298"/>
      <c r="AT423" s="275"/>
      <c r="AU423" s="281"/>
    </row>
    <row r="424" spans="1:47" s="2" customFormat="1">
      <c r="A424" s="451"/>
      <c r="B424" s="451"/>
      <c r="C424" s="451"/>
      <c r="D424" s="451"/>
      <c r="E424" s="275"/>
      <c r="F424" s="275"/>
      <c r="G424" s="275"/>
      <c r="H424" s="179"/>
      <c r="I424" s="179"/>
      <c r="J424" s="298"/>
      <c r="K424" s="275"/>
      <c r="L424" s="275"/>
      <c r="M424" s="275"/>
      <c r="N424" s="298"/>
      <c r="O424" s="275"/>
      <c r="P424" s="275"/>
      <c r="Q424" s="275"/>
      <c r="R424" s="275"/>
      <c r="S424" s="275"/>
      <c r="T424" s="275"/>
      <c r="U424" s="275"/>
      <c r="V424" s="275"/>
      <c r="W424" s="275"/>
      <c r="X424" s="275"/>
      <c r="Y424" s="275"/>
      <c r="Z424" s="275"/>
      <c r="AA424" s="275"/>
      <c r="AB424" s="275"/>
      <c r="AC424" s="275"/>
      <c r="AD424" s="298"/>
      <c r="AE424" s="275"/>
      <c r="AF424" s="275"/>
      <c r="AG424" s="275"/>
      <c r="AH424" s="275"/>
      <c r="AI424" s="275"/>
      <c r="AJ424" s="275"/>
      <c r="AK424" s="275"/>
      <c r="AL424" s="275"/>
      <c r="AM424" s="275"/>
      <c r="AN424" s="275"/>
      <c r="AO424" s="275"/>
      <c r="AP424" s="275"/>
      <c r="AQ424" s="275"/>
      <c r="AR424" s="275"/>
      <c r="AS424" s="298"/>
      <c r="AT424" s="275"/>
      <c r="AU424" s="281"/>
    </row>
    <row r="425" spans="1:47" s="2" customFormat="1">
      <c r="A425" s="451"/>
      <c r="B425" s="451"/>
      <c r="C425" s="451"/>
      <c r="D425" s="451"/>
      <c r="E425" s="275"/>
      <c r="F425" s="275"/>
      <c r="G425" s="275"/>
      <c r="H425" s="179"/>
      <c r="I425" s="179"/>
      <c r="J425" s="298"/>
      <c r="K425" s="275"/>
      <c r="L425" s="275"/>
      <c r="M425" s="275"/>
      <c r="N425" s="298"/>
      <c r="O425" s="275"/>
      <c r="P425" s="275"/>
      <c r="Q425" s="275"/>
      <c r="R425" s="275"/>
      <c r="S425" s="275"/>
      <c r="T425" s="275"/>
      <c r="U425" s="275"/>
      <c r="V425" s="275"/>
      <c r="W425" s="275"/>
      <c r="X425" s="275"/>
      <c r="Y425" s="275"/>
      <c r="Z425" s="275"/>
      <c r="AA425" s="275"/>
      <c r="AB425" s="275"/>
      <c r="AC425" s="275"/>
      <c r="AD425" s="298"/>
      <c r="AE425" s="275"/>
      <c r="AF425" s="275"/>
      <c r="AG425" s="275"/>
      <c r="AH425" s="275"/>
      <c r="AI425" s="275"/>
      <c r="AJ425" s="275"/>
      <c r="AK425" s="275"/>
      <c r="AL425" s="275"/>
      <c r="AM425" s="275"/>
      <c r="AN425" s="275"/>
      <c r="AO425" s="275"/>
      <c r="AP425" s="275"/>
      <c r="AQ425" s="275"/>
      <c r="AR425" s="275"/>
      <c r="AS425" s="298"/>
      <c r="AT425" s="275"/>
      <c r="AU425" s="281"/>
    </row>
    <row r="426" spans="1:47" s="2" customFormat="1">
      <c r="A426" s="451"/>
      <c r="B426" s="451"/>
      <c r="C426" s="451"/>
      <c r="D426" s="451"/>
      <c r="E426" s="275"/>
      <c r="F426" s="275"/>
      <c r="G426" s="275"/>
      <c r="H426" s="179"/>
      <c r="I426" s="179"/>
      <c r="J426" s="298"/>
      <c r="K426" s="275"/>
      <c r="L426" s="275"/>
      <c r="M426" s="275"/>
      <c r="N426" s="298"/>
      <c r="O426" s="275"/>
      <c r="P426" s="275"/>
      <c r="Q426" s="275"/>
      <c r="R426" s="275"/>
      <c r="S426" s="275"/>
      <c r="T426" s="275"/>
      <c r="U426" s="275"/>
      <c r="V426" s="275"/>
      <c r="W426" s="275"/>
      <c r="X426" s="275"/>
      <c r="Y426" s="275"/>
      <c r="Z426" s="275"/>
      <c r="AA426" s="275"/>
      <c r="AB426" s="275"/>
      <c r="AC426" s="275"/>
      <c r="AD426" s="298"/>
      <c r="AE426" s="275"/>
      <c r="AF426" s="275"/>
      <c r="AG426" s="275"/>
      <c r="AH426" s="275"/>
      <c r="AI426" s="275"/>
      <c r="AJ426" s="275"/>
      <c r="AK426" s="275"/>
      <c r="AL426" s="275"/>
      <c r="AM426" s="275"/>
      <c r="AN426" s="275"/>
      <c r="AO426" s="275"/>
      <c r="AP426" s="275"/>
      <c r="AQ426" s="275"/>
      <c r="AR426" s="275"/>
      <c r="AS426" s="298"/>
      <c r="AT426" s="275"/>
      <c r="AU426" s="281"/>
    </row>
    <row r="427" spans="1:47" s="2" customFormat="1">
      <c r="A427" s="451"/>
      <c r="B427" s="451"/>
      <c r="C427" s="451"/>
      <c r="D427" s="451"/>
      <c r="E427" s="275"/>
      <c r="F427" s="275"/>
      <c r="G427" s="275"/>
      <c r="H427" s="179"/>
      <c r="I427" s="179"/>
      <c r="J427" s="298"/>
      <c r="K427" s="275"/>
      <c r="L427" s="275"/>
      <c r="M427" s="275"/>
      <c r="N427" s="298"/>
      <c r="O427" s="275"/>
      <c r="P427" s="275"/>
      <c r="Q427" s="275"/>
      <c r="R427" s="275"/>
      <c r="S427" s="275"/>
      <c r="T427" s="275"/>
      <c r="U427" s="275"/>
      <c r="V427" s="275"/>
      <c r="W427" s="275"/>
      <c r="X427" s="275"/>
      <c r="Y427" s="275"/>
      <c r="Z427" s="275"/>
      <c r="AA427" s="275"/>
      <c r="AB427" s="275"/>
      <c r="AC427" s="275"/>
      <c r="AD427" s="298"/>
      <c r="AE427" s="275"/>
      <c r="AF427" s="275"/>
      <c r="AG427" s="275"/>
      <c r="AH427" s="275"/>
      <c r="AI427" s="275"/>
      <c r="AJ427" s="275"/>
      <c r="AK427" s="275"/>
      <c r="AL427" s="275"/>
      <c r="AM427" s="275"/>
      <c r="AN427" s="275"/>
      <c r="AO427" s="275"/>
      <c r="AP427" s="275"/>
      <c r="AQ427" s="275"/>
      <c r="AR427" s="275"/>
      <c r="AS427" s="298"/>
      <c r="AT427" s="275"/>
      <c r="AU427" s="281"/>
    </row>
    <row r="428" spans="1:47" s="2" customFormat="1">
      <c r="A428" s="451"/>
      <c r="B428" s="451"/>
      <c r="C428" s="451"/>
      <c r="D428" s="451"/>
      <c r="E428" s="275"/>
      <c r="F428" s="275"/>
      <c r="G428" s="275"/>
      <c r="H428" s="179"/>
      <c r="I428" s="179"/>
      <c r="J428" s="298"/>
      <c r="K428" s="275"/>
      <c r="L428" s="275"/>
      <c r="M428" s="275"/>
      <c r="N428" s="298"/>
      <c r="O428" s="275"/>
      <c r="P428" s="275"/>
      <c r="Q428" s="275"/>
      <c r="R428" s="275"/>
      <c r="S428" s="275"/>
      <c r="T428" s="275"/>
      <c r="U428" s="275"/>
      <c r="V428" s="275"/>
      <c r="W428" s="275"/>
      <c r="X428" s="275"/>
      <c r="Y428" s="275"/>
      <c r="Z428" s="275"/>
      <c r="AA428" s="275"/>
      <c r="AB428" s="275"/>
      <c r="AC428" s="275"/>
      <c r="AD428" s="298"/>
      <c r="AE428" s="275"/>
      <c r="AF428" s="275"/>
      <c r="AG428" s="275"/>
      <c r="AH428" s="275"/>
      <c r="AI428" s="275"/>
      <c r="AJ428" s="275"/>
      <c r="AK428" s="275"/>
      <c r="AL428" s="275"/>
      <c r="AM428" s="275"/>
      <c r="AN428" s="275"/>
      <c r="AO428" s="275"/>
      <c r="AP428" s="275"/>
      <c r="AQ428" s="275"/>
      <c r="AR428" s="275"/>
      <c r="AS428" s="298"/>
      <c r="AT428" s="275"/>
      <c r="AU428" s="281"/>
    </row>
    <row r="429" spans="1:47" s="2" customFormat="1">
      <c r="A429" s="451"/>
      <c r="B429" s="451"/>
      <c r="C429" s="451"/>
      <c r="D429" s="451"/>
      <c r="E429" s="275"/>
      <c r="F429" s="275"/>
      <c r="G429" s="275"/>
      <c r="H429" s="179"/>
      <c r="I429" s="179"/>
      <c r="J429" s="298"/>
      <c r="K429" s="275"/>
      <c r="L429" s="275"/>
      <c r="M429" s="275"/>
      <c r="N429" s="298"/>
      <c r="O429" s="275"/>
      <c r="P429" s="275"/>
      <c r="Q429" s="275"/>
      <c r="R429" s="275"/>
      <c r="S429" s="275"/>
      <c r="T429" s="275"/>
      <c r="U429" s="275"/>
      <c r="V429" s="275"/>
      <c r="W429" s="275"/>
      <c r="X429" s="275"/>
      <c r="Y429" s="275"/>
      <c r="Z429" s="275"/>
      <c r="AA429" s="275"/>
      <c r="AB429" s="275"/>
      <c r="AC429" s="275"/>
      <c r="AD429" s="298"/>
      <c r="AE429" s="275"/>
      <c r="AF429" s="275"/>
      <c r="AG429" s="275"/>
      <c r="AH429" s="275"/>
      <c r="AI429" s="275"/>
      <c r="AJ429" s="275"/>
      <c r="AK429" s="275"/>
      <c r="AL429" s="275"/>
      <c r="AM429" s="275"/>
      <c r="AN429" s="275"/>
      <c r="AO429" s="275"/>
      <c r="AP429" s="275"/>
      <c r="AQ429" s="275"/>
      <c r="AR429" s="275"/>
      <c r="AS429" s="298"/>
      <c r="AT429" s="275"/>
      <c r="AU429" s="281"/>
    </row>
    <row r="430" spans="1:47" s="2" customFormat="1">
      <c r="A430" s="451"/>
      <c r="B430" s="451"/>
      <c r="C430" s="451"/>
      <c r="D430" s="451"/>
      <c r="E430" s="275"/>
      <c r="F430" s="275"/>
      <c r="G430" s="275"/>
      <c r="H430" s="179"/>
      <c r="I430" s="179"/>
      <c r="J430" s="298"/>
      <c r="K430" s="275"/>
      <c r="L430" s="275"/>
      <c r="M430" s="275"/>
      <c r="N430" s="298"/>
      <c r="O430" s="275"/>
      <c r="P430" s="275"/>
      <c r="Q430" s="275"/>
      <c r="R430" s="275"/>
      <c r="S430" s="275"/>
      <c r="T430" s="275"/>
      <c r="U430" s="275"/>
      <c r="V430" s="275"/>
      <c r="W430" s="275"/>
      <c r="X430" s="275"/>
      <c r="Y430" s="275"/>
      <c r="Z430" s="275"/>
      <c r="AA430" s="275"/>
      <c r="AB430" s="275"/>
      <c r="AC430" s="275"/>
      <c r="AD430" s="298"/>
      <c r="AE430" s="275"/>
      <c r="AF430" s="275"/>
      <c r="AG430" s="275"/>
      <c r="AH430" s="275"/>
      <c r="AI430" s="275"/>
      <c r="AJ430" s="275"/>
      <c r="AK430" s="275"/>
      <c r="AL430" s="275"/>
      <c r="AM430" s="275"/>
      <c r="AN430" s="275"/>
      <c r="AO430" s="275"/>
      <c r="AP430" s="275"/>
      <c r="AQ430" s="275"/>
      <c r="AR430" s="275"/>
      <c r="AS430" s="298"/>
      <c r="AT430" s="275"/>
      <c r="AU430" s="281"/>
    </row>
    <row r="431" spans="1:47" s="2" customFormat="1">
      <c r="A431" s="451"/>
      <c r="B431" s="451"/>
      <c r="C431" s="451"/>
      <c r="D431" s="451"/>
      <c r="E431" s="275"/>
      <c r="F431" s="275"/>
      <c r="G431" s="275"/>
      <c r="H431" s="179"/>
      <c r="I431" s="179"/>
      <c r="J431" s="298"/>
      <c r="K431" s="275"/>
      <c r="L431" s="275"/>
      <c r="M431" s="275"/>
      <c r="N431" s="298"/>
      <c r="O431" s="275"/>
      <c r="P431" s="275"/>
      <c r="Q431" s="275"/>
      <c r="R431" s="275"/>
      <c r="S431" s="275"/>
      <c r="T431" s="275"/>
      <c r="U431" s="275"/>
      <c r="V431" s="275"/>
      <c r="W431" s="275"/>
      <c r="X431" s="275"/>
      <c r="Y431" s="275"/>
      <c r="Z431" s="275"/>
      <c r="AA431" s="275"/>
      <c r="AB431" s="275"/>
      <c r="AC431" s="275"/>
      <c r="AD431" s="298"/>
      <c r="AE431" s="275"/>
      <c r="AF431" s="275"/>
      <c r="AG431" s="275"/>
      <c r="AH431" s="275"/>
      <c r="AI431" s="275"/>
      <c r="AJ431" s="275"/>
      <c r="AK431" s="275"/>
      <c r="AL431" s="275"/>
      <c r="AM431" s="275"/>
      <c r="AN431" s="275"/>
      <c r="AO431" s="275"/>
      <c r="AP431" s="275"/>
      <c r="AQ431" s="275"/>
      <c r="AR431" s="275"/>
      <c r="AS431" s="298"/>
      <c r="AT431" s="275"/>
      <c r="AU431" s="281"/>
    </row>
    <row r="432" spans="1:47" s="2" customFormat="1">
      <c r="A432" s="451"/>
      <c r="B432" s="451"/>
      <c r="C432" s="451"/>
      <c r="D432" s="451"/>
      <c r="E432" s="275"/>
      <c r="F432" s="275"/>
      <c r="G432" s="275"/>
      <c r="H432" s="179"/>
      <c r="I432" s="179"/>
      <c r="J432" s="298"/>
      <c r="K432" s="275"/>
      <c r="L432" s="275"/>
      <c r="M432" s="275"/>
      <c r="N432" s="298"/>
      <c r="O432" s="275"/>
      <c r="P432" s="275"/>
      <c r="Q432" s="275"/>
      <c r="R432" s="275"/>
      <c r="S432" s="275"/>
      <c r="T432" s="275"/>
      <c r="U432" s="275"/>
      <c r="V432" s="275"/>
      <c r="W432" s="275"/>
      <c r="X432" s="275"/>
      <c r="Y432" s="275"/>
      <c r="Z432" s="275"/>
      <c r="AA432" s="275"/>
      <c r="AB432" s="275"/>
      <c r="AC432" s="275"/>
      <c r="AD432" s="298"/>
      <c r="AE432" s="275"/>
      <c r="AF432" s="275"/>
      <c r="AG432" s="275"/>
      <c r="AH432" s="275"/>
      <c r="AI432" s="275"/>
      <c r="AJ432" s="275"/>
      <c r="AK432" s="275"/>
      <c r="AL432" s="275"/>
      <c r="AM432" s="275"/>
      <c r="AN432" s="275"/>
      <c r="AO432" s="275"/>
      <c r="AP432" s="275"/>
      <c r="AQ432" s="275"/>
      <c r="AR432" s="275"/>
      <c r="AS432" s="298"/>
      <c r="AT432" s="275"/>
      <c r="AU432" s="281"/>
    </row>
    <row r="433" spans="1:47" s="2" customFormat="1">
      <c r="A433" s="451"/>
      <c r="B433" s="451"/>
      <c r="C433" s="451"/>
      <c r="D433" s="451"/>
      <c r="E433" s="275"/>
      <c r="F433" s="275"/>
      <c r="G433" s="275"/>
      <c r="H433" s="179"/>
      <c r="I433" s="179"/>
      <c r="J433" s="298"/>
      <c r="K433" s="275"/>
      <c r="L433" s="275"/>
      <c r="M433" s="275"/>
      <c r="N433" s="298"/>
      <c r="O433" s="275"/>
      <c r="P433" s="275"/>
      <c r="Q433" s="275"/>
      <c r="R433" s="275"/>
      <c r="S433" s="275"/>
      <c r="T433" s="275"/>
      <c r="U433" s="275"/>
      <c r="V433" s="275"/>
      <c r="W433" s="275"/>
      <c r="X433" s="275"/>
      <c r="Y433" s="275"/>
      <c r="Z433" s="275"/>
      <c r="AA433" s="275"/>
      <c r="AB433" s="275"/>
      <c r="AC433" s="275"/>
      <c r="AD433" s="298"/>
      <c r="AE433" s="275"/>
      <c r="AF433" s="275"/>
      <c r="AG433" s="275"/>
      <c r="AH433" s="275"/>
      <c r="AI433" s="275"/>
      <c r="AJ433" s="275"/>
      <c r="AK433" s="275"/>
      <c r="AL433" s="275"/>
      <c r="AM433" s="275"/>
      <c r="AN433" s="275"/>
      <c r="AO433" s="275"/>
      <c r="AP433" s="275"/>
      <c r="AQ433" s="275"/>
      <c r="AR433" s="275"/>
      <c r="AS433" s="298"/>
      <c r="AT433" s="275"/>
      <c r="AU433" s="281"/>
    </row>
    <row r="434" spans="1:47" s="2" customFormat="1">
      <c r="A434" s="451"/>
      <c r="B434" s="451"/>
      <c r="C434" s="451"/>
      <c r="D434" s="451"/>
      <c r="E434" s="275"/>
      <c r="F434" s="275"/>
      <c r="G434" s="275"/>
      <c r="H434" s="179"/>
      <c r="I434" s="179"/>
      <c r="J434" s="298"/>
      <c r="K434" s="275"/>
      <c r="L434" s="275"/>
      <c r="M434" s="275"/>
      <c r="N434" s="298"/>
      <c r="O434" s="275"/>
      <c r="P434" s="275"/>
      <c r="Q434" s="275"/>
      <c r="R434" s="275"/>
      <c r="S434" s="275"/>
      <c r="T434" s="275"/>
      <c r="U434" s="275"/>
      <c r="V434" s="275"/>
      <c r="W434" s="275"/>
      <c r="X434" s="275"/>
      <c r="Y434" s="275"/>
      <c r="Z434" s="275"/>
      <c r="AA434" s="275"/>
      <c r="AB434" s="275"/>
      <c r="AC434" s="275"/>
      <c r="AD434" s="298"/>
      <c r="AE434" s="275"/>
      <c r="AF434" s="275"/>
      <c r="AG434" s="275"/>
      <c r="AH434" s="275"/>
      <c r="AI434" s="275"/>
      <c r="AJ434" s="275"/>
      <c r="AK434" s="275"/>
      <c r="AL434" s="275"/>
      <c r="AM434" s="275"/>
      <c r="AN434" s="275"/>
      <c r="AO434" s="275"/>
      <c r="AP434" s="275"/>
      <c r="AQ434" s="275"/>
      <c r="AR434" s="275"/>
      <c r="AS434" s="298"/>
      <c r="AT434" s="275"/>
      <c r="AU434" s="281"/>
    </row>
    <row r="435" spans="1:47" s="2" customFormat="1">
      <c r="A435" s="451"/>
      <c r="B435" s="451"/>
      <c r="C435" s="451"/>
      <c r="D435" s="451"/>
      <c r="E435" s="275"/>
      <c r="F435" s="275"/>
      <c r="G435" s="275"/>
      <c r="H435" s="179"/>
      <c r="I435" s="179"/>
      <c r="J435" s="298"/>
      <c r="K435" s="275"/>
      <c r="L435" s="275"/>
      <c r="M435" s="275"/>
      <c r="N435" s="298"/>
      <c r="O435" s="275"/>
      <c r="P435" s="275"/>
      <c r="Q435" s="275"/>
      <c r="R435" s="275"/>
      <c r="S435" s="275"/>
      <c r="T435" s="275"/>
      <c r="U435" s="275"/>
      <c r="V435" s="275"/>
      <c r="W435" s="275"/>
      <c r="X435" s="275"/>
      <c r="Y435" s="275"/>
      <c r="Z435" s="275"/>
      <c r="AA435" s="275"/>
      <c r="AB435" s="275"/>
      <c r="AC435" s="275"/>
      <c r="AD435" s="298"/>
      <c r="AE435" s="275"/>
      <c r="AF435" s="275"/>
      <c r="AG435" s="275"/>
      <c r="AH435" s="275"/>
      <c r="AI435" s="275"/>
      <c r="AJ435" s="275"/>
      <c r="AK435" s="275"/>
      <c r="AL435" s="275"/>
      <c r="AM435" s="275"/>
      <c r="AN435" s="275"/>
      <c r="AO435" s="275"/>
      <c r="AP435" s="275"/>
      <c r="AQ435" s="275"/>
      <c r="AR435" s="275"/>
      <c r="AS435" s="298"/>
      <c r="AT435" s="275"/>
      <c r="AU435" s="281"/>
    </row>
    <row r="436" spans="1:47" s="2" customFormat="1">
      <c r="A436" s="451"/>
      <c r="B436" s="451"/>
      <c r="C436" s="451"/>
      <c r="D436" s="451"/>
      <c r="E436" s="275"/>
      <c r="F436" s="275"/>
      <c r="G436" s="275"/>
      <c r="H436" s="179"/>
      <c r="I436" s="179"/>
      <c r="J436" s="298"/>
      <c r="K436" s="275"/>
      <c r="L436" s="275"/>
      <c r="M436" s="275"/>
      <c r="N436" s="298"/>
      <c r="O436" s="275"/>
      <c r="P436" s="275"/>
      <c r="Q436" s="275"/>
      <c r="R436" s="275"/>
      <c r="S436" s="275"/>
      <c r="T436" s="275"/>
      <c r="U436" s="275"/>
      <c r="V436" s="275"/>
      <c r="W436" s="275"/>
      <c r="X436" s="275"/>
      <c r="Y436" s="275"/>
      <c r="Z436" s="275"/>
      <c r="AA436" s="275"/>
      <c r="AB436" s="275"/>
      <c r="AC436" s="275"/>
      <c r="AD436" s="298"/>
      <c r="AE436" s="275"/>
      <c r="AF436" s="275"/>
      <c r="AG436" s="275"/>
      <c r="AH436" s="275"/>
      <c r="AI436" s="275"/>
      <c r="AJ436" s="275"/>
      <c r="AK436" s="275"/>
      <c r="AL436" s="275"/>
      <c r="AM436" s="275"/>
      <c r="AN436" s="275"/>
      <c r="AO436" s="275"/>
      <c r="AP436" s="275"/>
      <c r="AQ436" s="275"/>
      <c r="AR436" s="275"/>
      <c r="AS436" s="298"/>
      <c r="AT436" s="275"/>
      <c r="AU436" s="281"/>
    </row>
    <row r="437" spans="1:47" s="2" customFormat="1">
      <c r="A437" s="451"/>
      <c r="B437" s="451"/>
      <c r="C437" s="451"/>
      <c r="D437" s="451"/>
      <c r="E437" s="275"/>
      <c r="F437" s="275"/>
      <c r="G437" s="275"/>
      <c r="H437" s="179"/>
      <c r="I437" s="179"/>
      <c r="J437" s="298"/>
      <c r="K437" s="275"/>
      <c r="L437" s="275"/>
      <c r="M437" s="275"/>
      <c r="N437" s="298"/>
      <c r="O437" s="275"/>
      <c r="P437" s="275"/>
      <c r="Q437" s="275"/>
      <c r="R437" s="275"/>
      <c r="S437" s="275"/>
      <c r="T437" s="275"/>
      <c r="U437" s="275"/>
      <c r="V437" s="275"/>
      <c r="W437" s="275"/>
      <c r="X437" s="275"/>
      <c r="Y437" s="275"/>
      <c r="Z437" s="275"/>
      <c r="AA437" s="275"/>
      <c r="AB437" s="275"/>
      <c r="AC437" s="275"/>
      <c r="AD437" s="298"/>
      <c r="AE437" s="275"/>
      <c r="AF437" s="275"/>
      <c r="AG437" s="275"/>
      <c r="AH437" s="275"/>
      <c r="AI437" s="275"/>
      <c r="AJ437" s="275"/>
      <c r="AK437" s="275"/>
      <c r="AL437" s="275"/>
      <c r="AM437" s="275"/>
      <c r="AN437" s="275"/>
      <c r="AO437" s="275"/>
      <c r="AP437" s="275"/>
      <c r="AQ437" s="275"/>
      <c r="AR437" s="275"/>
      <c r="AS437" s="298"/>
      <c r="AT437" s="275"/>
      <c r="AU437" s="281"/>
    </row>
    <row r="438" spans="1:47" s="2" customFormat="1">
      <c r="A438" s="451"/>
      <c r="B438" s="451"/>
      <c r="C438" s="451"/>
      <c r="D438" s="451"/>
      <c r="E438" s="275"/>
      <c r="F438" s="275"/>
      <c r="G438" s="275"/>
      <c r="H438" s="179"/>
      <c r="I438" s="179"/>
      <c r="J438" s="298"/>
      <c r="K438" s="275"/>
      <c r="L438" s="275"/>
      <c r="M438" s="275"/>
      <c r="N438" s="298"/>
      <c r="O438" s="275"/>
      <c r="P438" s="275"/>
      <c r="Q438" s="275"/>
      <c r="R438" s="275"/>
      <c r="S438" s="275"/>
      <c r="T438" s="275"/>
      <c r="U438" s="275"/>
      <c r="V438" s="275"/>
      <c r="W438" s="275"/>
      <c r="X438" s="275"/>
      <c r="Y438" s="275"/>
      <c r="Z438" s="275"/>
      <c r="AA438" s="275"/>
      <c r="AB438" s="275"/>
      <c r="AC438" s="275"/>
      <c r="AD438" s="298"/>
      <c r="AE438" s="275"/>
      <c r="AF438" s="275"/>
      <c r="AG438" s="275"/>
      <c r="AH438" s="275"/>
      <c r="AI438" s="275"/>
      <c r="AJ438" s="275"/>
      <c r="AK438" s="275"/>
      <c r="AL438" s="275"/>
      <c r="AM438" s="275"/>
      <c r="AN438" s="275"/>
      <c r="AO438" s="275"/>
      <c r="AP438" s="275"/>
      <c r="AQ438" s="275"/>
      <c r="AR438" s="275"/>
      <c r="AS438" s="298"/>
      <c r="AT438" s="275"/>
      <c r="AU438" s="281"/>
    </row>
    <row r="439" spans="1:47" s="2" customFormat="1">
      <c r="A439" s="451"/>
      <c r="B439" s="451"/>
      <c r="C439" s="451"/>
      <c r="D439" s="451"/>
      <c r="E439" s="275"/>
      <c r="F439" s="275"/>
      <c r="G439" s="275"/>
      <c r="H439" s="179"/>
      <c r="I439" s="179"/>
      <c r="J439" s="298"/>
      <c r="K439" s="275"/>
      <c r="L439" s="275"/>
      <c r="M439" s="275"/>
      <c r="N439" s="298"/>
      <c r="O439" s="275"/>
      <c r="P439" s="275"/>
      <c r="Q439" s="275"/>
      <c r="R439" s="275"/>
      <c r="S439" s="275"/>
      <c r="T439" s="275"/>
      <c r="U439" s="275"/>
      <c r="V439" s="275"/>
      <c r="W439" s="275"/>
      <c r="X439" s="275"/>
      <c r="Y439" s="275"/>
      <c r="Z439" s="275"/>
      <c r="AA439" s="275"/>
      <c r="AB439" s="275"/>
      <c r="AC439" s="275"/>
      <c r="AD439" s="298"/>
      <c r="AE439" s="275"/>
      <c r="AF439" s="275"/>
      <c r="AG439" s="275"/>
      <c r="AH439" s="275"/>
      <c r="AI439" s="275"/>
      <c r="AJ439" s="275"/>
      <c r="AK439" s="275"/>
      <c r="AL439" s="275"/>
      <c r="AM439" s="275"/>
      <c r="AN439" s="275"/>
      <c r="AO439" s="275"/>
      <c r="AP439" s="275"/>
      <c r="AQ439" s="275"/>
      <c r="AR439" s="275"/>
      <c r="AS439" s="298"/>
      <c r="AT439" s="275"/>
      <c r="AU439" s="281"/>
    </row>
    <row r="440" spans="1:47" s="2" customFormat="1">
      <c r="A440" s="451"/>
      <c r="B440" s="451"/>
      <c r="C440" s="451"/>
      <c r="D440" s="451"/>
      <c r="E440" s="275"/>
      <c r="F440" s="275"/>
      <c r="G440" s="275"/>
      <c r="H440" s="179"/>
      <c r="I440" s="179"/>
      <c r="J440" s="298"/>
      <c r="K440" s="275"/>
      <c r="L440" s="275"/>
      <c r="M440" s="275"/>
      <c r="N440" s="298"/>
      <c r="O440" s="275"/>
      <c r="P440" s="275"/>
      <c r="Q440" s="275"/>
      <c r="R440" s="275"/>
      <c r="S440" s="275"/>
      <c r="T440" s="275"/>
      <c r="U440" s="275"/>
      <c r="V440" s="275"/>
      <c r="W440" s="275"/>
      <c r="X440" s="275"/>
      <c r="Y440" s="275"/>
      <c r="Z440" s="275"/>
      <c r="AA440" s="275"/>
      <c r="AB440" s="275"/>
      <c r="AC440" s="275"/>
      <c r="AD440" s="298"/>
      <c r="AE440" s="275"/>
      <c r="AF440" s="275"/>
      <c r="AG440" s="275"/>
      <c r="AH440" s="275"/>
      <c r="AI440" s="275"/>
      <c r="AJ440" s="275"/>
      <c r="AK440" s="275"/>
      <c r="AL440" s="275"/>
      <c r="AM440" s="275"/>
      <c r="AN440" s="275"/>
      <c r="AO440" s="275"/>
      <c r="AP440" s="275"/>
      <c r="AQ440" s="275"/>
      <c r="AR440" s="275"/>
      <c r="AS440" s="298"/>
      <c r="AT440" s="275"/>
      <c r="AU440" s="281"/>
    </row>
    <row r="441" spans="1:47" s="2" customFormat="1">
      <c r="A441" s="451"/>
      <c r="B441" s="451"/>
      <c r="C441" s="451"/>
      <c r="D441" s="451"/>
      <c r="E441" s="275"/>
      <c r="F441" s="275"/>
      <c r="G441" s="275"/>
      <c r="H441" s="179"/>
      <c r="I441" s="179"/>
      <c r="J441" s="298"/>
      <c r="K441" s="275"/>
      <c r="L441" s="275"/>
      <c r="M441" s="275"/>
      <c r="N441" s="298"/>
      <c r="O441" s="275"/>
      <c r="P441" s="275"/>
      <c r="Q441" s="275"/>
      <c r="R441" s="275"/>
      <c r="S441" s="275"/>
      <c r="T441" s="275"/>
      <c r="U441" s="275"/>
      <c r="V441" s="275"/>
      <c r="W441" s="275"/>
      <c r="X441" s="275"/>
      <c r="Y441" s="275"/>
      <c r="Z441" s="275"/>
      <c r="AA441" s="275"/>
      <c r="AB441" s="275"/>
      <c r="AC441" s="275"/>
      <c r="AD441" s="298"/>
      <c r="AE441" s="275"/>
      <c r="AF441" s="275"/>
      <c r="AG441" s="275"/>
      <c r="AH441" s="275"/>
      <c r="AI441" s="275"/>
      <c r="AJ441" s="275"/>
      <c r="AK441" s="275"/>
      <c r="AL441" s="275"/>
      <c r="AM441" s="275"/>
      <c r="AN441" s="275"/>
      <c r="AO441" s="275"/>
      <c r="AP441" s="275"/>
      <c r="AQ441" s="275"/>
      <c r="AR441" s="275"/>
      <c r="AS441" s="298"/>
      <c r="AT441" s="275"/>
      <c r="AU441" s="281"/>
    </row>
    <row r="442" spans="1:47" s="2" customFormat="1">
      <c r="A442" s="451"/>
      <c r="B442" s="451"/>
      <c r="C442" s="451"/>
      <c r="D442" s="451"/>
      <c r="E442" s="275"/>
      <c r="F442" s="275"/>
      <c r="G442" s="275"/>
      <c r="H442" s="179"/>
      <c r="I442" s="179"/>
      <c r="J442" s="298"/>
      <c r="K442" s="275"/>
      <c r="L442" s="275"/>
      <c r="M442" s="275"/>
      <c r="N442" s="298"/>
      <c r="O442" s="275"/>
      <c r="P442" s="275"/>
      <c r="Q442" s="275"/>
      <c r="R442" s="275"/>
      <c r="S442" s="275"/>
      <c r="T442" s="275"/>
      <c r="U442" s="275"/>
      <c r="V442" s="275"/>
      <c r="W442" s="275"/>
      <c r="X442" s="275"/>
      <c r="Y442" s="275"/>
      <c r="Z442" s="275"/>
      <c r="AA442" s="275"/>
      <c r="AB442" s="275"/>
      <c r="AC442" s="275"/>
      <c r="AD442" s="298"/>
      <c r="AE442" s="275"/>
      <c r="AF442" s="275"/>
      <c r="AG442" s="275"/>
      <c r="AH442" s="275"/>
      <c r="AI442" s="275"/>
      <c r="AJ442" s="275"/>
      <c r="AK442" s="275"/>
      <c r="AL442" s="275"/>
      <c r="AM442" s="275"/>
      <c r="AN442" s="275"/>
      <c r="AO442" s="275"/>
      <c r="AP442" s="275"/>
      <c r="AQ442" s="275"/>
      <c r="AR442" s="275"/>
      <c r="AS442" s="298"/>
      <c r="AT442" s="275"/>
      <c r="AU442" s="281"/>
    </row>
    <row r="443" spans="1:47" s="2" customFormat="1">
      <c r="A443" s="451"/>
      <c r="B443" s="451"/>
      <c r="C443" s="451"/>
      <c r="D443" s="451"/>
      <c r="E443" s="275"/>
      <c r="F443" s="275"/>
      <c r="G443" s="275"/>
      <c r="H443" s="179"/>
      <c r="I443" s="179"/>
      <c r="J443" s="298"/>
      <c r="K443" s="275"/>
      <c r="L443" s="275"/>
      <c r="M443" s="275"/>
      <c r="N443" s="298"/>
      <c r="O443" s="275"/>
      <c r="P443" s="275"/>
      <c r="Q443" s="275"/>
      <c r="R443" s="275"/>
      <c r="S443" s="275"/>
      <c r="T443" s="275"/>
      <c r="U443" s="275"/>
      <c r="V443" s="275"/>
      <c r="W443" s="275"/>
      <c r="X443" s="275"/>
      <c r="Y443" s="275"/>
      <c r="Z443" s="275"/>
      <c r="AA443" s="275"/>
      <c r="AB443" s="275"/>
      <c r="AC443" s="275"/>
      <c r="AD443" s="298"/>
      <c r="AE443" s="275"/>
      <c r="AF443" s="275"/>
      <c r="AG443" s="275"/>
      <c r="AH443" s="275"/>
      <c r="AI443" s="275"/>
      <c r="AJ443" s="275"/>
      <c r="AK443" s="275"/>
      <c r="AL443" s="275"/>
      <c r="AM443" s="275"/>
      <c r="AN443" s="275"/>
      <c r="AO443" s="275"/>
      <c r="AP443" s="275"/>
      <c r="AQ443" s="275"/>
      <c r="AR443" s="275"/>
      <c r="AS443" s="298"/>
      <c r="AT443" s="275"/>
      <c r="AU443" s="281"/>
    </row>
    <row r="444" spans="1:47" s="2" customFormat="1">
      <c r="A444" s="451"/>
      <c r="B444" s="451"/>
      <c r="C444" s="451"/>
      <c r="D444" s="451"/>
      <c r="E444" s="275"/>
      <c r="F444" s="275"/>
      <c r="G444" s="275"/>
      <c r="H444" s="179"/>
      <c r="I444" s="179"/>
      <c r="J444" s="298"/>
      <c r="K444" s="275"/>
      <c r="L444" s="275"/>
      <c r="M444" s="275"/>
      <c r="N444" s="298"/>
      <c r="O444" s="275"/>
      <c r="P444" s="275"/>
      <c r="Q444" s="275"/>
      <c r="R444" s="275"/>
      <c r="S444" s="275"/>
      <c r="T444" s="275"/>
      <c r="U444" s="275"/>
      <c r="V444" s="275"/>
      <c r="W444" s="275"/>
      <c r="X444" s="275"/>
      <c r="Y444" s="275"/>
      <c r="Z444" s="275"/>
      <c r="AA444" s="275"/>
      <c r="AB444" s="275"/>
      <c r="AC444" s="275"/>
      <c r="AD444" s="298"/>
      <c r="AE444" s="275"/>
      <c r="AF444" s="275"/>
      <c r="AG444" s="275"/>
      <c r="AH444" s="275"/>
      <c r="AI444" s="275"/>
      <c r="AJ444" s="275"/>
      <c r="AK444" s="275"/>
      <c r="AL444" s="275"/>
      <c r="AM444" s="275"/>
      <c r="AN444" s="275"/>
      <c r="AO444" s="275"/>
      <c r="AP444" s="275"/>
      <c r="AQ444" s="275"/>
      <c r="AR444" s="275"/>
      <c r="AS444" s="298"/>
      <c r="AT444" s="275"/>
      <c r="AU444" s="281"/>
    </row>
    <row r="445" spans="1:47" s="2" customFormat="1">
      <c r="A445" s="451"/>
      <c r="B445" s="451"/>
      <c r="C445" s="451"/>
      <c r="D445" s="451"/>
      <c r="E445" s="275"/>
      <c r="F445" s="275"/>
      <c r="G445" s="275"/>
      <c r="H445" s="179"/>
      <c r="I445" s="179"/>
      <c r="J445" s="298"/>
      <c r="K445" s="275"/>
      <c r="L445" s="275"/>
      <c r="M445" s="275"/>
      <c r="N445" s="298"/>
      <c r="O445" s="275"/>
      <c r="P445" s="275"/>
      <c r="Q445" s="275"/>
      <c r="R445" s="275"/>
      <c r="S445" s="275"/>
      <c r="T445" s="275"/>
      <c r="U445" s="275"/>
      <c r="V445" s="275"/>
      <c r="W445" s="275"/>
      <c r="X445" s="275"/>
      <c r="Y445" s="275"/>
      <c r="Z445" s="275"/>
      <c r="AA445" s="275"/>
      <c r="AB445" s="275"/>
      <c r="AC445" s="275"/>
      <c r="AD445" s="298"/>
      <c r="AE445" s="275"/>
      <c r="AF445" s="275"/>
      <c r="AG445" s="275"/>
      <c r="AH445" s="275"/>
      <c r="AI445" s="275"/>
      <c r="AJ445" s="275"/>
      <c r="AK445" s="275"/>
      <c r="AL445" s="275"/>
      <c r="AM445" s="275"/>
      <c r="AN445" s="275"/>
      <c r="AO445" s="275"/>
      <c r="AP445" s="275"/>
      <c r="AQ445" s="275"/>
      <c r="AR445" s="275"/>
      <c r="AS445" s="298"/>
      <c r="AT445" s="275"/>
      <c r="AU445" s="281"/>
    </row>
    <row r="446" spans="1:47" s="2" customFormat="1">
      <c r="A446" s="451"/>
      <c r="B446" s="451"/>
      <c r="C446" s="451"/>
      <c r="D446" s="451"/>
      <c r="E446" s="275"/>
      <c r="F446" s="275"/>
      <c r="G446" s="275"/>
      <c r="H446" s="179"/>
      <c r="I446" s="179"/>
      <c r="J446" s="298"/>
      <c r="K446" s="275"/>
      <c r="L446" s="275"/>
      <c r="M446" s="275"/>
      <c r="N446" s="298"/>
      <c r="O446" s="275"/>
      <c r="P446" s="275"/>
      <c r="Q446" s="275"/>
      <c r="R446" s="275"/>
      <c r="S446" s="275"/>
      <c r="T446" s="275"/>
      <c r="U446" s="275"/>
      <c r="V446" s="275"/>
      <c r="W446" s="275"/>
      <c r="X446" s="275"/>
      <c r="Y446" s="275"/>
      <c r="Z446" s="275"/>
      <c r="AA446" s="275"/>
      <c r="AB446" s="275"/>
      <c r="AC446" s="275"/>
      <c r="AD446" s="298"/>
      <c r="AE446" s="275"/>
      <c r="AF446" s="275"/>
      <c r="AG446" s="275"/>
      <c r="AH446" s="275"/>
      <c r="AI446" s="275"/>
      <c r="AJ446" s="275"/>
      <c r="AK446" s="275"/>
      <c r="AL446" s="275"/>
      <c r="AM446" s="275"/>
      <c r="AN446" s="275"/>
      <c r="AO446" s="275"/>
      <c r="AP446" s="275"/>
      <c r="AQ446" s="275"/>
      <c r="AR446" s="275"/>
      <c r="AS446" s="298"/>
      <c r="AT446" s="275"/>
      <c r="AU446" s="281"/>
    </row>
    <row r="447" spans="1:47" s="2" customFormat="1">
      <c r="A447" s="451"/>
      <c r="B447" s="451"/>
      <c r="C447" s="451"/>
      <c r="D447" s="451"/>
      <c r="E447" s="275"/>
      <c r="F447" s="275"/>
      <c r="G447" s="275"/>
      <c r="H447" s="179"/>
      <c r="I447" s="179"/>
      <c r="J447" s="298"/>
      <c r="K447" s="275"/>
      <c r="L447" s="275"/>
      <c r="M447" s="275"/>
      <c r="N447" s="298"/>
      <c r="O447" s="275"/>
      <c r="P447" s="275"/>
      <c r="Q447" s="275"/>
      <c r="R447" s="275"/>
      <c r="S447" s="275"/>
      <c r="T447" s="275"/>
      <c r="U447" s="275"/>
      <c r="V447" s="275"/>
      <c r="W447" s="275"/>
      <c r="X447" s="275"/>
      <c r="Y447" s="275"/>
      <c r="Z447" s="275"/>
      <c r="AA447" s="275"/>
      <c r="AB447" s="275"/>
      <c r="AC447" s="275"/>
      <c r="AD447" s="298"/>
      <c r="AE447" s="275"/>
      <c r="AF447" s="275"/>
      <c r="AG447" s="275"/>
      <c r="AH447" s="275"/>
      <c r="AI447" s="275"/>
      <c r="AJ447" s="275"/>
      <c r="AK447" s="275"/>
      <c r="AL447" s="275"/>
      <c r="AM447" s="275"/>
      <c r="AN447" s="275"/>
      <c r="AO447" s="275"/>
      <c r="AP447" s="275"/>
      <c r="AQ447" s="275"/>
      <c r="AR447" s="275"/>
      <c r="AS447" s="298"/>
      <c r="AT447" s="275"/>
      <c r="AU447" s="281"/>
    </row>
    <row r="448" spans="1:47" s="2" customFormat="1">
      <c r="A448" s="451"/>
      <c r="B448" s="451"/>
      <c r="C448" s="451"/>
      <c r="D448" s="451"/>
      <c r="E448" s="275"/>
      <c r="F448" s="275"/>
      <c r="G448" s="275"/>
      <c r="H448" s="179"/>
      <c r="I448" s="179"/>
      <c r="J448" s="298"/>
      <c r="K448" s="275"/>
      <c r="L448" s="275"/>
      <c r="M448" s="275"/>
      <c r="N448" s="298"/>
      <c r="O448" s="275"/>
      <c r="P448" s="275"/>
      <c r="Q448" s="275"/>
      <c r="R448" s="275"/>
      <c r="S448" s="275"/>
      <c r="T448" s="275"/>
      <c r="U448" s="275"/>
      <c r="V448" s="275"/>
      <c r="W448" s="275"/>
      <c r="X448" s="275"/>
      <c r="Y448" s="275"/>
      <c r="Z448" s="275"/>
      <c r="AA448" s="275"/>
      <c r="AB448" s="275"/>
      <c r="AC448" s="275"/>
      <c r="AD448" s="298"/>
      <c r="AE448" s="275"/>
      <c r="AF448" s="275"/>
      <c r="AG448" s="275"/>
      <c r="AH448" s="275"/>
      <c r="AI448" s="275"/>
      <c r="AJ448" s="275"/>
      <c r="AK448" s="275"/>
      <c r="AL448" s="275"/>
      <c r="AM448" s="275"/>
      <c r="AN448" s="275"/>
      <c r="AO448" s="275"/>
      <c r="AP448" s="275"/>
      <c r="AQ448" s="275"/>
      <c r="AR448" s="275"/>
      <c r="AS448" s="298"/>
      <c r="AT448" s="275"/>
      <c r="AU448" s="281"/>
    </row>
    <row r="449" spans="1:47" s="2" customFormat="1">
      <c r="A449" s="451"/>
      <c r="B449" s="451"/>
      <c r="C449" s="451"/>
      <c r="D449" s="451"/>
      <c r="E449" s="275"/>
      <c r="F449" s="275"/>
      <c r="G449" s="275"/>
      <c r="H449" s="179"/>
      <c r="I449" s="179"/>
      <c r="J449" s="298"/>
      <c r="K449" s="275"/>
      <c r="L449" s="275"/>
      <c r="M449" s="275"/>
      <c r="N449" s="298"/>
      <c r="O449" s="275"/>
      <c r="P449" s="275"/>
      <c r="Q449" s="275"/>
      <c r="R449" s="275"/>
      <c r="S449" s="275"/>
      <c r="T449" s="275"/>
      <c r="U449" s="275"/>
      <c r="V449" s="275"/>
      <c r="W449" s="275"/>
      <c r="X449" s="275"/>
      <c r="Y449" s="275"/>
      <c r="Z449" s="275"/>
      <c r="AA449" s="275"/>
      <c r="AB449" s="275"/>
      <c r="AC449" s="275"/>
      <c r="AD449" s="298"/>
      <c r="AE449" s="275"/>
      <c r="AF449" s="275"/>
      <c r="AG449" s="275"/>
      <c r="AH449" s="275"/>
      <c r="AI449" s="275"/>
      <c r="AJ449" s="275"/>
      <c r="AK449" s="275"/>
      <c r="AL449" s="275"/>
      <c r="AM449" s="275"/>
      <c r="AN449" s="275"/>
      <c r="AO449" s="275"/>
      <c r="AP449" s="275"/>
      <c r="AQ449" s="275"/>
      <c r="AR449" s="275"/>
      <c r="AS449" s="298"/>
      <c r="AT449" s="275"/>
      <c r="AU449" s="281"/>
    </row>
    <row r="450" spans="1:47" s="2" customFormat="1">
      <c r="A450" s="451"/>
      <c r="B450" s="451"/>
      <c r="C450" s="451"/>
      <c r="D450" s="451"/>
      <c r="E450" s="275"/>
      <c r="F450" s="275"/>
      <c r="G450" s="275"/>
      <c r="H450" s="179"/>
      <c r="I450" s="179"/>
      <c r="J450" s="298"/>
      <c r="K450" s="275"/>
      <c r="L450" s="275"/>
      <c r="M450" s="275"/>
      <c r="N450" s="298"/>
      <c r="O450" s="275"/>
      <c r="P450" s="275"/>
      <c r="Q450" s="275"/>
      <c r="R450" s="275"/>
      <c r="S450" s="275"/>
      <c r="T450" s="275"/>
      <c r="U450" s="275"/>
      <c r="V450" s="275"/>
      <c r="W450" s="275"/>
      <c r="X450" s="275"/>
      <c r="Y450" s="275"/>
      <c r="Z450" s="275"/>
      <c r="AA450" s="275"/>
      <c r="AB450" s="275"/>
      <c r="AC450" s="275"/>
      <c r="AD450" s="298"/>
      <c r="AE450" s="275"/>
      <c r="AF450" s="275"/>
      <c r="AG450" s="275"/>
      <c r="AH450" s="275"/>
      <c r="AI450" s="275"/>
      <c r="AJ450" s="275"/>
      <c r="AK450" s="275"/>
      <c r="AL450" s="275"/>
      <c r="AM450" s="275"/>
      <c r="AN450" s="275"/>
      <c r="AO450" s="275"/>
      <c r="AP450" s="275"/>
      <c r="AQ450" s="275"/>
      <c r="AR450" s="275"/>
      <c r="AS450" s="298"/>
      <c r="AT450" s="275"/>
      <c r="AU450" s="281"/>
    </row>
    <row r="451" spans="1:47" s="2" customFormat="1">
      <c r="A451" s="451"/>
      <c r="B451" s="451"/>
      <c r="C451" s="451"/>
      <c r="D451" s="451"/>
      <c r="E451" s="275"/>
      <c r="F451" s="275"/>
      <c r="G451" s="275"/>
      <c r="H451" s="179"/>
      <c r="I451" s="179"/>
      <c r="J451" s="298"/>
      <c r="K451" s="275"/>
      <c r="L451" s="275"/>
      <c r="M451" s="275"/>
      <c r="N451" s="298"/>
      <c r="O451" s="275"/>
      <c r="P451" s="275"/>
      <c r="Q451" s="275"/>
      <c r="R451" s="275"/>
      <c r="S451" s="275"/>
      <c r="T451" s="275"/>
      <c r="U451" s="275"/>
      <c r="V451" s="275"/>
      <c r="W451" s="275"/>
      <c r="X451" s="275"/>
      <c r="Y451" s="275"/>
      <c r="Z451" s="275"/>
      <c r="AA451" s="275"/>
      <c r="AB451" s="275"/>
      <c r="AC451" s="275"/>
      <c r="AD451" s="298"/>
      <c r="AE451" s="275"/>
      <c r="AF451" s="275"/>
      <c r="AG451" s="275"/>
      <c r="AH451" s="275"/>
      <c r="AI451" s="275"/>
      <c r="AJ451" s="275"/>
      <c r="AK451" s="275"/>
      <c r="AL451" s="275"/>
      <c r="AM451" s="275"/>
      <c r="AN451" s="275"/>
      <c r="AO451" s="275"/>
      <c r="AP451" s="275"/>
      <c r="AQ451" s="275"/>
      <c r="AR451" s="275"/>
      <c r="AS451" s="298"/>
      <c r="AT451" s="275"/>
      <c r="AU451" s="281"/>
    </row>
    <row r="452" spans="1:47" s="2" customFormat="1">
      <c r="A452" s="451"/>
      <c r="B452" s="451"/>
      <c r="C452" s="451"/>
      <c r="D452" s="451"/>
      <c r="E452" s="275"/>
      <c r="F452" s="275"/>
      <c r="G452" s="275"/>
      <c r="H452" s="179"/>
      <c r="I452" s="179"/>
      <c r="J452" s="298"/>
      <c r="K452" s="275"/>
      <c r="L452" s="275"/>
      <c r="M452" s="275"/>
      <c r="N452" s="298"/>
      <c r="O452" s="275"/>
      <c r="P452" s="275"/>
      <c r="Q452" s="275"/>
      <c r="R452" s="275"/>
      <c r="S452" s="275"/>
      <c r="T452" s="275"/>
      <c r="U452" s="275"/>
      <c r="V452" s="275"/>
      <c r="W452" s="275"/>
      <c r="X452" s="275"/>
      <c r="Y452" s="275"/>
      <c r="Z452" s="275"/>
      <c r="AA452" s="275"/>
      <c r="AB452" s="275"/>
      <c r="AC452" s="275"/>
      <c r="AD452" s="298"/>
      <c r="AE452" s="275"/>
      <c r="AF452" s="275"/>
      <c r="AG452" s="275"/>
      <c r="AH452" s="275"/>
      <c r="AI452" s="275"/>
      <c r="AJ452" s="275"/>
      <c r="AK452" s="275"/>
      <c r="AL452" s="275"/>
      <c r="AM452" s="275"/>
      <c r="AN452" s="275"/>
      <c r="AO452" s="275"/>
      <c r="AP452" s="275"/>
      <c r="AQ452" s="275"/>
      <c r="AR452" s="275"/>
      <c r="AS452" s="298"/>
      <c r="AT452" s="275"/>
      <c r="AU452" s="281"/>
    </row>
    <row r="453" spans="1:47" s="2" customFormat="1">
      <c r="A453" s="451"/>
      <c r="B453" s="451"/>
      <c r="C453" s="451"/>
      <c r="D453" s="451"/>
      <c r="E453" s="275"/>
      <c r="F453" s="275"/>
      <c r="G453" s="275"/>
      <c r="H453" s="179"/>
      <c r="I453" s="179"/>
      <c r="J453" s="298"/>
      <c r="K453" s="275"/>
      <c r="L453" s="275"/>
      <c r="M453" s="275"/>
      <c r="N453" s="298"/>
      <c r="O453" s="275"/>
      <c r="P453" s="275"/>
      <c r="Q453" s="275"/>
      <c r="R453" s="275"/>
      <c r="S453" s="275"/>
      <c r="T453" s="275"/>
      <c r="U453" s="275"/>
      <c r="V453" s="275"/>
      <c r="W453" s="275"/>
      <c r="X453" s="275"/>
      <c r="Y453" s="275"/>
      <c r="Z453" s="275"/>
      <c r="AA453" s="275"/>
      <c r="AB453" s="275"/>
      <c r="AC453" s="275"/>
      <c r="AD453" s="298"/>
      <c r="AE453" s="275"/>
      <c r="AF453" s="275"/>
      <c r="AG453" s="275"/>
      <c r="AH453" s="275"/>
      <c r="AI453" s="275"/>
      <c r="AJ453" s="275"/>
      <c r="AK453" s="275"/>
      <c r="AL453" s="275"/>
      <c r="AM453" s="275"/>
      <c r="AN453" s="275"/>
      <c r="AO453" s="275"/>
      <c r="AP453" s="275"/>
      <c r="AQ453" s="275"/>
      <c r="AR453" s="275"/>
      <c r="AS453" s="298"/>
      <c r="AT453" s="275"/>
      <c r="AU453" s="281"/>
    </row>
    <row r="454" spans="1:47" s="2" customFormat="1">
      <c r="A454" s="451"/>
      <c r="B454" s="451"/>
      <c r="C454" s="451"/>
      <c r="D454" s="451"/>
      <c r="E454" s="275"/>
      <c r="F454" s="275"/>
      <c r="G454" s="275"/>
      <c r="H454" s="179"/>
      <c r="I454" s="179"/>
      <c r="J454" s="298"/>
      <c r="K454" s="275"/>
      <c r="L454" s="275"/>
      <c r="M454" s="275"/>
      <c r="N454" s="298"/>
      <c r="O454" s="275"/>
      <c r="P454" s="275"/>
      <c r="Q454" s="275"/>
      <c r="R454" s="275"/>
      <c r="S454" s="275"/>
      <c r="T454" s="275"/>
      <c r="U454" s="275"/>
      <c r="V454" s="275"/>
      <c r="W454" s="275"/>
      <c r="X454" s="275"/>
      <c r="Y454" s="275"/>
      <c r="Z454" s="275"/>
      <c r="AA454" s="275"/>
      <c r="AB454" s="275"/>
      <c r="AC454" s="275"/>
      <c r="AD454" s="298"/>
      <c r="AE454" s="275"/>
      <c r="AF454" s="275"/>
      <c r="AG454" s="275"/>
      <c r="AH454" s="275"/>
      <c r="AI454" s="275"/>
      <c r="AJ454" s="275"/>
      <c r="AK454" s="275"/>
      <c r="AL454" s="275"/>
      <c r="AM454" s="275"/>
      <c r="AN454" s="275"/>
      <c r="AO454" s="275"/>
      <c r="AP454" s="275"/>
      <c r="AQ454" s="275"/>
      <c r="AR454" s="275"/>
      <c r="AS454" s="298"/>
      <c r="AT454" s="275"/>
      <c r="AU454" s="281"/>
    </row>
    <row r="455" spans="1:47" s="2" customFormat="1">
      <c r="A455" s="451"/>
      <c r="B455" s="451"/>
      <c r="C455" s="451"/>
      <c r="D455" s="451"/>
      <c r="E455" s="275"/>
      <c r="F455" s="275"/>
      <c r="G455" s="275"/>
      <c r="H455" s="179"/>
      <c r="I455" s="179"/>
      <c r="J455" s="298"/>
      <c r="K455" s="275"/>
      <c r="L455" s="275"/>
      <c r="M455" s="275"/>
      <c r="N455" s="298"/>
      <c r="O455" s="275"/>
      <c r="P455" s="275"/>
      <c r="Q455" s="275"/>
      <c r="R455" s="275"/>
      <c r="S455" s="275"/>
      <c r="T455" s="275"/>
      <c r="U455" s="275"/>
      <c r="V455" s="275"/>
      <c r="W455" s="275"/>
      <c r="X455" s="275"/>
      <c r="Y455" s="275"/>
      <c r="Z455" s="275"/>
      <c r="AA455" s="275"/>
      <c r="AB455" s="275"/>
      <c r="AC455" s="275"/>
      <c r="AD455" s="298"/>
      <c r="AE455" s="275"/>
      <c r="AF455" s="275"/>
      <c r="AG455" s="275"/>
      <c r="AH455" s="275"/>
      <c r="AI455" s="275"/>
      <c r="AJ455" s="275"/>
      <c r="AK455" s="275"/>
      <c r="AL455" s="275"/>
      <c r="AM455" s="275"/>
      <c r="AN455" s="275"/>
      <c r="AO455" s="275"/>
      <c r="AP455" s="275"/>
      <c r="AQ455" s="275"/>
      <c r="AR455" s="275"/>
      <c r="AS455" s="298"/>
      <c r="AT455" s="275"/>
      <c r="AU455" s="281"/>
    </row>
    <row r="456" spans="1:47" s="2" customFormat="1">
      <c r="A456" s="451"/>
      <c r="B456" s="451"/>
      <c r="C456" s="451"/>
      <c r="D456" s="451"/>
      <c r="E456" s="275"/>
      <c r="F456" s="275"/>
      <c r="G456" s="275"/>
      <c r="H456" s="179"/>
      <c r="I456" s="179"/>
      <c r="J456" s="298"/>
      <c r="K456" s="275"/>
      <c r="L456" s="275"/>
      <c r="M456" s="275"/>
      <c r="N456" s="298"/>
      <c r="O456" s="275"/>
      <c r="P456" s="275"/>
      <c r="Q456" s="275"/>
      <c r="R456" s="275"/>
      <c r="S456" s="275"/>
      <c r="T456" s="275"/>
      <c r="U456" s="275"/>
      <c r="V456" s="275"/>
      <c r="W456" s="275"/>
      <c r="X456" s="275"/>
      <c r="Y456" s="275"/>
      <c r="Z456" s="275"/>
      <c r="AA456" s="275"/>
      <c r="AB456" s="275"/>
      <c r="AC456" s="275"/>
      <c r="AD456" s="298"/>
      <c r="AE456" s="275"/>
      <c r="AF456" s="275"/>
      <c r="AG456" s="275"/>
      <c r="AH456" s="275"/>
      <c r="AI456" s="275"/>
      <c r="AJ456" s="275"/>
      <c r="AK456" s="275"/>
      <c r="AL456" s="275"/>
      <c r="AM456" s="275"/>
      <c r="AN456" s="275"/>
      <c r="AO456" s="275"/>
      <c r="AP456" s="275"/>
      <c r="AQ456" s="275"/>
      <c r="AR456" s="275"/>
      <c r="AS456" s="298"/>
      <c r="AT456" s="275"/>
      <c r="AU456" s="281"/>
    </row>
    <row r="457" spans="1:47" s="2" customFormat="1">
      <c r="A457" s="451"/>
      <c r="B457" s="451"/>
      <c r="C457" s="451"/>
      <c r="D457" s="451"/>
      <c r="E457" s="275"/>
      <c r="F457" s="275"/>
      <c r="G457" s="275"/>
      <c r="H457" s="179"/>
      <c r="I457" s="179"/>
      <c r="J457" s="298"/>
      <c r="K457" s="275"/>
      <c r="L457" s="275"/>
      <c r="M457" s="275"/>
      <c r="N457" s="298"/>
      <c r="O457" s="275"/>
      <c r="P457" s="275"/>
      <c r="Q457" s="275"/>
      <c r="R457" s="275"/>
      <c r="S457" s="275"/>
      <c r="T457" s="275"/>
      <c r="U457" s="275"/>
      <c r="V457" s="275"/>
      <c r="W457" s="275"/>
      <c r="X457" s="275"/>
      <c r="Y457" s="275"/>
      <c r="Z457" s="275"/>
      <c r="AA457" s="275"/>
      <c r="AB457" s="275"/>
      <c r="AC457" s="275"/>
      <c r="AD457" s="298"/>
      <c r="AE457" s="275"/>
      <c r="AF457" s="275"/>
      <c r="AG457" s="275"/>
      <c r="AH457" s="275"/>
      <c r="AI457" s="275"/>
      <c r="AJ457" s="275"/>
      <c r="AK457" s="275"/>
      <c r="AL457" s="275"/>
      <c r="AM457" s="275"/>
      <c r="AN457" s="275"/>
      <c r="AO457" s="275"/>
      <c r="AP457" s="275"/>
      <c r="AQ457" s="275"/>
      <c r="AR457" s="275"/>
      <c r="AS457" s="298"/>
      <c r="AT457" s="275"/>
      <c r="AU457" s="281"/>
    </row>
    <row r="458" spans="1:47" s="2" customFormat="1">
      <c r="A458" s="451"/>
      <c r="B458" s="451"/>
      <c r="C458" s="451"/>
      <c r="D458" s="451"/>
      <c r="E458" s="275"/>
      <c r="F458" s="275"/>
      <c r="G458" s="275"/>
      <c r="H458" s="179"/>
      <c r="I458" s="179"/>
      <c r="J458" s="298"/>
      <c r="K458" s="275"/>
      <c r="L458" s="275"/>
      <c r="M458" s="275"/>
      <c r="N458" s="298"/>
      <c r="O458" s="275"/>
      <c r="P458" s="275"/>
      <c r="Q458" s="275"/>
      <c r="R458" s="275"/>
      <c r="S458" s="275"/>
      <c r="T458" s="275"/>
      <c r="U458" s="275"/>
      <c r="V458" s="275"/>
      <c r="W458" s="275"/>
      <c r="X458" s="275"/>
      <c r="Y458" s="275"/>
      <c r="Z458" s="275"/>
      <c r="AA458" s="275"/>
      <c r="AB458" s="275"/>
      <c r="AC458" s="275"/>
      <c r="AD458" s="298"/>
      <c r="AE458" s="275"/>
      <c r="AF458" s="275"/>
      <c r="AG458" s="275"/>
      <c r="AH458" s="275"/>
      <c r="AI458" s="275"/>
      <c r="AJ458" s="275"/>
      <c r="AK458" s="275"/>
      <c r="AL458" s="275"/>
      <c r="AM458" s="275"/>
      <c r="AN458" s="275"/>
      <c r="AO458" s="275"/>
      <c r="AP458" s="275"/>
      <c r="AQ458" s="275"/>
      <c r="AR458" s="275"/>
      <c r="AS458" s="298"/>
      <c r="AT458" s="275"/>
      <c r="AU458" s="281"/>
    </row>
    <row r="459" spans="1:47" s="2" customFormat="1">
      <c r="A459" s="451"/>
      <c r="B459" s="451"/>
      <c r="C459" s="451"/>
      <c r="D459" s="451"/>
      <c r="E459" s="275"/>
      <c r="F459" s="275"/>
      <c r="G459" s="275"/>
      <c r="H459" s="179"/>
      <c r="I459" s="179"/>
      <c r="J459" s="298"/>
      <c r="K459" s="275"/>
      <c r="L459" s="275"/>
      <c r="M459" s="275"/>
      <c r="N459" s="298"/>
      <c r="O459" s="275"/>
      <c r="P459" s="275"/>
      <c r="Q459" s="275"/>
      <c r="R459" s="275"/>
      <c r="S459" s="275"/>
      <c r="T459" s="275"/>
      <c r="U459" s="275"/>
      <c r="V459" s="275"/>
      <c r="W459" s="275"/>
      <c r="X459" s="275"/>
      <c r="Y459" s="275"/>
      <c r="Z459" s="275"/>
      <c r="AA459" s="275"/>
      <c r="AB459" s="275"/>
      <c r="AC459" s="275"/>
      <c r="AD459" s="298"/>
      <c r="AE459" s="275"/>
      <c r="AF459" s="275"/>
      <c r="AG459" s="275"/>
      <c r="AH459" s="275"/>
      <c r="AI459" s="275"/>
      <c r="AJ459" s="275"/>
      <c r="AK459" s="275"/>
      <c r="AL459" s="275"/>
      <c r="AM459" s="275"/>
      <c r="AN459" s="275"/>
      <c r="AO459" s="275"/>
      <c r="AP459" s="275"/>
      <c r="AQ459" s="275"/>
      <c r="AR459" s="275"/>
      <c r="AS459" s="298"/>
      <c r="AT459" s="275"/>
      <c r="AU459" s="281"/>
    </row>
    <row r="460" spans="1:47" s="2" customFormat="1">
      <c r="A460" s="451"/>
      <c r="B460" s="451"/>
      <c r="C460" s="451"/>
      <c r="D460" s="451"/>
      <c r="E460" s="275"/>
      <c r="F460" s="275"/>
      <c r="G460" s="275"/>
      <c r="H460" s="179"/>
      <c r="I460" s="179"/>
      <c r="J460" s="298"/>
      <c r="K460" s="275"/>
      <c r="L460" s="275"/>
      <c r="M460" s="275"/>
      <c r="N460" s="298"/>
      <c r="O460" s="275"/>
      <c r="P460" s="275"/>
      <c r="Q460" s="275"/>
      <c r="R460" s="275"/>
      <c r="S460" s="275"/>
      <c r="T460" s="275"/>
      <c r="U460" s="275"/>
      <c r="V460" s="275"/>
      <c r="W460" s="275"/>
      <c r="X460" s="275"/>
      <c r="Y460" s="275"/>
      <c r="Z460" s="275"/>
      <c r="AA460" s="275"/>
      <c r="AB460" s="275"/>
      <c r="AC460" s="275"/>
      <c r="AD460" s="298"/>
      <c r="AE460" s="275"/>
      <c r="AF460" s="275"/>
      <c r="AG460" s="275"/>
      <c r="AH460" s="275"/>
      <c r="AI460" s="275"/>
      <c r="AJ460" s="275"/>
      <c r="AK460" s="275"/>
      <c r="AL460" s="275"/>
      <c r="AM460" s="275"/>
      <c r="AN460" s="275"/>
      <c r="AO460" s="275"/>
      <c r="AP460" s="275"/>
      <c r="AQ460" s="275"/>
      <c r="AR460" s="275"/>
      <c r="AS460" s="298"/>
      <c r="AT460" s="275"/>
      <c r="AU460" s="281"/>
    </row>
    <row r="461" spans="1:47" s="2" customFormat="1">
      <c r="A461" s="451"/>
      <c r="B461" s="451"/>
      <c r="C461" s="451"/>
      <c r="D461" s="451"/>
      <c r="E461" s="275"/>
      <c r="F461" s="275"/>
      <c r="G461" s="275"/>
      <c r="H461" s="179"/>
      <c r="I461" s="179"/>
      <c r="J461" s="298"/>
      <c r="K461" s="275"/>
      <c r="L461" s="275"/>
      <c r="M461" s="275"/>
      <c r="N461" s="298"/>
      <c r="O461" s="275"/>
      <c r="P461" s="275"/>
      <c r="Q461" s="275"/>
      <c r="R461" s="275"/>
      <c r="S461" s="275"/>
      <c r="T461" s="275"/>
      <c r="U461" s="275"/>
      <c r="V461" s="275"/>
      <c r="W461" s="275"/>
      <c r="X461" s="275"/>
      <c r="Y461" s="275"/>
      <c r="Z461" s="275"/>
      <c r="AA461" s="275"/>
      <c r="AB461" s="275"/>
      <c r="AC461" s="275"/>
      <c r="AD461" s="298"/>
      <c r="AE461" s="275"/>
      <c r="AF461" s="275"/>
      <c r="AG461" s="275"/>
      <c r="AH461" s="275"/>
      <c r="AI461" s="275"/>
      <c r="AJ461" s="275"/>
      <c r="AK461" s="275"/>
      <c r="AL461" s="275"/>
      <c r="AM461" s="275"/>
      <c r="AN461" s="275"/>
      <c r="AO461" s="275"/>
      <c r="AP461" s="275"/>
      <c r="AQ461" s="275"/>
      <c r="AR461" s="275"/>
      <c r="AS461" s="298"/>
      <c r="AT461" s="275"/>
      <c r="AU461" s="281"/>
    </row>
    <row r="462" spans="1:47" s="2" customFormat="1">
      <c r="A462" s="451"/>
      <c r="B462" s="451"/>
      <c r="C462" s="451"/>
      <c r="D462" s="451"/>
      <c r="E462" s="275"/>
      <c r="F462" s="275"/>
      <c r="G462" s="275"/>
      <c r="H462" s="179"/>
      <c r="I462" s="179"/>
      <c r="J462" s="298"/>
      <c r="K462" s="275"/>
      <c r="L462" s="275"/>
      <c r="M462" s="275"/>
      <c r="N462" s="298"/>
      <c r="O462" s="275"/>
      <c r="P462" s="275"/>
      <c r="Q462" s="275"/>
      <c r="R462" s="275"/>
      <c r="S462" s="275"/>
      <c r="T462" s="275"/>
      <c r="U462" s="275"/>
      <c r="V462" s="275"/>
      <c r="W462" s="275"/>
      <c r="X462" s="275"/>
      <c r="Y462" s="275"/>
      <c r="Z462" s="275"/>
      <c r="AA462" s="275"/>
      <c r="AB462" s="275"/>
      <c r="AC462" s="275"/>
      <c r="AD462" s="298"/>
      <c r="AE462" s="275"/>
      <c r="AF462" s="275"/>
      <c r="AG462" s="275"/>
      <c r="AH462" s="275"/>
      <c r="AI462" s="275"/>
      <c r="AJ462" s="275"/>
      <c r="AK462" s="275"/>
      <c r="AL462" s="275"/>
      <c r="AM462" s="275"/>
      <c r="AN462" s="275"/>
      <c r="AO462" s="275"/>
      <c r="AP462" s="275"/>
      <c r="AQ462" s="275"/>
      <c r="AR462" s="275"/>
      <c r="AS462" s="298"/>
      <c r="AT462" s="275"/>
      <c r="AU462" s="281"/>
    </row>
    <row r="463" spans="1:47" s="2" customFormat="1">
      <c r="A463" s="451"/>
      <c r="B463" s="451"/>
      <c r="C463" s="451"/>
      <c r="D463" s="451"/>
      <c r="E463" s="275"/>
      <c r="F463" s="275"/>
      <c r="G463" s="275"/>
      <c r="H463" s="179"/>
      <c r="I463" s="179"/>
      <c r="J463" s="298"/>
      <c r="K463" s="275"/>
      <c r="L463" s="275"/>
      <c r="M463" s="275"/>
      <c r="N463" s="298"/>
      <c r="O463" s="275"/>
      <c r="P463" s="275"/>
      <c r="Q463" s="275"/>
      <c r="R463" s="275"/>
      <c r="S463" s="275"/>
      <c r="T463" s="275"/>
      <c r="U463" s="275"/>
      <c r="V463" s="275"/>
      <c r="W463" s="275"/>
      <c r="X463" s="275"/>
      <c r="Y463" s="275"/>
      <c r="Z463" s="275"/>
      <c r="AA463" s="275"/>
      <c r="AB463" s="275"/>
      <c r="AC463" s="275"/>
      <c r="AD463" s="298"/>
      <c r="AE463" s="275"/>
      <c r="AF463" s="275"/>
      <c r="AG463" s="275"/>
      <c r="AH463" s="275"/>
      <c r="AI463" s="275"/>
      <c r="AJ463" s="275"/>
      <c r="AK463" s="275"/>
      <c r="AL463" s="275"/>
      <c r="AM463" s="275"/>
      <c r="AN463" s="275"/>
      <c r="AO463" s="275"/>
      <c r="AP463" s="275"/>
      <c r="AQ463" s="275"/>
      <c r="AR463" s="275"/>
      <c r="AS463" s="298"/>
      <c r="AT463" s="275"/>
      <c r="AU463" s="281"/>
    </row>
    <row r="464" spans="1:47" s="2" customFormat="1">
      <c r="A464" s="451"/>
      <c r="B464" s="451"/>
      <c r="C464" s="451"/>
      <c r="D464" s="451"/>
      <c r="E464" s="275"/>
      <c r="F464" s="275"/>
      <c r="G464" s="275"/>
      <c r="H464" s="179"/>
      <c r="I464" s="179"/>
      <c r="J464" s="298"/>
      <c r="K464" s="275"/>
      <c r="L464" s="275"/>
      <c r="M464" s="275"/>
      <c r="N464" s="298"/>
      <c r="O464" s="275"/>
      <c r="P464" s="275"/>
      <c r="Q464" s="275"/>
      <c r="R464" s="275"/>
      <c r="S464" s="275"/>
      <c r="T464" s="275"/>
      <c r="U464" s="275"/>
      <c r="V464" s="275"/>
      <c r="W464" s="275"/>
      <c r="X464" s="275"/>
      <c r="Y464" s="275"/>
      <c r="Z464" s="275"/>
      <c r="AA464" s="275"/>
      <c r="AB464" s="275"/>
      <c r="AC464" s="275"/>
      <c r="AD464" s="298"/>
      <c r="AE464" s="275"/>
      <c r="AF464" s="275"/>
      <c r="AG464" s="275"/>
      <c r="AH464" s="275"/>
      <c r="AI464" s="275"/>
      <c r="AJ464" s="275"/>
      <c r="AK464" s="275"/>
      <c r="AL464" s="275"/>
      <c r="AM464" s="275"/>
      <c r="AN464" s="275"/>
      <c r="AO464" s="275"/>
      <c r="AP464" s="275"/>
      <c r="AQ464" s="275"/>
      <c r="AR464" s="275"/>
      <c r="AS464" s="298"/>
      <c r="AT464" s="275"/>
      <c r="AU464" s="281"/>
    </row>
    <row r="465" spans="1:47" s="2" customFormat="1">
      <c r="A465" s="451"/>
      <c r="B465" s="451"/>
      <c r="C465" s="451"/>
      <c r="D465" s="451"/>
      <c r="E465" s="275"/>
      <c r="F465" s="275"/>
      <c r="G465" s="275"/>
      <c r="H465" s="179"/>
      <c r="I465" s="179"/>
      <c r="J465" s="298"/>
      <c r="K465" s="275"/>
      <c r="L465" s="275"/>
      <c r="M465" s="275"/>
      <c r="N465" s="298"/>
      <c r="O465" s="275"/>
      <c r="P465" s="275"/>
      <c r="Q465" s="275"/>
      <c r="R465" s="275"/>
      <c r="S465" s="275"/>
      <c r="T465" s="275"/>
      <c r="U465" s="275"/>
      <c r="V465" s="275"/>
      <c r="W465" s="275"/>
      <c r="X465" s="275"/>
      <c r="Y465" s="275"/>
      <c r="Z465" s="275"/>
      <c r="AA465" s="275"/>
      <c r="AB465" s="275"/>
      <c r="AC465" s="275"/>
      <c r="AD465" s="298"/>
      <c r="AE465" s="275"/>
      <c r="AF465" s="275"/>
      <c r="AG465" s="275"/>
      <c r="AH465" s="275"/>
      <c r="AI465" s="275"/>
      <c r="AJ465" s="275"/>
      <c r="AK465" s="275"/>
      <c r="AL465" s="275"/>
      <c r="AM465" s="275"/>
      <c r="AN465" s="275"/>
      <c r="AO465" s="275"/>
      <c r="AP465" s="275"/>
      <c r="AQ465" s="275"/>
      <c r="AR465" s="275"/>
      <c r="AS465" s="298"/>
      <c r="AT465" s="275"/>
      <c r="AU465" s="281"/>
    </row>
    <row r="466" spans="1:47" s="2" customFormat="1">
      <c r="A466" s="451"/>
      <c r="B466" s="451"/>
      <c r="C466" s="451"/>
      <c r="D466" s="451"/>
      <c r="E466" s="275"/>
      <c r="F466" s="275"/>
      <c r="G466" s="275"/>
      <c r="H466" s="179"/>
      <c r="I466" s="179"/>
      <c r="J466" s="298"/>
      <c r="K466" s="275"/>
      <c r="L466" s="275"/>
      <c r="M466" s="275"/>
      <c r="N466" s="298"/>
      <c r="O466" s="275"/>
      <c r="P466" s="275"/>
      <c r="Q466" s="275"/>
      <c r="R466" s="275"/>
      <c r="S466" s="275"/>
      <c r="T466" s="275"/>
      <c r="U466" s="275"/>
      <c r="V466" s="275"/>
      <c r="W466" s="275"/>
      <c r="X466" s="275"/>
      <c r="Y466" s="275"/>
      <c r="Z466" s="275"/>
      <c r="AA466" s="275"/>
      <c r="AB466" s="275"/>
      <c r="AC466" s="275"/>
      <c r="AD466" s="298"/>
      <c r="AE466" s="275"/>
      <c r="AF466" s="275"/>
      <c r="AG466" s="275"/>
      <c r="AH466" s="275"/>
      <c r="AI466" s="275"/>
      <c r="AJ466" s="275"/>
      <c r="AK466" s="275"/>
      <c r="AL466" s="275"/>
      <c r="AM466" s="275"/>
      <c r="AN466" s="275"/>
      <c r="AO466" s="275"/>
      <c r="AP466" s="275"/>
      <c r="AQ466" s="275"/>
      <c r="AR466" s="275"/>
      <c r="AS466" s="298"/>
      <c r="AT466" s="275"/>
      <c r="AU466" s="281"/>
    </row>
    <row r="467" spans="1:47" s="2" customFormat="1">
      <c r="A467" s="451"/>
      <c r="B467" s="451"/>
      <c r="C467" s="451"/>
      <c r="D467" s="451"/>
      <c r="E467" s="275"/>
      <c r="F467" s="275"/>
      <c r="G467" s="275"/>
      <c r="H467" s="179"/>
      <c r="I467" s="179"/>
      <c r="J467" s="298"/>
      <c r="K467" s="275"/>
      <c r="L467" s="275"/>
      <c r="M467" s="275"/>
      <c r="N467" s="298"/>
      <c r="O467" s="275"/>
      <c r="P467" s="275"/>
      <c r="Q467" s="275"/>
      <c r="R467" s="275"/>
      <c r="S467" s="275"/>
      <c r="T467" s="275"/>
      <c r="U467" s="275"/>
      <c r="V467" s="275"/>
      <c r="W467" s="275"/>
      <c r="X467" s="275"/>
      <c r="Y467" s="275"/>
      <c r="Z467" s="275"/>
      <c r="AA467" s="275"/>
      <c r="AB467" s="275"/>
      <c r="AC467" s="275"/>
      <c r="AD467" s="298"/>
      <c r="AE467" s="275"/>
      <c r="AF467" s="275"/>
      <c r="AG467" s="275"/>
      <c r="AH467" s="275"/>
      <c r="AI467" s="275"/>
      <c r="AJ467" s="275"/>
      <c r="AK467" s="275"/>
      <c r="AL467" s="275"/>
      <c r="AM467" s="275"/>
      <c r="AN467" s="275"/>
      <c r="AO467" s="275"/>
      <c r="AP467" s="275"/>
      <c r="AQ467" s="275"/>
      <c r="AR467" s="275"/>
      <c r="AS467" s="298"/>
      <c r="AT467" s="275"/>
      <c r="AU467" s="281"/>
    </row>
    <row r="468" spans="1:47" s="2" customFormat="1">
      <c r="A468" s="451"/>
      <c r="B468" s="451"/>
      <c r="C468" s="451"/>
      <c r="D468" s="451"/>
      <c r="E468" s="275"/>
      <c r="F468" s="275"/>
      <c r="G468" s="275"/>
      <c r="H468" s="179"/>
      <c r="I468" s="179"/>
      <c r="J468" s="298"/>
      <c r="K468" s="275"/>
      <c r="L468" s="275"/>
      <c r="M468" s="275"/>
      <c r="N468" s="298"/>
      <c r="O468" s="275"/>
      <c r="P468" s="275"/>
      <c r="Q468" s="275"/>
      <c r="R468" s="275"/>
      <c r="S468" s="275"/>
      <c r="T468" s="275"/>
      <c r="U468" s="275"/>
      <c r="V468" s="275"/>
      <c r="W468" s="275"/>
      <c r="X468" s="275"/>
      <c r="Y468" s="275"/>
      <c r="Z468" s="275"/>
      <c r="AA468" s="275"/>
      <c r="AB468" s="275"/>
      <c r="AC468" s="275"/>
      <c r="AD468" s="298"/>
      <c r="AE468" s="275"/>
      <c r="AF468" s="275"/>
      <c r="AG468" s="275"/>
      <c r="AH468" s="275"/>
      <c r="AI468" s="275"/>
      <c r="AJ468" s="275"/>
      <c r="AK468" s="275"/>
      <c r="AL468" s="275"/>
      <c r="AM468" s="275"/>
      <c r="AN468" s="275"/>
      <c r="AO468" s="275"/>
      <c r="AP468" s="275"/>
      <c r="AQ468" s="275"/>
      <c r="AR468" s="275"/>
      <c r="AS468" s="298"/>
      <c r="AT468" s="275"/>
      <c r="AU468" s="281"/>
    </row>
    <row r="469" spans="1:47" s="2" customFormat="1">
      <c r="A469" s="451"/>
      <c r="B469" s="451"/>
      <c r="C469" s="451"/>
      <c r="D469" s="451"/>
      <c r="E469" s="275"/>
      <c r="F469" s="275"/>
      <c r="G469" s="275"/>
      <c r="H469" s="179"/>
      <c r="I469" s="179"/>
      <c r="J469" s="298"/>
      <c r="K469" s="275"/>
      <c r="L469" s="275"/>
      <c r="M469" s="275"/>
      <c r="N469" s="298"/>
      <c r="O469" s="275"/>
      <c r="P469" s="275"/>
      <c r="Q469" s="275"/>
      <c r="R469" s="275"/>
      <c r="S469" s="275"/>
      <c r="T469" s="275"/>
      <c r="U469" s="275"/>
      <c r="V469" s="275"/>
      <c r="W469" s="275"/>
      <c r="X469" s="275"/>
      <c r="Y469" s="275"/>
      <c r="Z469" s="275"/>
      <c r="AA469" s="275"/>
      <c r="AB469" s="275"/>
      <c r="AC469" s="275"/>
      <c r="AD469" s="298"/>
      <c r="AE469" s="275"/>
      <c r="AF469" s="275"/>
      <c r="AG469" s="275"/>
      <c r="AH469" s="275"/>
      <c r="AI469" s="275"/>
      <c r="AJ469" s="275"/>
      <c r="AK469" s="275"/>
      <c r="AL469" s="275"/>
      <c r="AM469" s="275"/>
      <c r="AN469" s="275"/>
      <c r="AO469" s="275"/>
      <c r="AP469" s="275"/>
      <c r="AQ469" s="275"/>
      <c r="AR469" s="275"/>
      <c r="AS469" s="298"/>
      <c r="AT469" s="275"/>
      <c r="AU469" s="281"/>
    </row>
    <row r="470" spans="1:47" s="2" customFormat="1">
      <c r="A470" s="451"/>
      <c r="B470" s="451"/>
      <c r="C470" s="451"/>
      <c r="D470" s="451"/>
      <c r="E470" s="275"/>
      <c r="F470" s="275"/>
      <c r="G470" s="275"/>
      <c r="H470" s="179"/>
      <c r="I470" s="179"/>
      <c r="J470" s="298"/>
      <c r="K470" s="275"/>
      <c r="L470" s="275"/>
      <c r="M470" s="275"/>
      <c r="N470" s="298"/>
      <c r="O470" s="275"/>
      <c r="P470" s="275"/>
      <c r="Q470" s="275"/>
      <c r="R470" s="275"/>
      <c r="S470" s="275"/>
      <c r="T470" s="275"/>
      <c r="U470" s="275"/>
      <c r="V470" s="275"/>
      <c r="W470" s="275"/>
      <c r="X470" s="275"/>
      <c r="Y470" s="275"/>
      <c r="Z470" s="275"/>
      <c r="AA470" s="275"/>
      <c r="AB470" s="275"/>
      <c r="AC470" s="275"/>
      <c r="AD470" s="298"/>
      <c r="AE470" s="275"/>
      <c r="AF470" s="275"/>
      <c r="AG470" s="275"/>
      <c r="AH470" s="275"/>
      <c r="AI470" s="275"/>
      <c r="AJ470" s="275"/>
      <c r="AK470" s="275"/>
      <c r="AL470" s="275"/>
      <c r="AM470" s="275"/>
      <c r="AN470" s="275"/>
      <c r="AO470" s="275"/>
      <c r="AP470" s="275"/>
      <c r="AQ470" s="275"/>
      <c r="AR470" s="275"/>
      <c r="AS470" s="298"/>
      <c r="AT470" s="275"/>
      <c r="AU470" s="281"/>
    </row>
    <row r="471" spans="1:47" s="2" customFormat="1">
      <c r="A471" s="451"/>
      <c r="B471" s="451"/>
      <c r="C471" s="451"/>
      <c r="D471" s="451"/>
      <c r="E471" s="275"/>
      <c r="F471" s="275"/>
      <c r="G471" s="275"/>
      <c r="H471" s="179"/>
      <c r="I471" s="179"/>
      <c r="J471" s="298"/>
      <c r="K471" s="275"/>
      <c r="L471" s="275"/>
      <c r="M471" s="275"/>
      <c r="N471" s="298"/>
      <c r="O471" s="275"/>
      <c r="P471" s="275"/>
      <c r="Q471" s="275"/>
      <c r="R471" s="275"/>
      <c r="S471" s="275"/>
      <c r="T471" s="275"/>
      <c r="U471" s="275"/>
      <c r="V471" s="275"/>
      <c r="W471" s="275"/>
      <c r="X471" s="275"/>
      <c r="Y471" s="275"/>
      <c r="Z471" s="275"/>
      <c r="AA471" s="275"/>
      <c r="AB471" s="275"/>
      <c r="AC471" s="275"/>
      <c r="AD471" s="298"/>
      <c r="AE471" s="275"/>
      <c r="AF471" s="275"/>
      <c r="AG471" s="275"/>
      <c r="AH471" s="275"/>
      <c r="AI471" s="275"/>
      <c r="AJ471" s="275"/>
      <c r="AK471" s="275"/>
      <c r="AL471" s="275"/>
      <c r="AM471" s="275"/>
      <c r="AN471" s="275"/>
      <c r="AO471" s="275"/>
      <c r="AP471" s="275"/>
      <c r="AQ471" s="275"/>
      <c r="AR471" s="275"/>
      <c r="AS471" s="298"/>
      <c r="AT471" s="275"/>
      <c r="AU471" s="281"/>
    </row>
    <row r="472" spans="1:47" s="2" customFormat="1">
      <c r="A472" s="451"/>
      <c r="B472" s="451"/>
      <c r="C472" s="451"/>
      <c r="D472" s="451"/>
      <c r="E472" s="275"/>
      <c r="F472" s="275"/>
      <c r="G472" s="275"/>
      <c r="H472" s="179"/>
      <c r="I472" s="179"/>
      <c r="J472" s="298"/>
      <c r="K472" s="275"/>
      <c r="L472" s="275"/>
      <c r="M472" s="275"/>
      <c r="N472" s="298"/>
      <c r="O472" s="275"/>
      <c r="P472" s="275"/>
      <c r="Q472" s="275"/>
      <c r="R472" s="275"/>
      <c r="S472" s="275"/>
      <c r="T472" s="275"/>
      <c r="U472" s="275"/>
      <c r="V472" s="275"/>
      <c r="W472" s="275"/>
      <c r="X472" s="275"/>
      <c r="Y472" s="275"/>
      <c r="Z472" s="275"/>
      <c r="AA472" s="275"/>
      <c r="AB472" s="275"/>
      <c r="AC472" s="275"/>
      <c r="AD472" s="298"/>
      <c r="AE472" s="275"/>
      <c r="AF472" s="275"/>
      <c r="AG472" s="275"/>
      <c r="AH472" s="275"/>
      <c r="AI472" s="275"/>
      <c r="AJ472" s="275"/>
      <c r="AK472" s="275"/>
      <c r="AL472" s="275"/>
      <c r="AM472" s="275"/>
      <c r="AN472" s="275"/>
      <c r="AO472" s="275"/>
      <c r="AP472" s="275"/>
      <c r="AQ472" s="275"/>
      <c r="AR472" s="275"/>
      <c r="AS472" s="298"/>
      <c r="AT472" s="275"/>
      <c r="AU472" s="281"/>
    </row>
    <row r="473" spans="1:47" s="2" customFormat="1">
      <c r="A473" s="451"/>
      <c r="B473" s="451"/>
      <c r="C473" s="451"/>
      <c r="D473" s="451"/>
      <c r="E473" s="275"/>
      <c r="F473" s="275"/>
      <c r="G473" s="275"/>
      <c r="H473" s="179"/>
      <c r="I473" s="179"/>
      <c r="J473" s="298"/>
      <c r="K473" s="275"/>
      <c r="L473" s="275"/>
      <c r="M473" s="275"/>
      <c r="N473" s="298"/>
      <c r="O473" s="275"/>
      <c r="P473" s="275"/>
      <c r="Q473" s="275"/>
      <c r="R473" s="275"/>
      <c r="S473" s="275"/>
      <c r="T473" s="275"/>
      <c r="U473" s="275"/>
      <c r="V473" s="275"/>
      <c r="W473" s="275"/>
      <c r="X473" s="275"/>
      <c r="Y473" s="275"/>
      <c r="Z473" s="275"/>
      <c r="AA473" s="275"/>
      <c r="AB473" s="275"/>
      <c r="AC473" s="275"/>
      <c r="AD473" s="298"/>
      <c r="AE473" s="275"/>
      <c r="AF473" s="275"/>
      <c r="AG473" s="275"/>
      <c r="AH473" s="275"/>
      <c r="AI473" s="275"/>
      <c r="AJ473" s="275"/>
      <c r="AK473" s="275"/>
      <c r="AL473" s="275"/>
      <c r="AM473" s="275"/>
      <c r="AN473" s="275"/>
      <c r="AO473" s="275"/>
      <c r="AP473" s="275"/>
      <c r="AQ473" s="275"/>
      <c r="AR473" s="275"/>
      <c r="AS473" s="298"/>
      <c r="AT473" s="275"/>
      <c r="AU473" s="281"/>
    </row>
    <row r="474" spans="1:47" s="2" customFormat="1">
      <c r="A474" s="451"/>
      <c r="B474" s="451"/>
      <c r="C474" s="451"/>
      <c r="D474" s="451"/>
      <c r="E474" s="275"/>
      <c r="F474" s="275"/>
      <c r="G474" s="275"/>
      <c r="H474" s="179"/>
      <c r="I474" s="179"/>
      <c r="J474" s="298"/>
      <c r="K474" s="275"/>
      <c r="L474" s="275"/>
      <c r="M474" s="275"/>
      <c r="N474" s="298"/>
      <c r="O474" s="275"/>
      <c r="P474" s="275"/>
      <c r="Q474" s="275"/>
      <c r="R474" s="275"/>
      <c r="S474" s="275"/>
      <c r="T474" s="275"/>
      <c r="U474" s="275"/>
      <c r="V474" s="275"/>
      <c r="W474" s="275"/>
      <c r="X474" s="275"/>
      <c r="Y474" s="275"/>
      <c r="Z474" s="275"/>
      <c r="AA474" s="275"/>
      <c r="AB474" s="275"/>
      <c r="AC474" s="275"/>
      <c r="AD474" s="298"/>
      <c r="AE474" s="275"/>
      <c r="AF474" s="275"/>
      <c r="AG474" s="275"/>
      <c r="AH474" s="275"/>
      <c r="AI474" s="275"/>
      <c r="AJ474" s="275"/>
      <c r="AK474" s="275"/>
      <c r="AL474" s="275"/>
      <c r="AM474" s="275"/>
      <c r="AN474" s="275"/>
      <c r="AO474" s="275"/>
      <c r="AP474" s="275"/>
      <c r="AQ474" s="275"/>
      <c r="AR474" s="275"/>
      <c r="AS474" s="298"/>
      <c r="AT474" s="275"/>
      <c r="AU474" s="281"/>
    </row>
    <row r="475" spans="1:47" s="2" customFormat="1">
      <c r="A475" s="451"/>
      <c r="B475" s="451"/>
      <c r="C475" s="451"/>
      <c r="D475" s="451"/>
      <c r="E475" s="275"/>
      <c r="F475" s="275"/>
      <c r="G475" s="275"/>
      <c r="H475" s="179"/>
      <c r="I475" s="179"/>
      <c r="J475" s="298"/>
      <c r="K475" s="275"/>
      <c r="L475" s="275"/>
      <c r="M475" s="275"/>
      <c r="N475" s="298"/>
      <c r="O475" s="275"/>
      <c r="P475" s="275"/>
      <c r="Q475" s="275"/>
      <c r="R475" s="275"/>
      <c r="S475" s="275"/>
      <c r="T475" s="275"/>
      <c r="U475" s="275"/>
      <c r="V475" s="275"/>
      <c r="W475" s="275"/>
      <c r="X475" s="275"/>
      <c r="Y475" s="275"/>
      <c r="Z475" s="275"/>
      <c r="AA475" s="275"/>
      <c r="AB475" s="275"/>
      <c r="AC475" s="275"/>
      <c r="AD475" s="298"/>
      <c r="AE475" s="275"/>
      <c r="AF475" s="275"/>
      <c r="AG475" s="275"/>
      <c r="AH475" s="275"/>
      <c r="AI475" s="275"/>
      <c r="AJ475" s="275"/>
      <c r="AK475" s="275"/>
      <c r="AL475" s="275"/>
      <c r="AM475" s="275"/>
      <c r="AN475" s="275"/>
      <c r="AO475" s="275"/>
      <c r="AP475" s="275"/>
      <c r="AQ475" s="275"/>
      <c r="AR475" s="275"/>
      <c r="AS475" s="298"/>
      <c r="AT475" s="275"/>
      <c r="AU475" s="281"/>
    </row>
    <row r="476" spans="1:47" s="2" customFormat="1">
      <c r="A476" s="451"/>
      <c r="B476" s="451"/>
      <c r="C476" s="451"/>
      <c r="D476" s="451"/>
      <c r="E476" s="275"/>
      <c r="F476" s="275"/>
      <c r="G476" s="275"/>
      <c r="H476" s="179"/>
      <c r="I476" s="179"/>
      <c r="J476" s="298"/>
      <c r="K476" s="275"/>
      <c r="L476" s="275"/>
      <c r="M476" s="275"/>
      <c r="N476" s="298"/>
      <c r="O476" s="275"/>
      <c r="P476" s="275"/>
      <c r="Q476" s="275"/>
      <c r="R476" s="275"/>
      <c r="S476" s="275"/>
      <c r="T476" s="275"/>
      <c r="U476" s="275"/>
      <c r="V476" s="275"/>
      <c r="W476" s="275"/>
      <c r="X476" s="275"/>
      <c r="Y476" s="275"/>
      <c r="Z476" s="275"/>
      <c r="AA476" s="275"/>
      <c r="AB476" s="275"/>
      <c r="AC476" s="275"/>
      <c r="AD476" s="298"/>
      <c r="AE476" s="275"/>
      <c r="AF476" s="275"/>
      <c r="AG476" s="275"/>
      <c r="AH476" s="275"/>
      <c r="AI476" s="275"/>
      <c r="AJ476" s="275"/>
      <c r="AK476" s="275"/>
      <c r="AL476" s="275"/>
      <c r="AM476" s="275"/>
      <c r="AN476" s="275"/>
      <c r="AO476" s="275"/>
      <c r="AP476" s="275"/>
      <c r="AQ476" s="275"/>
      <c r="AR476" s="275"/>
      <c r="AS476" s="298"/>
      <c r="AT476" s="275"/>
      <c r="AU476" s="281"/>
    </row>
    <row r="477" spans="1:47" s="2" customFormat="1">
      <c r="A477" s="451"/>
      <c r="B477" s="451"/>
      <c r="C477" s="451"/>
      <c r="D477" s="451"/>
      <c r="E477" s="275"/>
      <c r="F477" s="275"/>
      <c r="G477" s="275"/>
      <c r="H477" s="179"/>
      <c r="I477" s="179"/>
      <c r="J477" s="298"/>
      <c r="K477" s="275"/>
      <c r="L477" s="275"/>
      <c r="M477" s="275"/>
      <c r="N477" s="298"/>
      <c r="O477" s="275"/>
      <c r="P477" s="275"/>
      <c r="Q477" s="275"/>
      <c r="R477" s="275"/>
      <c r="S477" s="275"/>
      <c r="T477" s="275"/>
      <c r="U477" s="275"/>
      <c r="V477" s="275"/>
      <c r="W477" s="275"/>
      <c r="X477" s="275"/>
      <c r="Y477" s="275"/>
      <c r="Z477" s="275"/>
      <c r="AA477" s="275"/>
      <c r="AB477" s="275"/>
      <c r="AC477" s="275"/>
      <c r="AD477" s="298"/>
      <c r="AE477" s="275"/>
      <c r="AF477" s="275"/>
      <c r="AG477" s="275"/>
      <c r="AH477" s="275"/>
      <c r="AI477" s="275"/>
      <c r="AJ477" s="275"/>
      <c r="AK477" s="275"/>
      <c r="AL477" s="275"/>
      <c r="AM477" s="275"/>
      <c r="AN477" s="275"/>
      <c r="AO477" s="275"/>
      <c r="AP477" s="275"/>
      <c r="AQ477" s="275"/>
      <c r="AR477" s="275"/>
      <c r="AS477" s="298"/>
      <c r="AT477" s="275"/>
      <c r="AU477" s="281"/>
    </row>
    <row r="478" spans="1:47" s="2" customFormat="1">
      <c r="A478" s="451"/>
      <c r="B478" s="451"/>
      <c r="C478" s="451"/>
      <c r="D478" s="451"/>
      <c r="E478" s="275"/>
      <c r="F478" s="275"/>
      <c r="G478" s="275"/>
      <c r="H478" s="179"/>
      <c r="I478" s="179"/>
      <c r="J478" s="298"/>
      <c r="K478" s="275"/>
      <c r="L478" s="275"/>
      <c r="M478" s="275"/>
      <c r="N478" s="298"/>
      <c r="O478" s="275"/>
      <c r="P478" s="275"/>
      <c r="Q478" s="275"/>
      <c r="R478" s="275"/>
      <c r="S478" s="275"/>
      <c r="T478" s="275"/>
      <c r="U478" s="275"/>
      <c r="V478" s="275"/>
      <c r="W478" s="275"/>
      <c r="X478" s="275"/>
      <c r="Y478" s="275"/>
      <c r="Z478" s="275"/>
      <c r="AA478" s="275"/>
      <c r="AB478" s="275"/>
      <c r="AC478" s="275"/>
      <c r="AD478" s="298"/>
      <c r="AE478" s="275"/>
      <c r="AF478" s="275"/>
      <c r="AG478" s="275"/>
      <c r="AH478" s="275"/>
      <c r="AI478" s="275"/>
      <c r="AJ478" s="275"/>
      <c r="AK478" s="275"/>
      <c r="AL478" s="275"/>
      <c r="AM478" s="275"/>
      <c r="AN478" s="275"/>
      <c r="AO478" s="275"/>
      <c r="AP478" s="275"/>
      <c r="AQ478" s="275"/>
      <c r="AR478" s="275"/>
      <c r="AS478" s="298"/>
      <c r="AT478" s="275"/>
      <c r="AU478" s="281"/>
    </row>
    <row r="479" spans="1:47" s="2" customFormat="1">
      <c r="A479" s="451"/>
      <c r="B479" s="451"/>
      <c r="C479" s="451"/>
      <c r="D479" s="451"/>
      <c r="E479" s="275"/>
      <c r="F479" s="275"/>
      <c r="G479" s="275"/>
      <c r="H479" s="179"/>
      <c r="I479" s="179"/>
      <c r="J479" s="298"/>
      <c r="K479" s="275"/>
      <c r="L479" s="275"/>
      <c r="M479" s="275"/>
      <c r="N479" s="298"/>
      <c r="O479" s="275"/>
      <c r="P479" s="275"/>
      <c r="Q479" s="275"/>
      <c r="R479" s="275"/>
      <c r="S479" s="275"/>
      <c r="T479" s="275"/>
      <c r="U479" s="275"/>
      <c r="V479" s="275"/>
      <c r="W479" s="275"/>
      <c r="X479" s="275"/>
      <c r="Y479" s="275"/>
      <c r="Z479" s="275"/>
      <c r="AA479" s="275"/>
      <c r="AB479" s="275"/>
      <c r="AC479" s="275"/>
      <c r="AD479" s="298"/>
      <c r="AE479" s="275"/>
      <c r="AF479" s="275"/>
      <c r="AG479" s="275"/>
      <c r="AH479" s="275"/>
      <c r="AI479" s="275"/>
      <c r="AJ479" s="275"/>
      <c r="AK479" s="275"/>
      <c r="AL479" s="275"/>
      <c r="AM479" s="275"/>
      <c r="AN479" s="275"/>
      <c r="AO479" s="275"/>
      <c r="AP479" s="275"/>
      <c r="AQ479" s="275"/>
      <c r="AR479" s="275"/>
      <c r="AS479" s="298"/>
      <c r="AT479" s="275"/>
      <c r="AU479" s="281"/>
    </row>
    <row r="480" spans="1:47" s="2" customFormat="1">
      <c r="A480" s="451"/>
      <c r="B480" s="451"/>
      <c r="C480" s="451"/>
      <c r="D480" s="451"/>
      <c r="E480" s="275"/>
      <c r="F480" s="275"/>
      <c r="G480" s="275"/>
      <c r="H480" s="179"/>
      <c r="I480" s="179"/>
      <c r="J480" s="298"/>
      <c r="K480" s="275"/>
      <c r="L480" s="275"/>
      <c r="M480" s="275"/>
      <c r="N480" s="298"/>
      <c r="O480" s="275"/>
      <c r="P480" s="275"/>
      <c r="Q480" s="275"/>
      <c r="R480" s="275"/>
      <c r="S480" s="275"/>
      <c r="T480" s="275"/>
      <c r="U480" s="275"/>
      <c r="V480" s="275"/>
      <c r="W480" s="275"/>
      <c r="X480" s="275"/>
      <c r="Y480" s="275"/>
      <c r="Z480" s="275"/>
      <c r="AA480" s="275"/>
      <c r="AB480" s="275"/>
      <c r="AC480" s="275"/>
      <c r="AD480" s="298"/>
      <c r="AE480" s="275"/>
      <c r="AF480" s="275"/>
      <c r="AG480" s="275"/>
      <c r="AH480" s="275"/>
      <c r="AI480" s="275"/>
      <c r="AJ480" s="275"/>
      <c r="AK480" s="275"/>
      <c r="AL480" s="275"/>
      <c r="AM480" s="275"/>
      <c r="AN480" s="275"/>
      <c r="AO480" s="275"/>
      <c r="AP480" s="275"/>
      <c r="AQ480" s="275"/>
      <c r="AR480" s="275"/>
      <c r="AS480" s="298"/>
      <c r="AT480" s="275"/>
      <c r="AU480" s="281"/>
    </row>
    <row r="481" spans="1:47" s="2" customFormat="1">
      <c r="A481" s="451"/>
      <c r="B481" s="451"/>
      <c r="C481" s="451"/>
      <c r="D481" s="451"/>
      <c r="E481" s="275"/>
      <c r="F481" s="275"/>
      <c r="G481" s="275"/>
      <c r="H481" s="179"/>
      <c r="I481" s="179"/>
      <c r="J481" s="298"/>
      <c r="K481" s="275"/>
      <c r="L481" s="275"/>
      <c r="M481" s="275"/>
      <c r="N481" s="298"/>
      <c r="O481" s="275"/>
      <c r="P481" s="275"/>
      <c r="Q481" s="275"/>
      <c r="R481" s="275"/>
      <c r="S481" s="275"/>
      <c r="T481" s="275"/>
      <c r="U481" s="275"/>
      <c r="V481" s="275"/>
      <c r="W481" s="275"/>
      <c r="X481" s="275"/>
      <c r="Y481" s="275"/>
      <c r="Z481" s="275"/>
      <c r="AA481" s="275"/>
      <c r="AB481" s="275"/>
      <c r="AC481" s="275"/>
      <c r="AD481" s="298"/>
      <c r="AE481" s="275"/>
      <c r="AF481" s="275"/>
      <c r="AG481" s="275"/>
      <c r="AH481" s="275"/>
      <c r="AI481" s="275"/>
      <c r="AJ481" s="275"/>
      <c r="AK481" s="275"/>
      <c r="AL481" s="275"/>
      <c r="AM481" s="275"/>
      <c r="AN481" s="275"/>
      <c r="AO481" s="275"/>
      <c r="AP481" s="275"/>
      <c r="AQ481" s="275"/>
      <c r="AR481" s="275"/>
      <c r="AS481" s="298"/>
      <c r="AT481" s="275"/>
      <c r="AU481" s="281"/>
    </row>
    <row r="482" spans="1:47" s="2" customFormat="1">
      <c r="A482" s="451"/>
      <c r="B482" s="451"/>
      <c r="C482" s="451"/>
      <c r="D482" s="451"/>
      <c r="E482" s="275"/>
      <c r="F482" s="275"/>
      <c r="G482" s="275"/>
      <c r="H482" s="179"/>
      <c r="I482" s="179"/>
      <c r="J482" s="298"/>
      <c r="K482" s="275"/>
      <c r="L482" s="275"/>
      <c r="M482" s="275"/>
      <c r="N482" s="298"/>
      <c r="O482" s="275"/>
      <c r="P482" s="275"/>
      <c r="Q482" s="275"/>
      <c r="R482" s="275"/>
      <c r="S482" s="275"/>
      <c r="T482" s="275"/>
      <c r="U482" s="275"/>
      <c r="V482" s="275"/>
      <c r="W482" s="275"/>
      <c r="X482" s="275"/>
      <c r="Y482" s="275"/>
      <c r="Z482" s="275"/>
      <c r="AA482" s="275"/>
      <c r="AB482" s="275"/>
      <c r="AC482" s="275"/>
      <c r="AD482" s="298"/>
      <c r="AE482" s="275"/>
      <c r="AF482" s="275"/>
      <c r="AG482" s="275"/>
      <c r="AH482" s="275"/>
      <c r="AI482" s="275"/>
      <c r="AJ482" s="275"/>
      <c r="AK482" s="275"/>
      <c r="AL482" s="275"/>
      <c r="AM482" s="275"/>
      <c r="AN482" s="275"/>
      <c r="AO482" s="275"/>
      <c r="AP482" s="275"/>
      <c r="AQ482" s="275"/>
      <c r="AR482" s="275"/>
      <c r="AS482" s="298"/>
      <c r="AT482" s="275"/>
      <c r="AU482" s="281"/>
    </row>
    <row r="483" spans="1:47" s="2" customFormat="1">
      <c r="A483" s="451"/>
      <c r="B483" s="451"/>
      <c r="C483" s="451"/>
      <c r="D483" s="451"/>
      <c r="E483" s="275"/>
      <c r="F483" s="275"/>
      <c r="G483" s="275"/>
      <c r="H483" s="179"/>
      <c r="I483" s="179"/>
      <c r="J483" s="298"/>
      <c r="K483" s="275"/>
      <c r="L483" s="275"/>
      <c r="M483" s="275"/>
      <c r="N483" s="298"/>
      <c r="O483" s="275"/>
      <c r="P483" s="275"/>
      <c r="Q483" s="275"/>
      <c r="R483" s="275"/>
      <c r="S483" s="275"/>
      <c r="T483" s="275"/>
      <c r="U483" s="275"/>
      <c r="V483" s="275"/>
      <c r="W483" s="275"/>
      <c r="X483" s="275"/>
      <c r="Y483" s="275"/>
      <c r="Z483" s="275"/>
      <c r="AA483" s="275"/>
      <c r="AB483" s="275"/>
      <c r="AC483" s="275"/>
      <c r="AD483" s="298"/>
      <c r="AE483" s="275"/>
      <c r="AF483" s="275"/>
      <c r="AG483" s="275"/>
      <c r="AH483" s="275"/>
      <c r="AI483" s="275"/>
      <c r="AJ483" s="275"/>
      <c r="AK483" s="275"/>
      <c r="AL483" s="275"/>
      <c r="AM483" s="275"/>
      <c r="AN483" s="275"/>
      <c r="AO483" s="275"/>
      <c r="AP483" s="275"/>
      <c r="AQ483" s="275"/>
      <c r="AR483" s="275"/>
      <c r="AS483" s="298"/>
      <c r="AT483" s="275"/>
      <c r="AU483" s="281"/>
    </row>
    <row r="484" spans="1:47" s="2" customFormat="1">
      <c r="A484" s="451"/>
      <c r="B484" s="451"/>
      <c r="C484" s="451"/>
      <c r="D484" s="451"/>
      <c r="E484" s="275"/>
      <c r="F484" s="275"/>
      <c r="G484" s="275"/>
      <c r="H484" s="179"/>
      <c r="I484" s="179"/>
      <c r="J484" s="298"/>
      <c r="K484" s="275"/>
      <c r="L484" s="275"/>
      <c r="M484" s="275"/>
      <c r="N484" s="298"/>
      <c r="O484" s="275"/>
      <c r="P484" s="275"/>
      <c r="Q484" s="275"/>
      <c r="R484" s="275"/>
      <c r="S484" s="275"/>
      <c r="T484" s="275"/>
      <c r="U484" s="275"/>
      <c r="V484" s="275"/>
      <c r="W484" s="275"/>
      <c r="X484" s="275"/>
      <c r="Y484" s="275"/>
      <c r="Z484" s="275"/>
      <c r="AA484" s="275"/>
      <c r="AB484" s="275"/>
      <c r="AC484" s="275"/>
      <c r="AD484" s="298"/>
      <c r="AE484" s="275"/>
      <c r="AF484" s="275"/>
      <c r="AG484" s="275"/>
      <c r="AH484" s="275"/>
      <c r="AI484" s="275"/>
      <c r="AJ484" s="275"/>
      <c r="AK484" s="275"/>
      <c r="AL484" s="275"/>
      <c r="AM484" s="275"/>
      <c r="AN484" s="275"/>
      <c r="AO484" s="275"/>
      <c r="AP484" s="275"/>
      <c r="AQ484" s="275"/>
      <c r="AR484" s="275"/>
      <c r="AS484" s="298"/>
      <c r="AT484" s="275"/>
      <c r="AU484" s="281"/>
    </row>
    <row r="485" spans="1:47" s="2" customFormat="1">
      <c r="A485" s="451"/>
      <c r="B485" s="451"/>
      <c r="C485" s="451"/>
      <c r="D485" s="451"/>
      <c r="E485" s="275"/>
      <c r="F485" s="275"/>
      <c r="G485" s="275"/>
      <c r="H485" s="179"/>
      <c r="I485" s="179"/>
      <c r="J485" s="298"/>
      <c r="K485" s="275"/>
      <c r="L485" s="275"/>
      <c r="M485" s="275"/>
      <c r="N485" s="298"/>
      <c r="O485" s="275"/>
      <c r="P485" s="275"/>
      <c r="Q485" s="275"/>
      <c r="R485" s="275"/>
      <c r="S485" s="275"/>
      <c r="T485" s="275"/>
      <c r="U485" s="275"/>
      <c r="V485" s="275"/>
      <c r="W485" s="275"/>
      <c r="X485" s="275"/>
      <c r="Y485" s="275"/>
      <c r="Z485" s="275"/>
      <c r="AA485" s="275"/>
      <c r="AB485" s="275"/>
      <c r="AC485" s="275"/>
      <c r="AD485" s="298"/>
      <c r="AE485" s="275"/>
      <c r="AF485" s="275"/>
      <c r="AG485" s="275"/>
      <c r="AH485" s="275"/>
      <c r="AI485" s="275"/>
      <c r="AJ485" s="275"/>
      <c r="AK485" s="275"/>
      <c r="AL485" s="275"/>
      <c r="AM485" s="275"/>
      <c r="AN485" s="275"/>
      <c r="AO485" s="275"/>
      <c r="AP485" s="275"/>
      <c r="AQ485" s="275"/>
      <c r="AR485" s="275"/>
      <c r="AS485" s="298"/>
      <c r="AT485" s="275"/>
      <c r="AU485" s="281"/>
    </row>
    <row r="486" spans="1:47" s="2" customFormat="1">
      <c r="A486" s="451"/>
      <c r="B486" s="451"/>
      <c r="C486" s="451"/>
      <c r="D486" s="451"/>
      <c r="E486" s="275"/>
      <c r="F486" s="275"/>
      <c r="G486" s="275"/>
      <c r="H486" s="179"/>
      <c r="I486" s="179"/>
      <c r="J486" s="298"/>
      <c r="K486" s="275"/>
      <c r="L486" s="275"/>
      <c r="M486" s="275"/>
      <c r="N486" s="298"/>
      <c r="O486" s="275"/>
      <c r="P486" s="275"/>
      <c r="Q486" s="275"/>
      <c r="R486" s="275"/>
      <c r="S486" s="275"/>
      <c r="T486" s="275"/>
      <c r="U486" s="275"/>
      <c r="V486" s="275"/>
      <c r="W486" s="275"/>
      <c r="X486" s="275"/>
      <c r="Y486" s="275"/>
      <c r="Z486" s="275"/>
      <c r="AA486" s="275"/>
      <c r="AB486" s="275"/>
      <c r="AC486" s="275"/>
      <c r="AD486" s="298"/>
      <c r="AE486" s="275"/>
      <c r="AF486" s="275"/>
      <c r="AG486" s="275"/>
      <c r="AH486" s="275"/>
      <c r="AI486" s="275"/>
      <c r="AJ486" s="275"/>
      <c r="AK486" s="275"/>
      <c r="AL486" s="275"/>
      <c r="AM486" s="275"/>
      <c r="AN486" s="275"/>
      <c r="AO486" s="275"/>
      <c r="AP486" s="275"/>
      <c r="AQ486" s="275"/>
      <c r="AR486" s="275"/>
      <c r="AS486" s="298"/>
      <c r="AT486" s="275"/>
      <c r="AU486" s="281"/>
    </row>
    <row r="487" spans="1:47" s="2" customFormat="1">
      <c r="A487" s="451"/>
      <c r="B487" s="451"/>
      <c r="C487" s="451"/>
      <c r="D487" s="451"/>
      <c r="E487" s="275"/>
      <c r="F487" s="275"/>
      <c r="G487" s="275"/>
      <c r="H487" s="179"/>
      <c r="I487" s="179"/>
      <c r="J487" s="298"/>
      <c r="K487" s="275"/>
      <c r="L487" s="275"/>
      <c r="M487" s="275"/>
      <c r="N487" s="298"/>
      <c r="O487" s="275"/>
      <c r="P487" s="275"/>
      <c r="Q487" s="275"/>
      <c r="R487" s="275"/>
      <c r="S487" s="275"/>
      <c r="T487" s="275"/>
      <c r="U487" s="275"/>
      <c r="V487" s="275"/>
      <c r="W487" s="275"/>
      <c r="X487" s="275"/>
      <c r="Y487" s="275"/>
      <c r="Z487" s="275"/>
      <c r="AA487" s="275"/>
      <c r="AB487" s="275"/>
      <c r="AC487" s="275"/>
      <c r="AD487" s="298"/>
      <c r="AE487" s="275"/>
      <c r="AF487" s="275"/>
      <c r="AG487" s="275"/>
      <c r="AH487" s="275"/>
      <c r="AI487" s="275"/>
      <c r="AJ487" s="275"/>
      <c r="AK487" s="275"/>
      <c r="AL487" s="275"/>
      <c r="AM487" s="275"/>
      <c r="AN487" s="275"/>
      <c r="AO487" s="275"/>
      <c r="AP487" s="275"/>
      <c r="AQ487" s="275"/>
      <c r="AR487" s="275"/>
      <c r="AS487" s="298"/>
      <c r="AT487" s="275"/>
      <c r="AU487" s="281"/>
    </row>
    <row r="488" spans="1:47" s="2" customFormat="1">
      <c r="A488" s="451"/>
      <c r="B488" s="451"/>
      <c r="C488" s="451"/>
      <c r="D488" s="451"/>
      <c r="E488" s="275"/>
      <c r="F488" s="275"/>
      <c r="G488" s="275"/>
      <c r="H488" s="179"/>
      <c r="I488" s="179"/>
      <c r="J488" s="298"/>
      <c r="K488" s="275"/>
      <c r="L488" s="275"/>
      <c r="M488" s="275"/>
      <c r="N488" s="298"/>
      <c r="O488" s="275"/>
      <c r="P488" s="275"/>
      <c r="Q488" s="275"/>
      <c r="R488" s="275"/>
      <c r="S488" s="275"/>
      <c r="T488" s="275"/>
      <c r="U488" s="275"/>
      <c r="V488" s="275"/>
      <c r="W488" s="275"/>
      <c r="X488" s="275"/>
      <c r="Y488" s="275"/>
      <c r="Z488" s="275"/>
      <c r="AA488" s="275"/>
      <c r="AB488" s="275"/>
      <c r="AC488" s="275"/>
      <c r="AD488" s="298"/>
      <c r="AE488" s="275"/>
      <c r="AF488" s="275"/>
      <c r="AG488" s="275"/>
      <c r="AH488" s="275"/>
      <c r="AI488" s="275"/>
      <c r="AJ488" s="275"/>
      <c r="AK488" s="275"/>
      <c r="AL488" s="275"/>
      <c r="AM488" s="275"/>
      <c r="AN488" s="275"/>
      <c r="AO488" s="275"/>
      <c r="AP488" s="275"/>
      <c r="AQ488" s="275"/>
      <c r="AR488" s="275"/>
      <c r="AS488" s="298"/>
      <c r="AT488" s="275"/>
      <c r="AU488" s="281"/>
    </row>
    <row r="489" spans="1:47" s="2" customFormat="1">
      <c r="A489" s="451"/>
      <c r="B489" s="451"/>
      <c r="C489" s="451"/>
      <c r="D489" s="451"/>
      <c r="E489" s="275"/>
      <c r="F489" s="275"/>
      <c r="G489" s="275"/>
      <c r="H489" s="179"/>
      <c r="I489" s="179"/>
      <c r="J489" s="298"/>
      <c r="K489" s="275"/>
      <c r="L489" s="275"/>
      <c r="M489" s="275"/>
      <c r="N489" s="298"/>
      <c r="O489" s="275"/>
      <c r="P489" s="275"/>
      <c r="Q489" s="275"/>
      <c r="R489" s="275"/>
      <c r="S489" s="275"/>
      <c r="T489" s="275"/>
      <c r="U489" s="275"/>
      <c r="V489" s="275"/>
      <c r="W489" s="275"/>
      <c r="X489" s="275"/>
      <c r="Y489" s="275"/>
      <c r="Z489" s="275"/>
      <c r="AA489" s="275"/>
      <c r="AB489" s="275"/>
      <c r="AC489" s="275"/>
      <c r="AD489" s="298"/>
      <c r="AE489" s="275"/>
      <c r="AF489" s="275"/>
      <c r="AG489" s="275"/>
      <c r="AH489" s="275"/>
      <c r="AI489" s="275"/>
      <c r="AJ489" s="275"/>
      <c r="AK489" s="275"/>
      <c r="AL489" s="275"/>
      <c r="AM489" s="275"/>
      <c r="AN489" s="275"/>
      <c r="AO489" s="275"/>
      <c r="AP489" s="275"/>
      <c r="AQ489" s="275"/>
      <c r="AR489" s="275"/>
      <c r="AS489" s="298"/>
      <c r="AT489" s="275"/>
      <c r="AU489" s="281"/>
    </row>
    <row r="490" spans="1:47" s="2" customFormat="1">
      <c r="A490" s="451"/>
      <c r="B490" s="451"/>
      <c r="C490" s="451"/>
      <c r="D490" s="451"/>
      <c r="E490" s="275"/>
      <c r="F490" s="275"/>
      <c r="G490" s="275"/>
      <c r="H490" s="179"/>
      <c r="I490" s="179"/>
      <c r="J490" s="298"/>
      <c r="K490" s="275"/>
      <c r="L490" s="275"/>
      <c r="M490" s="275"/>
      <c r="N490" s="298"/>
      <c r="O490" s="275"/>
      <c r="P490" s="275"/>
      <c r="Q490" s="275"/>
      <c r="R490" s="275"/>
      <c r="S490" s="275"/>
      <c r="T490" s="275"/>
      <c r="U490" s="275"/>
      <c r="V490" s="275"/>
      <c r="W490" s="275"/>
      <c r="X490" s="275"/>
      <c r="Y490" s="275"/>
      <c r="Z490" s="275"/>
      <c r="AA490" s="275"/>
      <c r="AB490" s="275"/>
      <c r="AC490" s="275"/>
      <c r="AD490" s="298"/>
      <c r="AE490" s="275"/>
      <c r="AF490" s="275"/>
      <c r="AG490" s="275"/>
      <c r="AH490" s="275"/>
      <c r="AI490" s="275"/>
      <c r="AJ490" s="275"/>
      <c r="AK490" s="275"/>
      <c r="AL490" s="275"/>
      <c r="AM490" s="275"/>
      <c r="AN490" s="275"/>
      <c r="AO490" s="275"/>
      <c r="AP490" s="275"/>
      <c r="AQ490" s="275"/>
      <c r="AR490" s="275"/>
      <c r="AS490" s="298"/>
      <c r="AT490" s="275"/>
      <c r="AU490" s="281"/>
    </row>
    <row r="491" spans="1:47" s="2" customFormat="1">
      <c r="A491" s="451"/>
      <c r="B491" s="451"/>
      <c r="C491" s="451"/>
      <c r="D491" s="451"/>
      <c r="E491" s="275"/>
      <c r="F491" s="275"/>
      <c r="G491" s="275"/>
      <c r="H491" s="179"/>
      <c r="I491" s="179"/>
      <c r="J491" s="298"/>
      <c r="K491" s="275"/>
      <c r="L491" s="275"/>
      <c r="M491" s="275"/>
      <c r="N491" s="298"/>
      <c r="O491" s="275"/>
      <c r="P491" s="275"/>
      <c r="Q491" s="275"/>
      <c r="R491" s="275"/>
      <c r="S491" s="275"/>
      <c r="T491" s="275"/>
      <c r="U491" s="275"/>
      <c r="V491" s="275"/>
      <c r="W491" s="275"/>
      <c r="X491" s="275"/>
      <c r="Y491" s="275"/>
      <c r="Z491" s="275"/>
      <c r="AA491" s="275"/>
      <c r="AB491" s="275"/>
      <c r="AC491" s="275"/>
      <c r="AD491" s="298"/>
      <c r="AE491" s="275"/>
      <c r="AF491" s="275"/>
      <c r="AG491" s="275"/>
      <c r="AH491" s="275"/>
      <c r="AI491" s="275"/>
      <c r="AJ491" s="275"/>
      <c r="AK491" s="275"/>
      <c r="AL491" s="275"/>
      <c r="AM491" s="275"/>
      <c r="AN491" s="275"/>
      <c r="AO491" s="275"/>
      <c r="AP491" s="275"/>
      <c r="AQ491" s="275"/>
      <c r="AR491" s="275"/>
      <c r="AS491" s="298"/>
      <c r="AT491" s="275"/>
      <c r="AU491" s="281"/>
    </row>
    <row r="492" spans="1:47" s="2" customFormat="1">
      <c r="A492" s="451"/>
      <c r="B492" s="451"/>
      <c r="C492" s="451"/>
      <c r="D492" s="451"/>
      <c r="E492" s="275"/>
      <c r="F492" s="275"/>
      <c r="G492" s="275"/>
      <c r="H492" s="179"/>
      <c r="I492" s="179"/>
      <c r="J492" s="298"/>
      <c r="K492" s="275"/>
      <c r="L492" s="275"/>
      <c r="M492" s="275"/>
      <c r="N492" s="298"/>
      <c r="O492" s="275"/>
      <c r="P492" s="275"/>
      <c r="Q492" s="275"/>
      <c r="R492" s="275"/>
      <c r="S492" s="275"/>
      <c r="T492" s="275"/>
      <c r="U492" s="275"/>
      <c r="V492" s="275"/>
      <c r="W492" s="275"/>
      <c r="X492" s="275"/>
      <c r="Y492" s="275"/>
      <c r="Z492" s="275"/>
      <c r="AA492" s="275"/>
      <c r="AB492" s="275"/>
      <c r="AC492" s="275"/>
      <c r="AD492" s="298"/>
      <c r="AE492" s="275"/>
      <c r="AF492" s="275"/>
      <c r="AG492" s="275"/>
      <c r="AH492" s="275"/>
      <c r="AI492" s="275"/>
      <c r="AJ492" s="275"/>
      <c r="AK492" s="275"/>
      <c r="AL492" s="275"/>
      <c r="AM492" s="275"/>
      <c r="AN492" s="275"/>
      <c r="AO492" s="275"/>
      <c r="AP492" s="275"/>
      <c r="AQ492" s="275"/>
      <c r="AR492" s="275"/>
      <c r="AS492" s="298"/>
      <c r="AT492" s="275"/>
      <c r="AU492" s="281"/>
    </row>
    <row r="493" spans="1:47" s="2" customFormat="1">
      <c r="A493" s="451"/>
      <c r="B493" s="451"/>
      <c r="C493" s="451"/>
      <c r="D493" s="451"/>
      <c r="E493" s="275"/>
      <c r="F493" s="275"/>
      <c r="G493" s="275"/>
      <c r="H493" s="179"/>
      <c r="I493" s="179"/>
      <c r="J493" s="298"/>
      <c r="K493" s="275"/>
      <c r="L493" s="275"/>
      <c r="M493" s="275"/>
      <c r="N493" s="298"/>
      <c r="O493" s="275"/>
      <c r="P493" s="275"/>
      <c r="Q493" s="275"/>
      <c r="R493" s="275"/>
      <c r="S493" s="275"/>
      <c r="T493" s="275"/>
      <c r="U493" s="275"/>
      <c r="V493" s="275"/>
      <c r="W493" s="275"/>
      <c r="X493" s="275"/>
      <c r="Y493" s="275"/>
      <c r="Z493" s="275"/>
      <c r="AA493" s="275"/>
      <c r="AB493" s="275"/>
      <c r="AC493" s="275"/>
      <c r="AD493" s="298"/>
      <c r="AE493" s="275"/>
      <c r="AF493" s="275"/>
      <c r="AG493" s="275"/>
      <c r="AH493" s="275"/>
      <c r="AI493" s="275"/>
      <c r="AJ493" s="275"/>
      <c r="AK493" s="275"/>
      <c r="AL493" s="275"/>
      <c r="AM493" s="275"/>
      <c r="AN493" s="275"/>
      <c r="AO493" s="275"/>
      <c r="AP493" s="275"/>
      <c r="AQ493" s="275"/>
      <c r="AR493" s="275"/>
      <c r="AS493" s="298"/>
      <c r="AT493" s="275"/>
      <c r="AU493" s="281"/>
    </row>
    <row r="494" spans="1:47" s="2" customFormat="1">
      <c r="A494" s="451"/>
      <c r="B494" s="451"/>
      <c r="C494" s="451"/>
      <c r="D494" s="451"/>
      <c r="E494" s="275"/>
      <c r="F494" s="275"/>
      <c r="G494" s="275"/>
      <c r="H494" s="179"/>
      <c r="I494" s="179"/>
      <c r="J494" s="298"/>
      <c r="K494" s="275"/>
      <c r="L494" s="275"/>
      <c r="M494" s="275"/>
      <c r="N494" s="298"/>
      <c r="O494" s="275"/>
      <c r="P494" s="275"/>
      <c r="Q494" s="275"/>
      <c r="R494" s="275"/>
      <c r="S494" s="275"/>
      <c r="T494" s="275"/>
      <c r="U494" s="275"/>
      <c r="V494" s="275"/>
      <c r="W494" s="275"/>
      <c r="X494" s="275"/>
      <c r="Y494" s="275"/>
      <c r="Z494" s="275"/>
      <c r="AA494" s="275"/>
      <c r="AB494" s="275"/>
      <c r="AC494" s="275"/>
      <c r="AD494" s="298"/>
      <c r="AE494" s="275"/>
      <c r="AF494" s="275"/>
      <c r="AG494" s="275"/>
      <c r="AH494" s="275"/>
      <c r="AI494" s="275"/>
      <c r="AJ494" s="275"/>
      <c r="AK494" s="275"/>
      <c r="AL494" s="275"/>
      <c r="AM494" s="275"/>
      <c r="AN494" s="275"/>
      <c r="AO494" s="275"/>
      <c r="AP494" s="275"/>
      <c r="AQ494" s="275"/>
      <c r="AR494" s="275"/>
      <c r="AS494" s="298"/>
      <c r="AT494" s="275"/>
      <c r="AU494" s="281"/>
    </row>
    <row r="495" spans="1:47" s="2" customFormat="1">
      <c r="A495" s="451"/>
      <c r="B495" s="451"/>
      <c r="C495" s="451"/>
      <c r="D495" s="451"/>
      <c r="E495" s="275"/>
      <c r="F495" s="275"/>
      <c r="G495" s="275"/>
      <c r="H495" s="179"/>
      <c r="I495" s="179"/>
      <c r="J495" s="298"/>
      <c r="K495" s="275"/>
      <c r="L495" s="275"/>
      <c r="M495" s="275"/>
      <c r="N495" s="298"/>
      <c r="O495" s="275"/>
      <c r="P495" s="275"/>
      <c r="Q495" s="275"/>
      <c r="R495" s="275"/>
      <c r="S495" s="275"/>
      <c r="T495" s="275"/>
      <c r="U495" s="275"/>
      <c r="V495" s="275"/>
      <c r="W495" s="275"/>
      <c r="X495" s="275"/>
      <c r="Y495" s="275"/>
      <c r="Z495" s="275"/>
      <c r="AA495" s="275"/>
      <c r="AB495" s="275"/>
      <c r="AC495" s="275"/>
      <c r="AD495" s="298"/>
      <c r="AE495" s="275"/>
      <c r="AF495" s="275"/>
      <c r="AG495" s="275"/>
      <c r="AH495" s="275"/>
      <c r="AI495" s="275"/>
      <c r="AJ495" s="275"/>
      <c r="AK495" s="275"/>
      <c r="AL495" s="275"/>
      <c r="AM495" s="275"/>
      <c r="AN495" s="275"/>
      <c r="AO495" s="275"/>
      <c r="AP495" s="275"/>
      <c r="AQ495" s="275"/>
      <c r="AR495" s="275"/>
      <c r="AS495" s="298"/>
      <c r="AT495" s="275"/>
      <c r="AU495" s="281"/>
    </row>
    <row r="496" spans="1:47" s="2" customFormat="1">
      <c r="A496" s="451"/>
      <c r="B496" s="451"/>
      <c r="C496" s="451"/>
      <c r="D496" s="451"/>
      <c r="E496" s="275"/>
      <c r="F496" s="275"/>
      <c r="G496" s="275"/>
      <c r="H496" s="179"/>
      <c r="I496" s="179"/>
      <c r="J496" s="298"/>
      <c r="K496" s="275"/>
      <c r="L496" s="275"/>
      <c r="M496" s="275"/>
      <c r="N496" s="298"/>
      <c r="O496" s="275"/>
      <c r="P496" s="275"/>
      <c r="Q496" s="275"/>
      <c r="R496" s="275"/>
      <c r="S496" s="275"/>
      <c r="T496" s="275"/>
      <c r="U496" s="275"/>
      <c r="V496" s="275"/>
      <c r="W496" s="275"/>
      <c r="X496" s="275"/>
      <c r="Y496" s="275"/>
      <c r="Z496" s="275"/>
      <c r="AA496" s="275"/>
      <c r="AB496" s="275"/>
      <c r="AC496" s="275"/>
      <c r="AD496" s="298"/>
      <c r="AE496" s="275"/>
      <c r="AF496" s="275"/>
      <c r="AG496" s="275"/>
      <c r="AH496" s="275"/>
      <c r="AI496" s="275"/>
      <c r="AJ496" s="275"/>
      <c r="AK496" s="275"/>
      <c r="AL496" s="275"/>
      <c r="AM496" s="275"/>
      <c r="AN496" s="275"/>
      <c r="AO496" s="275"/>
      <c r="AP496" s="275"/>
      <c r="AQ496" s="275"/>
      <c r="AR496" s="275"/>
      <c r="AS496" s="298"/>
      <c r="AT496" s="275"/>
      <c r="AU496" s="281"/>
    </row>
    <row r="497" spans="1:47" s="2" customFormat="1">
      <c r="A497" s="451"/>
      <c r="B497" s="451"/>
      <c r="C497" s="451"/>
      <c r="D497" s="451"/>
      <c r="E497" s="275"/>
      <c r="F497" s="275"/>
      <c r="G497" s="275"/>
      <c r="H497" s="179"/>
      <c r="I497" s="179"/>
      <c r="J497" s="298"/>
      <c r="K497" s="275"/>
      <c r="L497" s="275"/>
      <c r="M497" s="275"/>
      <c r="N497" s="298"/>
      <c r="O497" s="275"/>
      <c r="P497" s="275"/>
      <c r="Q497" s="275"/>
      <c r="R497" s="275"/>
      <c r="S497" s="275"/>
      <c r="T497" s="275"/>
      <c r="U497" s="275"/>
      <c r="V497" s="275"/>
      <c r="W497" s="275"/>
      <c r="X497" s="275"/>
      <c r="Y497" s="275"/>
      <c r="Z497" s="275"/>
      <c r="AA497" s="275"/>
      <c r="AB497" s="275"/>
      <c r="AC497" s="275"/>
      <c r="AD497" s="298"/>
      <c r="AE497" s="275"/>
      <c r="AF497" s="275"/>
      <c r="AG497" s="275"/>
      <c r="AH497" s="275"/>
      <c r="AI497" s="275"/>
      <c r="AJ497" s="275"/>
      <c r="AK497" s="275"/>
      <c r="AL497" s="275"/>
      <c r="AM497" s="275"/>
      <c r="AN497" s="275"/>
      <c r="AO497" s="275"/>
      <c r="AP497" s="275"/>
      <c r="AQ497" s="275"/>
      <c r="AR497" s="275"/>
      <c r="AS497" s="298"/>
      <c r="AT497" s="275"/>
      <c r="AU497" s="281"/>
    </row>
    <row r="498" spans="1:47" s="2" customFormat="1">
      <c r="A498" s="451"/>
      <c r="B498" s="451"/>
      <c r="C498" s="451"/>
      <c r="D498" s="451"/>
      <c r="E498" s="275"/>
      <c r="F498" s="275"/>
      <c r="G498" s="275"/>
      <c r="H498" s="179"/>
      <c r="I498" s="179"/>
      <c r="J498" s="298"/>
      <c r="K498" s="275"/>
      <c r="L498" s="275"/>
      <c r="M498" s="275"/>
      <c r="N498" s="298"/>
      <c r="O498" s="275"/>
      <c r="P498" s="275"/>
      <c r="Q498" s="275"/>
      <c r="R498" s="275"/>
      <c r="S498" s="275"/>
      <c r="T498" s="275"/>
      <c r="U498" s="275"/>
      <c r="V498" s="275"/>
      <c r="W498" s="275"/>
      <c r="X498" s="275"/>
      <c r="Y498" s="275"/>
      <c r="Z498" s="275"/>
      <c r="AA498" s="275"/>
      <c r="AB498" s="275"/>
      <c r="AC498" s="275"/>
      <c r="AD498" s="298"/>
      <c r="AE498" s="275"/>
      <c r="AF498" s="275"/>
      <c r="AG498" s="275"/>
      <c r="AH498" s="275"/>
      <c r="AI498" s="275"/>
      <c r="AJ498" s="275"/>
      <c r="AK498" s="275"/>
      <c r="AL498" s="275"/>
      <c r="AM498" s="275"/>
      <c r="AN498" s="275"/>
      <c r="AO498" s="275"/>
      <c r="AP498" s="275"/>
      <c r="AQ498" s="275"/>
      <c r="AR498" s="275"/>
      <c r="AS498" s="298"/>
      <c r="AT498" s="275"/>
      <c r="AU498" s="281"/>
    </row>
    <row r="499" spans="1:47" s="2" customFormat="1">
      <c r="A499" s="451"/>
      <c r="B499" s="451"/>
      <c r="C499" s="451"/>
      <c r="D499" s="451"/>
      <c r="E499" s="275"/>
      <c r="F499" s="275"/>
      <c r="G499" s="275"/>
      <c r="H499" s="179"/>
      <c r="I499" s="179"/>
      <c r="J499" s="298"/>
      <c r="K499" s="275"/>
      <c r="L499" s="275"/>
      <c r="M499" s="275"/>
      <c r="N499" s="298"/>
      <c r="O499" s="275"/>
      <c r="P499" s="275"/>
      <c r="Q499" s="275"/>
      <c r="R499" s="275"/>
      <c r="S499" s="275"/>
      <c r="T499" s="275"/>
      <c r="U499" s="275"/>
      <c r="V499" s="275"/>
      <c r="W499" s="275"/>
      <c r="X499" s="275"/>
      <c r="Y499" s="275"/>
      <c r="Z499" s="275"/>
      <c r="AA499" s="275"/>
      <c r="AB499" s="275"/>
      <c r="AC499" s="275"/>
      <c r="AD499" s="298"/>
      <c r="AE499" s="275"/>
      <c r="AF499" s="275"/>
      <c r="AG499" s="275"/>
      <c r="AH499" s="275"/>
      <c r="AI499" s="275"/>
      <c r="AJ499" s="275"/>
      <c r="AK499" s="275"/>
      <c r="AL499" s="275"/>
      <c r="AM499" s="275"/>
      <c r="AN499" s="275"/>
      <c r="AO499" s="275"/>
      <c r="AP499" s="275"/>
      <c r="AQ499" s="275"/>
      <c r="AR499" s="275"/>
      <c r="AS499" s="298"/>
      <c r="AT499" s="275"/>
      <c r="AU499" s="281"/>
    </row>
    <row r="500" spans="1:47" s="2" customFormat="1">
      <c r="A500" s="451"/>
      <c r="B500" s="451"/>
      <c r="C500" s="451"/>
      <c r="D500" s="451"/>
      <c r="E500" s="275"/>
      <c r="F500" s="275"/>
      <c r="G500" s="275"/>
      <c r="H500" s="179"/>
      <c r="I500" s="179"/>
      <c r="J500" s="298"/>
      <c r="K500" s="275"/>
      <c r="L500" s="275"/>
      <c r="M500" s="275"/>
      <c r="N500" s="298"/>
      <c r="O500" s="275"/>
      <c r="P500" s="275"/>
      <c r="Q500" s="275"/>
      <c r="R500" s="275"/>
      <c r="S500" s="275"/>
      <c r="T500" s="275"/>
      <c r="U500" s="275"/>
      <c r="V500" s="275"/>
      <c r="W500" s="275"/>
      <c r="X500" s="275"/>
      <c r="Y500" s="275"/>
      <c r="Z500" s="275"/>
      <c r="AA500" s="275"/>
      <c r="AB500" s="275"/>
      <c r="AC500" s="275"/>
      <c r="AD500" s="298"/>
      <c r="AE500" s="275"/>
      <c r="AF500" s="275"/>
      <c r="AG500" s="275"/>
      <c r="AH500" s="275"/>
      <c r="AI500" s="275"/>
      <c r="AJ500" s="275"/>
      <c r="AK500" s="275"/>
      <c r="AL500" s="275"/>
      <c r="AM500" s="275"/>
      <c r="AN500" s="275"/>
      <c r="AO500" s="275"/>
      <c r="AP500" s="275"/>
      <c r="AQ500" s="275"/>
      <c r="AR500" s="275"/>
      <c r="AS500" s="298"/>
      <c r="AT500" s="275"/>
      <c r="AU500" s="281"/>
    </row>
    <row r="501" spans="1:47" s="2" customFormat="1">
      <c r="A501" s="451"/>
      <c r="B501" s="451"/>
      <c r="C501" s="451"/>
      <c r="D501" s="451"/>
      <c r="E501" s="275"/>
      <c r="F501" s="275"/>
      <c r="G501" s="275"/>
      <c r="H501" s="179"/>
      <c r="I501" s="179"/>
      <c r="J501" s="298"/>
      <c r="K501" s="275"/>
      <c r="L501" s="275"/>
      <c r="M501" s="275"/>
      <c r="N501" s="298"/>
      <c r="O501" s="275"/>
      <c r="P501" s="275"/>
      <c r="Q501" s="275"/>
      <c r="R501" s="275"/>
      <c r="S501" s="275"/>
      <c r="T501" s="275"/>
      <c r="U501" s="275"/>
      <c r="V501" s="275"/>
      <c r="W501" s="275"/>
      <c r="X501" s="275"/>
      <c r="Y501" s="275"/>
      <c r="Z501" s="275"/>
      <c r="AA501" s="275"/>
      <c r="AB501" s="275"/>
      <c r="AC501" s="275"/>
      <c r="AD501" s="298"/>
      <c r="AE501" s="275"/>
      <c r="AF501" s="275"/>
      <c r="AG501" s="275"/>
      <c r="AH501" s="275"/>
      <c r="AI501" s="275"/>
      <c r="AJ501" s="275"/>
      <c r="AK501" s="275"/>
      <c r="AL501" s="275"/>
      <c r="AM501" s="275"/>
      <c r="AN501" s="275"/>
      <c r="AO501" s="275"/>
      <c r="AP501" s="275"/>
      <c r="AQ501" s="275"/>
      <c r="AR501" s="275"/>
      <c r="AS501" s="298"/>
      <c r="AT501" s="275"/>
      <c r="AU501" s="281"/>
    </row>
    <row r="502" spans="1:47" s="2" customFormat="1">
      <c r="A502" s="451"/>
      <c r="B502" s="451"/>
      <c r="C502" s="451"/>
      <c r="D502" s="451"/>
      <c r="E502" s="275"/>
      <c r="F502" s="275"/>
      <c r="G502" s="275"/>
      <c r="H502" s="179"/>
      <c r="I502" s="179"/>
      <c r="J502" s="298"/>
      <c r="K502" s="275"/>
      <c r="L502" s="275"/>
      <c r="M502" s="275"/>
      <c r="N502" s="298"/>
      <c r="O502" s="275"/>
      <c r="P502" s="275"/>
      <c r="Q502" s="275"/>
      <c r="R502" s="275"/>
      <c r="S502" s="275"/>
      <c r="T502" s="275"/>
      <c r="U502" s="275"/>
      <c r="V502" s="275"/>
      <c r="W502" s="275"/>
      <c r="X502" s="275"/>
      <c r="Y502" s="275"/>
      <c r="Z502" s="275"/>
      <c r="AA502" s="275"/>
      <c r="AB502" s="275"/>
      <c r="AC502" s="275"/>
      <c r="AD502" s="298"/>
      <c r="AE502" s="275"/>
      <c r="AF502" s="275"/>
      <c r="AG502" s="275"/>
      <c r="AH502" s="275"/>
      <c r="AI502" s="275"/>
      <c r="AJ502" s="275"/>
      <c r="AK502" s="275"/>
      <c r="AL502" s="275"/>
      <c r="AM502" s="275"/>
      <c r="AN502" s="275"/>
      <c r="AO502" s="275"/>
      <c r="AP502" s="275"/>
      <c r="AQ502" s="275"/>
      <c r="AR502" s="275"/>
      <c r="AS502" s="298"/>
      <c r="AT502" s="275"/>
      <c r="AU502" s="281"/>
    </row>
    <row r="503" spans="1:47" s="2" customFormat="1">
      <c r="A503" s="451"/>
      <c r="B503" s="451"/>
      <c r="C503" s="451"/>
      <c r="D503" s="451"/>
      <c r="E503" s="275"/>
      <c r="F503" s="275"/>
      <c r="G503" s="275"/>
      <c r="H503" s="179"/>
      <c r="I503" s="179"/>
      <c r="J503" s="298"/>
      <c r="K503" s="275"/>
      <c r="L503" s="275"/>
      <c r="M503" s="275"/>
      <c r="N503" s="298"/>
      <c r="O503" s="275"/>
      <c r="P503" s="275"/>
      <c r="Q503" s="275"/>
      <c r="R503" s="275"/>
      <c r="S503" s="275"/>
      <c r="T503" s="275"/>
      <c r="U503" s="275"/>
      <c r="V503" s="275"/>
      <c r="W503" s="275"/>
      <c r="X503" s="275"/>
      <c r="Y503" s="275"/>
      <c r="Z503" s="275"/>
      <c r="AA503" s="275"/>
      <c r="AB503" s="275"/>
      <c r="AC503" s="275"/>
      <c r="AD503" s="298"/>
      <c r="AE503" s="275"/>
      <c r="AF503" s="275"/>
      <c r="AG503" s="275"/>
      <c r="AH503" s="275"/>
      <c r="AI503" s="275"/>
      <c r="AJ503" s="275"/>
      <c r="AK503" s="275"/>
      <c r="AL503" s="275"/>
      <c r="AM503" s="275"/>
      <c r="AN503" s="275"/>
      <c r="AO503" s="275"/>
      <c r="AP503" s="275"/>
      <c r="AQ503" s="275"/>
      <c r="AR503" s="275"/>
      <c r="AS503" s="298"/>
      <c r="AT503" s="275"/>
      <c r="AU503" s="281"/>
    </row>
    <row r="504" spans="1:47" s="2" customFormat="1">
      <c r="A504" s="451"/>
      <c r="B504" s="451"/>
      <c r="C504" s="451"/>
      <c r="D504" s="451"/>
      <c r="E504" s="275"/>
      <c r="F504" s="275"/>
      <c r="G504" s="275"/>
      <c r="H504" s="179"/>
      <c r="I504" s="179"/>
      <c r="J504" s="298"/>
      <c r="K504" s="275"/>
      <c r="L504" s="275"/>
      <c r="M504" s="275"/>
      <c r="N504" s="298"/>
      <c r="O504" s="275"/>
      <c r="P504" s="275"/>
      <c r="Q504" s="275"/>
      <c r="R504" s="275"/>
      <c r="S504" s="275"/>
      <c r="T504" s="275"/>
      <c r="U504" s="275"/>
      <c r="V504" s="275"/>
      <c r="W504" s="275"/>
      <c r="X504" s="275"/>
      <c r="Y504" s="275"/>
      <c r="Z504" s="275"/>
      <c r="AA504" s="275"/>
      <c r="AB504" s="275"/>
      <c r="AC504" s="275"/>
      <c r="AD504" s="298"/>
      <c r="AE504" s="275"/>
      <c r="AF504" s="275"/>
      <c r="AG504" s="275"/>
      <c r="AH504" s="275"/>
      <c r="AI504" s="275"/>
      <c r="AJ504" s="275"/>
      <c r="AK504" s="275"/>
      <c r="AL504" s="275"/>
      <c r="AM504" s="275"/>
      <c r="AN504" s="275"/>
      <c r="AO504" s="275"/>
      <c r="AP504" s="275"/>
      <c r="AQ504" s="275"/>
      <c r="AR504" s="275"/>
      <c r="AS504" s="298"/>
      <c r="AT504" s="275"/>
      <c r="AU504" s="281"/>
    </row>
    <row r="505" spans="1:47" s="2" customFormat="1">
      <c r="A505" s="451"/>
      <c r="B505" s="451"/>
      <c r="C505" s="451"/>
      <c r="D505" s="451"/>
      <c r="E505" s="275"/>
      <c r="F505" s="275"/>
      <c r="G505" s="275"/>
      <c r="H505" s="179"/>
      <c r="I505" s="179"/>
      <c r="J505" s="298"/>
      <c r="K505" s="275"/>
      <c r="L505" s="275"/>
      <c r="M505" s="275"/>
      <c r="N505" s="298"/>
      <c r="O505" s="275"/>
      <c r="P505" s="275"/>
      <c r="Q505" s="275"/>
      <c r="R505" s="275"/>
      <c r="S505" s="275"/>
      <c r="T505" s="275"/>
      <c r="U505" s="275"/>
      <c r="V505" s="275"/>
      <c r="W505" s="275"/>
      <c r="X505" s="275"/>
      <c r="Y505" s="275"/>
      <c r="Z505" s="275"/>
      <c r="AA505" s="275"/>
      <c r="AB505" s="275"/>
      <c r="AC505" s="275"/>
      <c r="AD505" s="298"/>
      <c r="AE505" s="275"/>
      <c r="AF505" s="275"/>
      <c r="AG505" s="275"/>
      <c r="AH505" s="275"/>
      <c r="AI505" s="275"/>
      <c r="AJ505" s="275"/>
      <c r="AK505" s="275"/>
      <c r="AL505" s="275"/>
      <c r="AM505" s="275"/>
      <c r="AN505" s="275"/>
      <c r="AO505" s="275"/>
      <c r="AP505" s="275"/>
      <c r="AQ505" s="275"/>
      <c r="AR505" s="275"/>
      <c r="AS505" s="298"/>
      <c r="AT505" s="275"/>
      <c r="AU505" s="281"/>
    </row>
    <row r="506" spans="1:47" s="2" customFormat="1">
      <c r="A506" s="451"/>
      <c r="B506" s="451"/>
      <c r="C506" s="451"/>
      <c r="D506" s="451"/>
      <c r="E506" s="275"/>
      <c r="F506" s="275"/>
      <c r="G506" s="275"/>
      <c r="H506" s="179"/>
      <c r="I506" s="179"/>
      <c r="J506" s="298"/>
      <c r="K506" s="275"/>
      <c r="L506" s="275"/>
      <c r="M506" s="275"/>
      <c r="N506" s="298"/>
      <c r="O506" s="275"/>
      <c r="P506" s="275"/>
      <c r="Q506" s="275"/>
      <c r="R506" s="275"/>
      <c r="S506" s="275"/>
      <c r="T506" s="275"/>
      <c r="U506" s="275"/>
      <c r="V506" s="275"/>
      <c r="W506" s="275"/>
      <c r="X506" s="275"/>
      <c r="Y506" s="275"/>
      <c r="Z506" s="275"/>
      <c r="AA506" s="275"/>
      <c r="AB506" s="275"/>
      <c r="AC506" s="275"/>
      <c r="AD506" s="298"/>
      <c r="AE506" s="275"/>
      <c r="AF506" s="275"/>
      <c r="AG506" s="275"/>
      <c r="AH506" s="275"/>
      <c r="AI506" s="275"/>
      <c r="AJ506" s="275"/>
      <c r="AK506" s="275"/>
      <c r="AL506" s="275"/>
      <c r="AM506" s="275"/>
      <c r="AN506" s="275"/>
      <c r="AO506" s="275"/>
      <c r="AP506" s="275"/>
      <c r="AQ506" s="275"/>
      <c r="AR506" s="275"/>
      <c r="AS506" s="298"/>
      <c r="AT506" s="275"/>
      <c r="AU506" s="281"/>
    </row>
    <row r="507" spans="1:47" s="2" customFormat="1">
      <c r="A507" s="451"/>
      <c r="B507" s="451"/>
      <c r="C507" s="451"/>
      <c r="D507" s="451"/>
      <c r="E507" s="275"/>
      <c r="F507" s="275"/>
      <c r="G507" s="275"/>
      <c r="H507" s="179"/>
      <c r="I507" s="179"/>
      <c r="J507" s="298"/>
      <c r="K507" s="275"/>
      <c r="L507" s="275"/>
      <c r="M507" s="275"/>
      <c r="N507" s="298"/>
      <c r="O507" s="275"/>
      <c r="P507" s="275"/>
      <c r="Q507" s="275"/>
      <c r="R507" s="275"/>
      <c r="S507" s="275"/>
      <c r="T507" s="275"/>
      <c r="U507" s="275"/>
      <c r="V507" s="275"/>
      <c r="W507" s="275"/>
      <c r="X507" s="275"/>
      <c r="Y507" s="275"/>
      <c r="Z507" s="275"/>
      <c r="AA507" s="275"/>
      <c r="AB507" s="275"/>
      <c r="AC507" s="275"/>
      <c r="AD507" s="298"/>
      <c r="AE507" s="275"/>
      <c r="AF507" s="275"/>
      <c r="AG507" s="275"/>
      <c r="AH507" s="275"/>
      <c r="AI507" s="275"/>
      <c r="AJ507" s="275"/>
      <c r="AK507" s="275"/>
      <c r="AL507" s="275"/>
      <c r="AM507" s="275"/>
      <c r="AN507" s="275"/>
      <c r="AO507" s="275"/>
      <c r="AP507" s="275"/>
      <c r="AQ507" s="275"/>
      <c r="AR507" s="275"/>
      <c r="AS507" s="298"/>
      <c r="AT507" s="275"/>
      <c r="AU507" s="281"/>
    </row>
    <row r="508" spans="1:47" s="2" customFormat="1">
      <c r="A508" s="451"/>
      <c r="B508" s="451"/>
      <c r="C508" s="451"/>
      <c r="D508" s="451"/>
      <c r="E508" s="275"/>
      <c r="F508" s="275"/>
      <c r="G508" s="275"/>
      <c r="H508" s="179"/>
      <c r="I508" s="179"/>
      <c r="J508" s="298"/>
      <c r="K508" s="275"/>
      <c r="L508" s="275"/>
      <c r="M508" s="275"/>
      <c r="N508" s="298"/>
      <c r="O508" s="275"/>
      <c r="P508" s="275"/>
      <c r="Q508" s="275"/>
      <c r="R508" s="275"/>
      <c r="S508" s="275"/>
      <c r="T508" s="275"/>
      <c r="U508" s="275"/>
      <c r="V508" s="275"/>
      <c r="W508" s="275"/>
      <c r="X508" s="275"/>
      <c r="Y508" s="275"/>
      <c r="Z508" s="275"/>
      <c r="AA508" s="275"/>
      <c r="AB508" s="275"/>
      <c r="AC508" s="275"/>
      <c r="AD508" s="298"/>
      <c r="AE508" s="275"/>
      <c r="AF508" s="275"/>
      <c r="AG508" s="275"/>
      <c r="AH508" s="275"/>
      <c r="AI508" s="275"/>
      <c r="AJ508" s="275"/>
      <c r="AK508" s="275"/>
      <c r="AL508" s="275"/>
      <c r="AM508" s="275"/>
      <c r="AN508" s="275"/>
      <c r="AO508" s="275"/>
      <c r="AP508" s="275"/>
      <c r="AQ508" s="275"/>
      <c r="AR508" s="275"/>
      <c r="AS508" s="298"/>
      <c r="AT508" s="275"/>
      <c r="AU508" s="281"/>
    </row>
    <row r="509" spans="1:47" s="2" customFormat="1">
      <c r="A509" s="451"/>
      <c r="B509" s="451"/>
      <c r="C509" s="451"/>
      <c r="D509" s="451"/>
      <c r="E509" s="275"/>
      <c r="F509" s="275"/>
      <c r="G509" s="275"/>
      <c r="H509" s="179"/>
      <c r="I509" s="179"/>
      <c r="J509" s="298"/>
      <c r="K509" s="275"/>
      <c r="L509" s="275"/>
      <c r="M509" s="275"/>
      <c r="N509" s="298"/>
      <c r="O509" s="275"/>
      <c r="P509" s="275"/>
      <c r="Q509" s="275"/>
      <c r="R509" s="275"/>
      <c r="S509" s="275"/>
      <c r="T509" s="275"/>
      <c r="U509" s="275"/>
      <c r="V509" s="275"/>
      <c r="W509" s="275"/>
      <c r="X509" s="275"/>
      <c r="Y509" s="275"/>
      <c r="Z509" s="275"/>
      <c r="AA509" s="275"/>
      <c r="AB509" s="275"/>
      <c r="AC509" s="275"/>
      <c r="AD509" s="298"/>
      <c r="AE509" s="275"/>
      <c r="AF509" s="275"/>
      <c r="AG509" s="275"/>
      <c r="AH509" s="275"/>
      <c r="AI509" s="275"/>
      <c r="AJ509" s="275"/>
      <c r="AK509" s="275"/>
      <c r="AL509" s="275"/>
      <c r="AM509" s="275"/>
      <c r="AN509" s="275"/>
      <c r="AO509" s="275"/>
      <c r="AP509" s="275"/>
      <c r="AQ509" s="275"/>
      <c r="AR509" s="275"/>
      <c r="AS509" s="298"/>
      <c r="AT509" s="275"/>
      <c r="AU509" s="281"/>
    </row>
    <row r="510" spans="1:47" s="2" customFormat="1">
      <c r="A510" s="451"/>
      <c r="B510" s="451"/>
      <c r="C510" s="451"/>
      <c r="D510" s="451"/>
      <c r="E510" s="275"/>
      <c r="F510" s="275"/>
      <c r="G510" s="275"/>
      <c r="H510" s="179"/>
      <c r="I510" s="179"/>
      <c r="J510" s="298"/>
      <c r="K510" s="275"/>
      <c r="L510" s="275"/>
      <c r="M510" s="275"/>
      <c r="N510" s="298"/>
      <c r="O510" s="275"/>
      <c r="P510" s="275"/>
      <c r="Q510" s="275"/>
      <c r="R510" s="275"/>
      <c r="S510" s="275"/>
      <c r="T510" s="275"/>
      <c r="U510" s="275"/>
      <c r="V510" s="275"/>
      <c r="W510" s="275"/>
      <c r="X510" s="275"/>
      <c r="Y510" s="275"/>
      <c r="Z510" s="275"/>
      <c r="AA510" s="275"/>
      <c r="AB510" s="275"/>
      <c r="AC510" s="275"/>
      <c r="AD510" s="298"/>
      <c r="AE510" s="275"/>
      <c r="AF510" s="275"/>
      <c r="AG510" s="275"/>
      <c r="AH510" s="275"/>
      <c r="AI510" s="275"/>
      <c r="AJ510" s="275"/>
      <c r="AK510" s="275"/>
      <c r="AL510" s="275"/>
      <c r="AM510" s="275"/>
      <c r="AN510" s="275"/>
      <c r="AO510" s="275"/>
      <c r="AP510" s="275"/>
      <c r="AQ510" s="275"/>
      <c r="AR510" s="275"/>
      <c r="AS510" s="298"/>
      <c r="AT510" s="275"/>
      <c r="AU510" s="281"/>
    </row>
    <row r="511" spans="1:47" s="2" customFormat="1">
      <c r="A511" s="451"/>
      <c r="B511" s="451"/>
      <c r="C511" s="451"/>
      <c r="D511" s="451"/>
      <c r="E511" s="275"/>
      <c r="F511" s="275"/>
      <c r="G511" s="275"/>
      <c r="H511" s="179"/>
      <c r="I511" s="179"/>
      <c r="J511" s="298"/>
      <c r="K511" s="275"/>
      <c r="L511" s="275"/>
      <c r="M511" s="275"/>
      <c r="N511" s="298"/>
      <c r="O511" s="275"/>
      <c r="P511" s="275"/>
      <c r="Q511" s="275"/>
      <c r="R511" s="275"/>
      <c r="S511" s="275"/>
      <c r="T511" s="275"/>
      <c r="U511" s="275"/>
      <c r="V511" s="275"/>
      <c r="W511" s="275"/>
      <c r="X511" s="275"/>
      <c r="Y511" s="275"/>
      <c r="Z511" s="275"/>
      <c r="AA511" s="275"/>
      <c r="AB511" s="275"/>
      <c r="AC511" s="275"/>
      <c r="AD511" s="298"/>
      <c r="AE511" s="275"/>
      <c r="AF511" s="275"/>
      <c r="AG511" s="275"/>
      <c r="AH511" s="275"/>
      <c r="AI511" s="275"/>
      <c r="AJ511" s="275"/>
      <c r="AK511" s="275"/>
      <c r="AL511" s="275"/>
      <c r="AM511" s="275"/>
      <c r="AN511" s="275"/>
      <c r="AO511" s="275"/>
      <c r="AP511" s="275"/>
      <c r="AQ511" s="275"/>
      <c r="AR511" s="275"/>
      <c r="AS511" s="298"/>
      <c r="AT511" s="275"/>
      <c r="AU511" s="281"/>
    </row>
    <row r="512" spans="1:47" s="2" customFormat="1">
      <c r="A512" s="451"/>
      <c r="B512" s="451"/>
      <c r="C512" s="451"/>
      <c r="D512" s="451"/>
      <c r="E512" s="275"/>
      <c r="F512" s="275"/>
      <c r="G512" s="275"/>
      <c r="H512" s="179"/>
      <c r="I512" s="179"/>
      <c r="J512" s="298"/>
      <c r="K512" s="275"/>
      <c r="L512" s="275"/>
      <c r="M512" s="275"/>
      <c r="N512" s="298"/>
      <c r="O512" s="275"/>
      <c r="P512" s="275"/>
      <c r="Q512" s="275"/>
      <c r="R512" s="275"/>
      <c r="S512" s="275"/>
      <c r="T512" s="275"/>
      <c r="U512" s="275"/>
      <c r="V512" s="275"/>
      <c r="W512" s="275"/>
      <c r="X512" s="275"/>
      <c r="Y512" s="275"/>
      <c r="Z512" s="275"/>
      <c r="AA512" s="275"/>
      <c r="AB512" s="275"/>
      <c r="AC512" s="275"/>
      <c r="AD512" s="298"/>
      <c r="AE512" s="275"/>
      <c r="AF512" s="275"/>
      <c r="AG512" s="275"/>
      <c r="AH512" s="275"/>
      <c r="AI512" s="275"/>
      <c r="AJ512" s="275"/>
      <c r="AK512" s="275"/>
      <c r="AL512" s="275"/>
      <c r="AM512" s="275"/>
      <c r="AN512" s="275"/>
      <c r="AO512" s="275"/>
      <c r="AP512" s="275"/>
      <c r="AQ512" s="275"/>
      <c r="AR512" s="275"/>
      <c r="AS512" s="298"/>
      <c r="AT512" s="275"/>
      <c r="AU512" s="281"/>
    </row>
    <row r="513" spans="1:47" s="2" customFormat="1">
      <c r="A513" s="451"/>
      <c r="B513" s="451"/>
      <c r="C513" s="451"/>
      <c r="D513" s="451"/>
      <c r="E513" s="275"/>
      <c r="F513" s="275"/>
      <c r="G513" s="275"/>
      <c r="H513" s="179"/>
      <c r="I513" s="179"/>
      <c r="J513" s="298"/>
      <c r="K513" s="275"/>
      <c r="L513" s="275"/>
      <c r="M513" s="275"/>
      <c r="N513" s="298"/>
      <c r="O513" s="275"/>
      <c r="P513" s="275"/>
      <c r="Q513" s="275"/>
      <c r="R513" s="275"/>
      <c r="S513" s="275"/>
      <c r="T513" s="275"/>
      <c r="U513" s="275"/>
      <c r="V513" s="275"/>
      <c r="W513" s="275"/>
      <c r="X513" s="275"/>
      <c r="Y513" s="275"/>
      <c r="Z513" s="275"/>
      <c r="AA513" s="275"/>
      <c r="AB513" s="275"/>
      <c r="AC513" s="275"/>
      <c r="AD513" s="298"/>
      <c r="AE513" s="275"/>
      <c r="AF513" s="275"/>
      <c r="AG513" s="275"/>
      <c r="AH513" s="275"/>
      <c r="AI513" s="275"/>
      <c r="AJ513" s="275"/>
      <c r="AK513" s="275"/>
      <c r="AL513" s="275"/>
      <c r="AM513" s="275"/>
      <c r="AN513" s="275"/>
      <c r="AO513" s="275"/>
      <c r="AP513" s="275"/>
      <c r="AQ513" s="275"/>
      <c r="AR513" s="275"/>
      <c r="AS513" s="298"/>
      <c r="AT513" s="275"/>
      <c r="AU513" s="281"/>
    </row>
    <row r="514" spans="1:47" s="2" customFormat="1">
      <c r="A514" s="451"/>
      <c r="B514" s="451"/>
      <c r="C514" s="451"/>
      <c r="D514" s="451"/>
      <c r="E514" s="275"/>
      <c r="F514" s="275"/>
      <c r="G514" s="275"/>
      <c r="H514" s="179"/>
      <c r="I514" s="179"/>
      <c r="J514" s="298"/>
      <c r="K514" s="275"/>
      <c r="L514" s="275"/>
      <c r="M514" s="275"/>
      <c r="N514" s="298"/>
      <c r="O514" s="275"/>
      <c r="P514" s="275"/>
      <c r="Q514" s="275"/>
      <c r="R514" s="275"/>
      <c r="S514" s="275"/>
      <c r="T514" s="275"/>
      <c r="U514" s="275"/>
      <c r="V514" s="275"/>
      <c r="W514" s="275"/>
      <c r="X514" s="275"/>
      <c r="Y514" s="275"/>
      <c r="Z514" s="275"/>
      <c r="AA514" s="275"/>
      <c r="AB514" s="275"/>
      <c r="AC514" s="275"/>
      <c r="AD514" s="298"/>
      <c r="AE514" s="275"/>
      <c r="AF514" s="275"/>
      <c r="AG514" s="275"/>
      <c r="AH514" s="275"/>
      <c r="AI514" s="275"/>
      <c r="AJ514" s="275"/>
      <c r="AK514" s="275"/>
      <c r="AL514" s="275"/>
      <c r="AM514" s="275"/>
      <c r="AN514" s="275"/>
      <c r="AO514" s="275"/>
      <c r="AP514" s="275"/>
      <c r="AQ514" s="275"/>
      <c r="AR514" s="275"/>
      <c r="AS514" s="298"/>
      <c r="AT514" s="275"/>
      <c r="AU514" s="281"/>
    </row>
    <row r="515" spans="1:47" s="2" customFormat="1">
      <c r="A515" s="451"/>
      <c r="B515" s="451"/>
      <c r="C515" s="451"/>
      <c r="D515" s="451"/>
      <c r="E515" s="275"/>
      <c r="F515" s="275"/>
      <c r="G515" s="275"/>
      <c r="H515" s="179"/>
      <c r="I515" s="179"/>
      <c r="J515" s="298"/>
      <c r="K515" s="275"/>
      <c r="L515" s="275"/>
      <c r="M515" s="275"/>
      <c r="N515" s="298"/>
      <c r="O515" s="275"/>
      <c r="P515" s="275"/>
      <c r="Q515" s="275"/>
      <c r="R515" s="275"/>
      <c r="S515" s="275"/>
      <c r="T515" s="275"/>
      <c r="U515" s="275"/>
      <c r="V515" s="275"/>
      <c r="W515" s="275"/>
      <c r="X515" s="275"/>
      <c r="Y515" s="275"/>
      <c r="Z515" s="275"/>
      <c r="AA515" s="275"/>
      <c r="AB515" s="275"/>
      <c r="AC515" s="275"/>
      <c r="AD515" s="298"/>
      <c r="AE515" s="275"/>
      <c r="AF515" s="275"/>
      <c r="AG515" s="275"/>
      <c r="AH515" s="275"/>
      <c r="AI515" s="275"/>
      <c r="AJ515" s="275"/>
      <c r="AK515" s="275"/>
      <c r="AL515" s="275"/>
      <c r="AM515" s="275"/>
      <c r="AN515" s="275"/>
      <c r="AO515" s="275"/>
      <c r="AP515" s="275"/>
      <c r="AQ515" s="275"/>
      <c r="AR515" s="275"/>
      <c r="AS515" s="298"/>
      <c r="AT515" s="275"/>
      <c r="AU515" s="281"/>
    </row>
    <row r="516" spans="1:47" s="2" customFormat="1">
      <c r="A516" s="451"/>
      <c r="B516" s="451"/>
      <c r="C516" s="451"/>
      <c r="D516" s="451"/>
      <c r="E516" s="275"/>
      <c r="F516" s="275"/>
      <c r="G516" s="275"/>
      <c r="H516" s="179"/>
      <c r="I516" s="179"/>
      <c r="J516" s="298"/>
      <c r="K516" s="275"/>
      <c r="L516" s="275"/>
      <c r="M516" s="275"/>
      <c r="N516" s="298"/>
      <c r="O516" s="275"/>
      <c r="P516" s="275"/>
      <c r="Q516" s="275"/>
      <c r="R516" s="275"/>
      <c r="S516" s="275"/>
      <c r="T516" s="275"/>
      <c r="U516" s="275"/>
      <c r="V516" s="275"/>
      <c r="W516" s="275"/>
      <c r="X516" s="275"/>
      <c r="Y516" s="275"/>
      <c r="Z516" s="275"/>
      <c r="AA516" s="275"/>
      <c r="AB516" s="275"/>
      <c r="AC516" s="275"/>
      <c r="AD516" s="298"/>
      <c r="AE516" s="275"/>
      <c r="AF516" s="275"/>
      <c r="AG516" s="275"/>
      <c r="AH516" s="275"/>
      <c r="AI516" s="275"/>
      <c r="AJ516" s="275"/>
      <c r="AK516" s="275"/>
      <c r="AL516" s="275"/>
      <c r="AM516" s="275"/>
      <c r="AN516" s="275"/>
      <c r="AO516" s="275"/>
      <c r="AP516" s="275"/>
      <c r="AQ516" s="275"/>
      <c r="AR516" s="275"/>
      <c r="AS516" s="298"/>
      <c r="AT516" s="275"/>
      <c r="AU516" s="281"/>
    </row>
    <row r="517" spans="1:47" s="2" customFormat="1">
      <c r="A517" s="451"/>
      <c r="B517" s="451"/>
      <c r="C517" s="451"/>
      <c r="D517" s="451"/>
      <c r="E517" s="275"/>
      <c r="F517" s="275"/>
      <c r="G517" s="275"/>
      <c r="H517" s="179"/>
      <c r="I517" s="179"/>
      <c r="J517" s="298"/>
      <c r="K517" s="275"/>
      <c r="L517" s="275"/>
      <c r="M517" s="275"/>
      <c r="N517" s="298"/>
      <c r="O517" s="275"/>
      <c r="P517" s="275"/>
      <c r="Q517" s="275"/>
      <c r="R517" s="275"/>
      <c r="S517" s="275"/>
      <c r="T517" s="275"/>
      <c r="U517" s="275"/>
      <c r="V517" s="275"/>
      <c r="W517" s="275"/>
      <c r="X517" s="275"/>
      <c r="Y517" s="275"/>
      <c r="Z517" s="275"/>
      <c r="AA517" s="275"/>
      <c r="AB517" s="275"/>
      <c r="AC517" s="275"/>
      <c r="AD517" s="298"/>
      <c r="AE517" s="275"/>
      <c r="AF517" s="275"/>
      <c r="AG517" s="275"/>
      <c r="AH517" s="275"/>
      <c r="AI517" s="275"/>
      <c r="AJ517" s="275"/>
      <c r="AK517" s="275"/>
      <c r="AL517" s="275"/>
      <c r="AM517" s="275"/>
      <c r="AN517" s="275"/>
      <c r="AO517" s="275"/>
      <c r="AP517" s="275"/>
      <c r="AQ517" s="275"/>
      <c r="AR517" s="275"/>
      <c r="AS517" s="298"/>
      <c r="AT517" s="275"/>
      <c r="AU517" s="281"/>
    </row>
    <row r="518" spans="1:47" s="2" customFormat="1">
      <c r="A518" s="451"/>
      <c r="B518" s="451"/>
      <c r="C518" s="451"/>
      <c r="D518" s="451"/>
      <c r="E518" s="275"/>
      <c r="F518" s="275"/>
      <c r="G518" s="275"/>
      <c r="H518" s="179"/>
      <c r="I518" s="179"/>
      <c r="J518" s="298"/>
      <c r="K518" s="275"/>
      <c r="L518" s="275"/>
      <c r="M518" s="275"/>
      <c r="N518" s="298"/>
      <c r="O518" s="275"/>
      <c r="P518" s="275"/>
      <c r="Q518" s="275"/>
      <c r="R518" s="275"/>
      <c r="S518" s="275"/>
      <c r="T518" s="275"/>
      <c r="U518" s="275"/>
      <c r="V518" s="275"/>
      <c r="W518" s="275"/>
      <c r="X518" s="275"/>
      <c r="Y518" s="275"/>
      <c r="Z518" s="275"/>
      <c r="AA518" s="275"/>
      <c r="AB518" s="275"/>
      <c r="AC518" s="275"/>
      <c r="AD518" s="298"/>
      <c r="AE518" s="275"/>
      <c r="AF518" s="275"/>
      <c r="AG518" s="275"/>
      <c r="AH518" s="275"/>
      <c r="AI518" s="275"/>
      <c r="AJ518" s="275"/>
      <c r="AK518" s="275"/>
      <c r="AL518" s="275"/>
      <c r="AM518" s="275"/>
      <c r="AN518" s="275"/>
      <c r="AO518" s="275"/>
      <c r="AP518" s="275"/>
      <c r="AQ518" s="275"/>
      <c r="AR518" s="275"/>
      <c r="AS518" s="298"/>
      <c r="AT518" s="275"/>
      <c r="AU518" s="281"/>
    </row>
    <row r="519" spans="1:47" s="2" customFormat="1">
      <c r="A519" s="451"/>
      <c r="B519" s="451"/>
      <c r="C519" s="451"/>
      <c r="D519" s="451"/>
      <c r="E519" s="275"/>
      <c r="F519" s="275"/>
      <c r="G519" s="275"/>
      <c r="H519" s="179"/>
      <c r="I519" s="179"/>
      <c r="J519" s="298"/>
      <c r="K519" s="275"/>
      <c r="L519" s="275"/>
      <c r="M519" s="275"/>
      <c r="N519" s="298"/>
      <c r="O519" s="275"/>
      <c r="P519" s="275"/>
      <c r="Q519" s="275"/>
      <c r="R519" s="275"/>
      <c r="S519" s="275"/>
      <c r="T519" s="275"/>
      <c r="U519" s="275"/>
      <c r="V519" s="275"/>
      <c r="W519" s="275"/>
      <c r="X519" s="275"/>
      <c r="Y519" s="275"/>
      <c r="Z519" s="275"/>
      <c r="AA519" s="275"/>
      <c r="AB519" s="275"/>
      <c r="AC519" s="275"/>
      <c r="AD519" s="298"/>
      <c r="AE519" s="275"/>
      <c r="AF519" s="275"/>
      <c r="AG519" s="275"/>
      <c r="AH519" s="275"/>
      <c r="AI519" s="275"/>
      <c r="AJ519" s="275"/>
      <c r="AK519" s="275"/>
      <c r="AL519" s="275"/>
      <c r="AM519" s="275"/>
      <c r="AN519" s="275"/>
      <c r="AO519" s="275"/>
      <c r="AP519" s="275"/>
      <c r="AQ519" s="275"/>
      <c r="AR519" s="275"/>
      <c r="AS519" s="298"/>
      <c r="AT519" s="275"/>
      <c r="AU519" s="281"/>
    </row>
    <row r="520" spans="1:47" s="2" customFormat="1">
      <c r="A520" s="451"/>
      <c r="B520" s="451"/>
      <c r="C520" s="451"/>
      <c r="D520" s="451"/>
      <c r="E520" s="275"/>
      <c r="F520" s="275"/>
      <c r="G520" s="275"/>
      <c r="H520" s="179"/>
      <c r="I520" s="179"/>
      <c r="J520" s="298"/>
      <c r="K520" s="275"/>
      <c r="L520" s="275"/>
      <c r="M520" s="275"/>
      <c r="N520" s="298"/>
      <c r="O520" s="275"/>
      <c r="P520" s="275"/>
      <c r="Q520" s="275"/>
      <c r="R520" s="275"/>
      <c r="S520" s="275"/>
      <c r="T520" s="275"/>
      <c r="U520" s="275"/>
      <c r="V520" s="275"/>
      <c r="W520" s="275"/>
      <c r="X520" s="275"/>
      <c r="Y520" s="275"/>
      <c r="Z520" s="275"/>
      <c r="AA520" s="275"/>
      <c r="AB520" s="275"/>
      <c r="AC520" s="275"/>
      <c r="AD520" s="298"/>
      <c r="AE520" s="275"/>
      <c r="AF520" s="275"/>
      <c r="AG520" s="275"/>
      <c r="AH520" s="275"/>
      <c r="AI520" s="275"/>
      <c r="AJ520" s="275"/>
      <c r="AK520" s="275"/>
      <c r="AL520" s="275"/>
      <c r="AM520" s="275"/>
      <c r="AN520" s="275"/>
      <c r="AO520" s="275"/>
      <c r="AP520" s="275"/>
      <c r="AQ520" s="275"/>
      <c r="AR520" s="275"/>
      <c r="AS520" s="298"/>
      <c r="AT520" s="275"/>
      <c r="AU520" s="281"/>
    </row>
    <row r="521" spans="1:47" s="2" customFormat="1">
      <c r="A521" s="451"/>
      <c r="B521" s="451"/>
      <c r="C521" s="451"/>
      <c r="D521" s="451"/>
      <c r="E521" s="275"/>
      <c r="F521" s="275"/>
      <c r="G521" s="275"/>
      <c r="H521" s="179"/>
      <c r="I521" s="179"/>
      <c r="J521" s="298"/>
      <c r="K521" s="275"/>
      <c r="L521" s="275"/>
      <c r="M521" s="275"/>
      <c r="N521" s="298"/>
      <c r="O521" s="275"/>
      <c r="P521" s="275"/>
      <c r="Q521" s="275"/>
      <c r="R521" s="275"/>
      <c r="S521" s="275"/>
      <c r="T521" s="275"/>
      <c r="U521" s="275"/>
      <c r="V521" s="275"/>
      <c r="W521" s="275"/>
      <c r="X521" s="275"/>
      <c r="Y521" s="275"/>
      <c r="Z521" s="275"/>
      <c r="AA521" s="275"/>
      <c r="AB521" s="275"/>
      <c r="AC521" s="275"/>
      <c r="AD521" s="298"/>
      <c r="AE521" s="275"/>
      <c r="AF521" s="275"/>
      <c r="AG521" s="275"/>
      <c r="AH521" s="275"/>
      <c r="AI521" s="275"/>
      <c r="AJ521" s="275"/>
      <c r="AK521" s="275"/>
      <c r="AL521" s="275"/>
      <c r="AM521" s="275"/>
      <c r="AN521" s="275"/>
      <c r="AO521" s="275"/>
      <c r="AP521" s="275"/>
      <c r="AQ521" s="275"/>
      <c r="AR521" s="275"/>
      <c r="AS521" s="298"/>
      <c r="AT521" s="275"/>
      <c r="AU521" s="281"/>
    </row>
    <row r="522" spans="1:47" s="2" customFormat="1">
      <c r="A522" s="451"/>
      <c r="B522" s="451"/>
      <c r="C522" s="451"/>
      <c r="D522" s="451"/>
      <c r="E522" s="275"/>
      <c r="F522" s="275"/>
      <c r="G522" s="275"/>
      <c r="H522" s="179"/>
      <c r="I522" s="179"/>
      <c r="J522" s="298"/>
      <c r="K522" s="275"/>
      <c r="L522" s="275"/>
      <c r="M522" s="275"/>
      <c r="N522" s="298"/>
      <c r="O522" s="275"/>
      <c r="P522" s="275"/>
      <c r="Q522" s="275"/>
      <c r="R522" s="275"/>
      <c r="S522" s="275"/>
      <c r="T522" s="275"/>
      <c r="U522" s="275"/>
      <c r="V522" s="275"/>
      <c r="W522" s="275"/>
      <c r="X522" s="275"/>
      <c r="Y522" s="275"/>
      <c r="Z522" s="275"/>
      <c r="AA522" s="275"/>
      <c r="AB522" s="275"/>
      <c r="AC522" s="275"/>
      <c r="AD522" s="298"/>
      <c r="AE522" s="275"/>
      <c r="AF522" s="275"/>
      <c r="AG522" s="275"/>
      <c r="AH522" s="275"/>
      <c r="AI522" s="275"/>
      <c r="AJ522" s="275"/>
      <c r="AK522" s="275"/>
      <c r="AL522" s="275"/>
      <c r="AM522" s="275"/>
      <c r="AN522" s="275"/>
      <c r="AO522" s="275"/>
      <c r="AP522" s="275"/>
      <c r="AQ522" s="275"/>
      <c r="AR522" s="275"/>
      <c r="AS522" s="298"/>
      <c r="AT522" s="275"/>
      <c r="AU522" s="281"/>
    </row>
    <row r="523" spans="1:47" s="2" customFormat="1">
      <c r="A523" s="451"/>
      <c r="B523" s="451"/>
      <c r="C523" s="451"/>
      <c r="D523" s="451"/>
      <c r="E523" s="275"/>
      <c r="F523" s="275"/>
      <c r="G523" s="275"/>
      <c r="H523" s="179"/>
      <c r="I523" s="179"/>
      <c r="J523" s="298"/>
      <c r="K523" s="275"/>
      <c r="L523" s="275"/>
      <c r="M523" s="275"/>
      <c r="N523" s="298"/>
      <c r="O523" s="275"/>
      <c r="P523" s="275"/>
      <c r="Q523" s="275"/>
      <c r="R523" s="275"/>
      <c r="S523" s="275"/>
      <c r="T523" s="275"/>
      <c r="U523" s="275"/>
      <c r="V523" s="275"/>
      <c r="W523" s="275"/>
      <c r="X523" s="275"/>
      <c r="Y523" s="275"/>
      <c r="Z523" s="275"/>
      <c r="AA523" s="275"/>
      <c r="AB523" s="275"/>
      <c r="AC523" s="275"/>
      <c r="AD523" s="298"/>
      <c r="AE523" s="275"/>
      <c r="AF523" s="275"/>
      <c r="AG523" s="275"/>
      <c r="AH523" s="275"/>
      <c r="AI523" s="275"/>
      <c r="AJ523" s="275"/>
      <c r="AK523" s="275"/>
      <c r="AL523" s="275"/>
      <c r="AM523" s="275"/>
      <c r="AN523" s="275"/>
      <c r="AO523" s="275"/>
      <c r="AP523" s="275"/>
      <c r="AQ523" s="275"/>
      <c r="AR523" s="275"/>
      <c r="AS523" s="298"/>
      <c r="AT523" s="275"/>
      <c r="AU523" s="281"/>
    </row>
    <row r="524" spans="1:47" s="2" customFormat="1">
      <c r="A524" s="451"/>
      <c r="B524" s="451"/>
      <c r="C524" s="451"/>
      <c r="D524" s="451"/>
      <c r="E524" s="275"/>
      <c r="F524" s="275"/>
      <c r="G524" s="275"/>
      <c r="H524" s="179"/>
      <c r="I524" s="179"/>
      <c r="J524" s="298"/>
      <c r="K524" s="275"/>
      <c r="L524" s="275"/>
      <c r="M524" s="275"/>
      <c r="N524" s="298"/>
      <c r="O524" s="275"/>
      <c r="P524" s="275"/>
      <c r="Q524" s="275"/>
      <c r="R524" s="275"/>
      <c r="S524" s="275"/>
      <c r="T524" s="275"/>
      <c r="U524" s="275"/>
      <c r="V524" s="275"/>
      <c r="W524" s="275"/>
      <c r="X524" s="275"/>
      <c r="Y524" s="275"/>
      <c r="Z524" s="275"/>
      <c r="AA524" s="275"/>
      <c r="AB524" s="275"/>
      <c r="AC524" s="275"/>
      <c r="AD524" s="298"/>
      <c r="AE524" s="275"/>
      <c r="AF524" s="275"/>
      <c r="AG524" s="275"/>
      <c r="AH524" s="275"/>
      <c r="AI524" s="275"/>
      <c r="AJ524" s="275"/>
      <c r="AK524" s="275"/>
      <c r="AL524" s="275"/>
      <c r="AM524" s="275"/>
      <c r="AN524" s="275"/>
      <c r="AO524" s="275"/>
      <c r="AP524" s="275"/>
      <c r="AQ524" s="275"/>
      <c r="AR524" s="275"/>
      <c r="AS524" s="298"/>
      <c r="AT524" s="275"/>
      <c r="AU524" s="281"/>
    </row>
    <row r="525" spans="1:47" s="2" customFormat="1">
      <c r="A525" s="451"/>
      <c r="B525" s="451"/>
      <c r="C525" s="451"/>
      <c r="D525" s="451"/>
      <c r="E525" s="275"/>
      <c r="F525" s="275"/>
      <c r="G525" s="275"/>
      <c r="H525" s="179"/>
      <c r="I525" s="179"/>
      <c r="J525" s="298"/>
      <c r="K525" s="275"/>
      <c r="L525" s="275"/>
      <c r="M525" s="275"/>
      <c r="N525" s="298"/>
      <c r="O525" s="275"/>
      <c r="P525" s="275"/>
      <c r="Q525" s="275"/>
      <c r="R525" s="275"/>
      <c r="S525" s="275"/>
      <c r="T525" s="275"/>
      <c r="U525" s="275"/>
      <c r="V525" s="275"/>
      <c r="W525" s="275"/>
      <c r="X525" s="275"/>
      <c r="Y525" s="275"/>
      <c r="Z525" s="275"/>
      <c r="AA525" s="275"/>
      <c r="AB525" s="275"/>
      <c r="AC525" s="275"/>
      <c r="AD525" s="298"/>
      <c r="AE525" s="275"/>
      <c r="AF525" s="275"/>
      <c r="AG525" s="275"/>
      <c r="AH525" s="275"/>
      <c r="AI525" s="275"/>
      <c r="AJ525" s="275"/>
      <c r="AK525" s="275"/>
      <c r="AL525" s="275"/>
      <c r="AM525" s="275"/>
      <c r="AN525" s="275"/>
      <c r="AO525" s="275"/>
      <c r="AP525" s="275"/>
      <c r="AQ525" s="275"/>
      <c r="AR525" s="275"/>
      <c r="AS525" s="298"/>
      <c r="AT525" s="275"/>
      <c r="AU525" s="281"/>
    </row>
    <row r="526" spans="1:47" s="2" customFormat="1">
      <c r="A526" s="451"/>
      <c r="B526" s="451"/>
      <c r="C526" s="451"/>
      <c r="D526" s="451"/>
      <c r="E526" s="275"/>
      <c r="F526" s="275"/>
      <c r="G526" s="275"/>
      <c r="H526" s="179"/>
      <c r="I526" s="179"/>
      <c r="J526" s="298"/>
      <c r="K526" s="275"/>
      <c r="L526" s="275"/>
      <c r="M526" s="275"/>
      <c r="N526" s="298"/>
      <c r="O526" s="275"/>
      <c r="P526" s="275"/>
      <c r="Q526" s="275"/>
      <c r="R526" s="275"/>
      <c r="S526" s="275"/>
      <c r="T526" s="275"/>
      <c r="U526" s="275"/>
      <c r="V526" s="275"/>
      <c r="W526" s="275"/>
      <c r="X526" s="275"/>
      <c r="Y526" s="275"/>
      <c r="Z526" s="275"/>
      <c r="AA526" s="275"/>
      <c r="AB526" s="275"/>
      <c r="AC526" s="275"/>
      <c r="AD526" s="298"/>
      <c r="AE526" s="275"/>
      <c r="AF526" s="275"/>
      <c r="AG526" s="275"/>
      <c r="AH526" s="275"/>
      <c r="AI526" s="275"/>
      <c r="AJ526" s="275"/>
      <c r="AK526" s="275"/>
      <c r="AL526" s="275"/>
      <c r="AM526" s="275"/>
      <c r="AN526" s="275"/>
      <c r="AO526" s="275"/>
      <c r="AP526" s="275"/>
      <c r="AQ526" s="275"/>
      <c r="AR526" s="275"/>
      <c r="AS526" s="298"/>
      <c r="AT526" s="275"/>
      <c r="AU526" s="281"/>
    </row>
    <row r="527" spans="1:47" s="2" customFormat="1">
      <c r="A527" s="451"/>
      <c r="B527" s="451"/>
      <c r="C527" s="451"/>
      <c r="D527" s="451"/>
      <c r="E527" s="275"/>
      <c r="F527" s="275"/>
      <c r="G527" s="275"/>
      <c r="H527" s="179"/>
      <c r="I527" s="179"/>
      <c r="J527" s="298"/>
      <c r="K527" s="275"/>
      <c r="L527" s="275"/>
      <c r="M527" s="275"/>
      <c r="N527" s="298"/>
      <c r="O527" s="275"/>
      <c r="P527" s="275"/>
      <c r="Q527" s="275"/>
      <c r="R527" s="275"/>
      <c r="S527" s="275"/>
      <c r="T527" s="275"/>
      <c r="U527" s="275"/>
      <c r="V527" s="275"/>
      <c r="W527" s="275"/>
      <c r="X527" s="275"/>
      <c r="Y527" s="275"/>
      <c r="Z527" s="275"/>
      <c r="AA527" s="275"/>
      <c r="AB527" s="275"/>
      <c r="AC527" s="275"/>
      <c r="AD527" s="298"/>
      <c r="AE527" s="275"/>
      <c r="AF527" s="275"/>
      <c r="AG527" s="275"/>
      <c r="AH527" s="275"/>
      <c r="AI527" s="275"/>
      <c r="AJ527" s="275"/>
      <c r="AK527" s="275"/>
      <c r="AL527" s="275"/>
      <c r="AM527" s="275"/>
      <c r="AN527" s="275"/>
      <c r="AO527" s="275"/>
      <c r="AP527" s="275"/>
      <c r="AQ527" s="275"/>
      <c r="AR527" s="275"/>
      <c r="AS527" s="298"/>
      <c r="AT527" s="275"/>
      <c r="AU527" s="281"/>
    </row>
    <row r="528" spans="1:47" s="2" customFormat="1">
      <c r="A528" s="451"/>
      <c r="B528" s="451"/>
      <c r="C528" s="451"/>
      <c r="D528" s="451"/>
      <c r="E528" s="275"/>
      <c r="F528" s="275"/>
      <c r="G528" s="275"/>
      <c r="H528" s="179"/>
      <c r="I528" s="179"/>
      <c r="J528" s="298"/>
      <c r="K528" s="275"/>
      <c r="L528" s="275"/>
      <c r="M528" s="275"/>
      <c r="N528" s="298"/>
      <c r="O528" s="275"/>
      <c r="P528" s="275"/>
      <c r="Q528" s="275"/>
      <c r="R528" s="275"/>
      <c r="S528" s="275"/>
      <c r="T528" s="275"/>
      <c r="U528" s="275"/>
      <c r="V528" s="275"/>
      <c r="W528" s="275"/>
      <c r="X528" s="275"/>
      <c r="Y528" s="275"/>
      <c r="Z528" s="275"/>
      <c r="AA528" s="275"/>
      <c r="AB528" s="275"/>
      <c r="AC528" s="275"/>
      <c r="AD528" s="298"/>
      <c r="AE528" s="275"/>
      <c r="AF528" s="275"/>
      <c r="AG528" s="275"/>
      <c r="AH528" s="275"/>
      <c r="AI528" s="275"/>
      <c r="AJ528" s="275"/>
      <c r="AK528" s="275"/>
      <c r="AL528" s="275"/>
      <c r="AM528" s="275"/>
      <c r="AN528" s="275"/>
      <c r="AO528" s="275"/>
      <c r="AP528" s="275"/>
      <c r="AQ528" s="275"/>
      <c r="AR528" s="275"/>
      <c r="AS528" s="298"/>
      <c r="AT528" s="275"/>
      <c r="AU528" s="281"/>
    </row>
    <row r="529" spans="1:47" s="2" customFormat="1">
      <c r="A529" s="451"/>
      <c r="B529" s="451"/>
      <c r="C529" s="451"/>
      <c r="D529" s="451"/>
      <c r="E529" s="275"/>
      <c r="F529" s="275"/>
      <c r="G529" s="275"/>
      <c r="H529" s="179"/>
      <c r="I529" s="179"/>
      <c r="J529" s="298"/>
      <c r="K529" s="275"/>
      <c r="L529" s="275"/>
      <c r="M529" s="275"/>
      <c r="N529" s="298"/>
      <c r="O529" s="275"/>
      <c r="P529" s="275"/>
      <c r="Q529" s="275"/>
      <c r="R529" s="275"/>
      <c r="S529" s="275"/>
      <c r="T529" s="275"/>
      <c r="U529" s="275"/>
      <c r="V529" s="275"/>
      <c r="W529" s="275"/>
      <c r="X529" s="275"/>
      <c r="Y529" s="275"/>
      <c r="Z529" s="275"/>
      <c r="AA529" s="275"/>
      <c r="AB529" s="275"/>
      <c r="AC529" s="275"/>
      <c r="AD529" s="298"/>
      <c r="AE529" s="275"/>
      <c r="AF529" s="275"/>
      <c r="AG529" s="275"/>
      <c r="AH529" s="275"/>
      <c r="AI529" s="275"/>
      <c r="AJ529" s="275"/>
      <c r="AK529" s="275"/>
      <c r="AL529" s="275"/>
      <c r="AM529" s="275"/>
      <c r="AN529" s="275"/>
      <c r="AO529" s="275"/>
      <c r="AP529" s="275"/>
      <c r="AQ529" s="275"/>
      <c r="AR529" s="275"/>
      <c r="AS529" s="298"/>
      <c r="AT529" s="275"/>
      <c r="AU529" s="281"/>
    </row>
    <row r="530" spans="1:47" s="2" customFormat="1">
      <c r="A530" s="451"/>
      <c r="B530" s="451"/>
      <c r="C530" s="451"/>
      <c r="D530" s="451"/>
      <c r="E530" s="275"/>
      <c r="F530" s="275"/>
      <c r="G530" s="275"/>
      <c r="H530" s="179"/>
      <c r="I530" s="179"/>
      <c r="J530" s="298"/>
      <c r="K530" s="275"/>
      <c r="L530" s="275"/>
      <c r="M530" s="275"/>
      <c r="N530" s="298"/>
      <c r="O530" s="275"/>
      <c r="P530" s="275"/>
      <c r="Q530" s="275"/>
      <c r="R530" s="275"/>
      <c r="S530" s="275"/>
      <c r="T530" s="275"/>
      <c r="U530" s="275"/>
      <c r="V530" s="275"/>
      <c r="W530" s="275"/>
      <c r="X530" s="275"/>
      <c r="Y530" s="275"/>
      <c r="Z530" s="275"/>
      <c r="AA530" s="275"/>
      <c r="AB530" s="275"/>
      <c r="AC530" s="275"/>
      <c r="AD530" s="298"/>
      <c r="AE530" s="275"/>
      <c r="AF530" s="275"/>
      <c r="AG530" s="275"/>
      <c r="AH530" s="275"/>
      <c r="AI530" s="275"/>
      <c r="AJ530" s="275"/>
      <c r="AK530" s="275"/>
      <c r="AL530" s="275"/>
      <c r="AM530" s="275"/>
      <c r="AN530" s="275"/>
      <c r="AO530" s="275"/>
      <c r="AP530" s="275"/>
      <c r="AQ530" s="275"/>
      <c r="AR530" s="275"/>
      <c r="AS530" s="298"/>
      <c r="AT530" s="275"/>
      <c r="AU530" s="281"/>
    </row>
    <row r="531" spans="1:47" s="2" customFormat="1">
      <c r="A531" s="451"/>
      <c r="B531" s="451"/>
      <c r="C531" s="451"/>
      <c r="D531" s="451"/>
      <c r="E531" s="275"/>
      <c r="F531" s="275"/>
      <c r="G531" s="275"/>
      <c r="H531" s="179"/>
      <c r="I531" s="179"/>
      <c r="J531" s="298"/>
      <c r="K531" s="275"/>
      <c r="L531" s="275"/>
      <c r="M531" s="275"/>
      <c r="N531" s="298"/>
      <c r="O531" s="275"/>
      <c r="P531" s="275"/>
      <c r="Q531" s="275"/>
      <c r="R531" s="275"/>
      <c r="S531" s="275"/>
      <c r="T531" s="275"/>
      <c r="U531" s="275"/>
      <c r="V531" s="275"/>
      <c r="W531" s="275"/>
      <c r="X531" s="275"/>
      <c r="Y531" s="275"/>
      <c r="Z531" s="275"/>
      <c r="AA531" s="275"/>
      <c r="AB531" s="275"/>
      <c r="AC531" s="275"/>
      <c r="AD531" s="298"/>
      <c r="AE531" s="275"/>
      <c r="AF531" s="275"/>
      <c r="AG531" s="275"/>
      <c r="AH531" s="275"/>
      <c r="AI531" s="275"/>
      <c r="AJ531" s="275"/>
      <c r="AK531" s="275"/>
      <c r="AL531" s="275"/>
      <c r="AM531" s="275"/>
      <c r="AN531" s="275"/>
      <c r="AO531" s="275"/>
      <c r="AP531" s="275"/>
      <c r="AQ531" s="275"/>
      <c r="AR531" s="275"/>
      <c r="AS531" s="298"/>
      <c r="AT531" s="275"/>
      <c r="AU531" s="281"/>
    </row>
    <row r="532" spans="1:47" s="2" customFormat="1">
      <c r="A532" s="451"/>
      <c r="B532" s="451"/>
      <c r="C532" s="451"/>
      <c r="D532" s="451"/>
      <c r="E532" s="275"/>
      <c r="F532" s="275"/>
      <c r="G532" s="275"/>
      <c r="H532" s="179"/>
      <c r="I532" s="179"/>
      <c r="J532" s="298"/>
      <c r="K532" s="275"/>
      <c r="L532" s="275"/>
      <c r="M532" s="275"/>
      <c r="N532" s="298"/>
      <c r="O532" s="275"/>
      <c r="P532" s="275"/>
      <c r="Q532" s="275"/>
      <c r="R532" s="275"/>
      <c r="S532" s="275"/>
      <c r="T532" s="275"/>
      <c r="U532" s="275"/>
      <c r="V532" s="275"/>
      <c r="W532" s="275"/>
      <c r="X532" s="275"/>
      <c r="Y532" s="275"/>
      <c r="Z532" s="275"/>
      <c r="AA532" s="275"/>
      <c r="AB532" s="275"/>
      <c r="AC532" s="275"/>
      <c r="AD532" s="298"/>
      <c r="AE532" s="275"/>
      <c r="AF532" s="275"/>
      <c r="AG532" s="275"/>
      <c r="AH532" s="275"/>
      <c r="AI532" s="275"/>
      <c r="AJ532" s="275"/>
      <c r="AK532" s="275"/>
      <c r="AL532" s="275"/>
      <c r="AM532" s="275"/>
      <c r="AN532" s="275"/>
      <c r="AO532" s="275"/>
      <c r="AP532" s="275"/>
      <c r="AQ532" s="275"/>
      <c r="AR532" s="275"/>
      <c r="AS532" s="298"/>
      <c r="AT532" s="275"/>
      <c r="AU532" s="281"/>
    </row>
    <row r="533" spans="1:47" s="2" customFormat="1">
      <c r="A533" s="451"/>
      <c r="B533" s="451"/>
      <c r="C533" s="451"/>
      <c r="D533" s="451"/>
      <c r="E533" s="275"/>
      <c r="F533" s="275"/>
      <c r="G533" s="275"/>
      <c r="H533" s="179"/>
      <c r="I533" s="179"/>
      <c r="J533" s="298"/>
      <c r="K533" s="275"/>
      <c r="L533" s="275"/>
      <c r="M533" s="275"/>
      <c r="N533" s="298"/>
      <c r="O533" s="275"/>
      <c r="P533" s="275"/>
      <c r="Q533" s="275"/>
      <c r="R533" s="275"/>
      <c r="S533" s="275"/>
      <c r="T533" s="275"/>
      <c r="U533" s="275"/>
      <c r="V533" s="275"/>
      <c r="W533" s="275"/>
      <c r="X533" s="275"/>
      <c r="Y533" s="275"/>
      <c r="Z533" s="275"/>
      <c r="AA533" s="275"/>
      <c r="AB533" s="275"/>
      <c r="AC533" s="275"/>
      <c r="AD533" s="298"/>
      <c r="AE533" s="275"/>
      <c r="AF533" s="275"/>
      <c r="AG533" s="275"/>
      <c r="AH533" s="275"/>
      <c r="AI533" s="275"/>
      <c r="AJ533" s="275"/>
      <c r="AK533" s="275"/>
      <c r="AL533" s="275"/>
      <c r="AM533" s="275"/>
      <c r="AN533" s="275"/>
      <c r="AO533" s="275"/>
      <c r="AP533" s="275"/>
      <c r="AQ533" s="275"/>
      <c r="AR533" s="275"/>
      <c r="AS533" s="298"/>
      <c r="AT533" s="275"/>
      <c r="AU533" s="281"/>
    </row>
    <row r="534" spans="1:47" s="2" customFormat="1">
      <c r="A534" s="451"/>
      <c r="B534" s="451"/>
      <c r="C534" s="451"/>
      <c r="D534" s="451"/>
      <c r="E534" s="275"/>
      <c r="F534" s="275"/>
      <c r="G534" s="275"/>
      <c r="H534" s="179"/>
      <c r="I534" s="179"/>
      <c r="J534" s="298"/>
      <c r="K534" s="275"/>
      <c r="L534" s="275"/>
      <c r="M534" s="275"/>
      <c r="N534" s="298"/>
      <c r="O534" s="275"/>
      <c r="P534" s="275"/>
      <c r="Q534" s="275"/>
      <c r="R534" s="275"/>
      <c r="S534" s="275"/>
      <c r="T534" s="275"/>
      <c r="U534" s="275"/>
      <c r="V534" s="275"/>
      <c r="W534" s="275"/>
      <c r="X534" s="275"/>
      <c r="Y534" s="275"/>
      <c r="Z534" s="275"/>
      <c r="AA534" s="275"/>
      <c r="AB534" s="275"/>
      <c r="AC534" s="275"/>
      <c r="AD534" s="298"/>
      <c r="AE534" s="275"/>
      <c r="AF534" s="275"/>
      <c r="AG534" s="275"/>
      <c r="AH534" s="275"/>
      <c r="AI534" s="275"/>
      <c r="AJ534" s="275"/>
      <c r="AK534" s="275"/>
      <c r="AL534" s="275"/>
      <c r="AM534" s="275"/>
      <c r="AN534" s="275"/>
      <c r="AO534" s="275"/>
      <c r="AP534" s="275"/>
      <c r="AQ534" s="275"/>
      <c r="AR534" s="275"/>
      <c r="AS534" s="298"/>
      <c r="AT534" s="275"/>
      <c r="AU534" s="281"/>
    </row>
    <row r="535" spans="1:47" s="2" customFormat="1">
      <c r="A535" s="451"/>
      <c r="B535" s="451"/>
      <c r="C535" s="451"/>
      <c r="D535" s="451"/>
      <c r="E535" s="275"/>
      <c r="F535" s="275"/>
      <c r="G535" s="275"/>
      <c r="H535" s="179"/>
      <c r="I535" s="179"/>
      <c r="J535" s="298"/>
      <c r="K535" s="275"/>
      <c r="L535" s="275"/>
      <c r="M535" s="275"/>
      <c r="N535" s="298"/>
      <c r="O535" s="275"/>
      <c r="P535" s="275"/>
      <c r="Q535" s="275"/>
      <c r="R535" s="275"/>
      <c r="S535" s="275"/>
      <c r="T535" s="275"/>
      <c r="U535" s="275"/>
      <c r="V535" s="275"/>
      <c r="W535" s="275"/>
      <c r="X535" s="275"/>
      <c r="Y535" s="275"/>
      <c r="Z535" s="275"/>
      <c r="AA535" s="275"/>
      <c r="AB535" s="275"/>
      <c r="AC535" s="275"/>
      <c r="AD535" s="298"/>
      <c r="AE535" s="275"/>
      <c r="AF535" s="275"/>
      <c r="AG535" s="275"/>
      <c r="AH535" s="275"/>
      <c r="AI535" s="275"/>
      <c r="AJ535" s="275"/>
      <c r="AK535" s="275"/>
      <c r="AL535" s="275"/>
      <c r="AM535" s="275"/>
      <c r="AN535" s="275"/>
      <c r="AO535" s="275"/>
      <c r="AP535" s="275"/>
      <c r="AQ535" s="275"/>
      <c r="AR535" s="275"/>
      <c r="AS535" s="298"/>
      <c r="AT535" s="275"/>
      <c r="AU535" s="281"/>
    </row>
    <row r="536" spans="1:47" s="2" customFormat="1">
      <c r="A536" s="451"/>
      <c r="B536" s="451"/>
      <c r="C536" s="451"/>
      <c r="D536" s="451"/>
      <c r="E536" s="275"/>
      <c r="F536" s="275"/>
      <c r="G536" s="275"/>
      <c r="H536" s="179"/>
      <c r="I536" s="179"/>
      <c r="J536" s="298"/>
      <c r="K536" s="275"/>
      <c r="L536" s="275"/>
      <c r="M536" s="275"/>
      <c r="N536" s="298"/>
      <c r="O536" s="275"/>
      <c r="P536" s="275"/>
      <c r="Q536" s="275"/>
      <c r="R536" s="275"/>
      <c r="S536" s="275"/>
      <c r="T536" s="275"/>
      <c r="U536" s="275"/>
      <c r="V536" s="275"/>
      <c r="W536" s="275"/>
      <c r="X536" s="275"/>
      <c r="Y536" s="275"/>
      <c r="Z536" s="275"/>
      <c r="AA536" s="275"/>
      <c r="AB536" s="275"/>
      <c r="AC536" s="275"/>
      <c r="AD536" s="298"/>
      <c r="AE536" s="275"/>
      <c r="AF536" s="275"/>
      <c r="AG536" s="275"/>
      <c r="AH536" s="275"/>
      <c r="AI536" s="275"/>
      <c r="AJ536" s="275"/>
      <c r="AK536" s="275"/>
      <c r="AL536" s="275"/>
      <c r="AM536" s="275"/>
      <c r="AN536" s="275"/>
      <c r="AO536" s="275"/>
      <c r="AP536" s="275"/>
      <c r="AQ536" s="275"/>
      <c r="AR536" s="275"/>
      <c r="AS536" s="298"/>
      <c r="AT536" s="275"/>
      <c r="AU536" s="281"/>
    </row>
    <row r="537" spans="1:47" s="2" customFormat="1">
      <c r="A537" s="451"/>
      <c r="B537" s="451"/>
      <c r="C537" s="451"/>
      <c r="D537" s="451"/>
      <c r="E537" s="275"/>
      <c r="F537" s="275"/>
      <c r="G537" s="275"/>
      <c r="H537" s="179"/>
      <c r="I537" s="179"/>
      <c r="J537" s="298"/>
      <c r="K537" s="275"/>
      <c r="L537" s="275"/>
      <c r="M537" s="275"/>
      <c r="N537" s="298"/>
      <c r="O537" s="275"/>
      <c r="P537" s="275"/>
      <c r="Q537" s="275"/>
      <c r="R537" s="275"/>
      <c r="S537" s="275"/>
      <c r="T537" s="275"/>
      <c r="U537" s="275"/>
      <c r="V537" s="275"/>
      <c r="W537" s="275"/>
      <c r="X537" s="275"/>
      <c r="Y537" s="275"/>
      <c r="Z537" s="275"/>
      <c r="AA537" s="275"/>
      <c r="AB537" s="275"/>
      <c r="AC537" s="275"/>
      <c r="AD537" s="298"/>
      <c r="AE537" s="275"/>
      <c r="AF537" s="275"/>
      <c r="AG537" s="275"/>
      <c r="AH537" s="275"/>
      <c r="AI537" s="275"/>
      <c r="AJ537" s="275"/>
      <c r="AK537" s="275"/>
      <c r="AL537" s="275"/>
      <c r="AM537" s="275"/>
      <c r="AN537" s="275"/>
      <c r="AO537" s="275"/>
      <c r="AP537" s="275"/>
      <c r="AQ537" s="275"/>
      <c r="AR537" s="275"/>
      <c r="AS537" s="298"/>
      <c r="AT537" s="275"/>
      <c r="AU537" s="281"/>
    </row>
    <row r="538" spans="1:47" s="2" customFormat="1">
      <c r="A538" s="451"/>
      <c r="B538" s="451"/>
      <c r="C538" s="451"/>
      <c r="D538" s="451"/>
      <c r="E538" s="275"/>
      <c r="F538" s="275"/>
      <c r="G538" s="275"/>
      <c r="H538" s="179"/>
      <c r="I538" s="179"/>
      <c r="J538" s="298"/>
      <c r="K538" s="275"/>
      <c r="L538" s="275"/>
      <c r="M538" s="275"/>
      <c r="N538" s="298"/>
      <c r="O538" s="275"/>
      <c r="P538" s="275"/>
      <c r="Q538" s="275"/>
      <c r="R538" s="275"/>
      <c r="S538" s="275"/>
      <c r="T538" s="275"/>
      <c r="U538" s="275"/>
      <c r="V538" s="275"/>
      <c r="W538" s="275"/>
      <c r="X538" s="275"/>
      <c r="Y538" s="275"/>
      <c r="Z538" s="275"/>
      <c r="AA538" s="275"/>
      <c r="AB538" s="275"/>
      <c r="AC538" s="275"/>
      <c r="AD538" s="298"/>
      <c r="AE538" s="275"/>
      <c r="AF538" s="275"/>
      <c r="AG538" s="275"/>
      <c r="AH538" s="275"/>
      <c r="AI538" s="275"/>
      <c r="AJ538" s="275"/>
      <c r="AK538" s="275"/>
      <c r="AL538" s="275"/>
      <c r="AM538" s="275"/>
      <c r="AN538" s="275"/>
      <c r="AO538" s="275"/>
      <c r="AP538" s="275"/>
      <c r="AQ538" s="275"/>
      <c r="AR538" s="275"/>
      <c r="AS538" s="298"/>
      <c r="AT538" s="275"/>
      <c r="AU538" s="281"/>
    </row>
    <row r="539" spans="1:47" s="2" customFormat="1">
      <c r="A539" s="451"/>
      <c r="B539" s="451"/>
      <c r="C539" s="451"/>
      <c r="D539" s="451"/>
      <c r="E539" s="275"/>
      <c r="F539" s="275"/>
      <c r="G539" s="275"/>
      <c r="H539" s="179"/>
      <c r="I539" s="179"/>
      <c r="J539" s="298"/>
      <c r="K539" s="275"/>
      <c r="L539" s="275"/>
      <c r="M539" s="275"/>
      <c r="N539" s="298"/>
      <c r="O539" s="275"/>
      <c r="P539" s="275"/>
      <c r="Q539" s="275"/>
      <c r="R539" s="275"/>
      <c r="S539" s="275"/>
      <c r="T539" s="275"/>
      <c r="U539" s="275"/>
      <c r="V539" s="275"/>
      <c r="W539" s="275"/>
      <c r="X539" s="275"/>
      <c r="Y539" s="275"/>
      <c r="Z539" s="275"/>
      <c r="AA539" s="275"/>
      <c r="AB539" s="275"/>
      <c r="AC539" s="275"/>
      <c r="AD539" s="298"/>
      <c r="AE539" s="275"/>
      <c r="AF539" s="275"/>
      <c r="AG539" s="275"/>
      <c r="AH539" s="275"/>
      <c r="AI539" s="275"/>
      <c r="AJ539" s="275"/>
      <c r="AK539" s="275"/>
      <c r="AL539" s="275"/>
      <c r="AM539" s="275"/>
      <c r="AN539" s="275"/>
      <c r="AO539" s="275"/>
      <c r="AP539" s="275"/>
      <c r="AQ539" s="275"/>
      <c r="AR539" s="275"/>
      <c r="AS539" s="298"/>
      <c r="AT539" s="275"/>
      <c r="AU539" s="281"/>
    </row>
    <row r="540" spans="1:47" s="2" customFormat="1">
      <c r="A540" s="451"/>
      <c r="B540" s="451"/>
      <c r="C540" s="451"/>
      <c r="D540" s="451"/>
      <c r="E540" s="275"/>
      <c r="F540" s="275"/>
      <c r="G540" s="275"/>
      <c r="H540" s="179"/>
      <c r="I540" s="179"/>
      <c r="J540" s="298"/>
      <c r="K540" s="275"/>
      <c r="L540" s="275"/>
      <c r="M540" s="275"/>
      <c r="N540" s="298"/>
      <c r="O540" s="275"/>
      <c r="P540" s="275"/>
      <c r="Q540" s="275"/>
      <c r="R540" s="275"/>
      <c r="S540" s="275"/>
      <c r="T540" s="275"/>
      <c r="U540" s="275"/>
      <c r="V540" s="275"/>
      <c r="W540" s="275"/>
      <c r="X540" s="275"/>
      <c r="Y540" s="275"/>
      <c r="Z540" s="275"/>
      <c r="AA540" s="275"/>
      <c r="AB540" s="275"/>
      <c r="AC540" s="275"/>
      <c r="AD540" s="298"/>
      <c r="AE540" s="275"/>
      <c r="AF540" s="275"/>
      <c r="AG540" s="275"/>
      <c r="AH540" s="275"/>
      <c r="AI540" s="275"/>
      <c r="AJ540" s="275"/>
      <c r="AK540" s="275"/>
      <c r="AL540" s="275"/>
      <c r="AM540" s="275"/>
      <c r="AN540" s="275"/>
      <c r="AO540" s="275"/>
      <c r="AP540" s="275"/>
      <c r="AQ540" s="275"/>
      <c r="AR540" s="275"/>
      <c r="AS540" s="298"/>
      <c r="AT540" s="275"/>
      <c r="AU540" s="281"/>
    </row>
    <row r="541" spans="1:47" s="2" customFormat="1">
      <c r="A541" s="451"/>
      <c r="B541" s="451"/>
      <c r="C541" s="451"/>
      <c r="D541" s="451"/>
      <c r="E541" s="275"/>
      <c r="F541" s="275"/>
      <c r="G541" s="275"/>
      <c r="H541" s="179"/>
      <c r="I541" s="179"/>
      <c r="J541" s="298"/>
      <c r="K541" s="275"/>
      <c r="L541" s="275"/>
      <c r="M541" s="275"/>
      <c r="N541" s="298"/>
      <c r="O541" s="275"/>
      <c r="P541" s="275"/>
      <c r="Q541" s="275"/>
      <c r="R541" s="275"/>
      <c r="S541" s="275"/>
      <c r="T541" s="275"/>
      <c r="U541" s="275"/>
      <c r="V541" s="275"/>
      <c r="W541" s="275"/>
      <c r="X541" s="275"/>
      <c r="Y541" s="275"/>
      <c r="Z541" s="275"/>
      <c r="AA541" s="275"/>
      <c r="AB541" s="275"/>
      <c r="AC541" s="275"/>
      <c r="AD541" s="298"/>
      <c r="AE541" s="275"/>
      <c r="AF541" s="275"/>
      <c r="AG541" s="275"/>
      <c r="AH541" s="275"/>
      <c r="AI541" s="275"/>
      <c r="AJ541" s="275"/>
      <c r="AK541" s="275"/>
      <c r="AL541" s="275"/>
      <c r="AM541" s="275"/>
      <c r="AN541" s="275"/>
      <c r="AO541" s="275"/>
      <c r="AP541" s="275"/>
      <c r="AQ541" s="275"/>
      <c r="AR541" s="275"/>
      <c r="AS541" s="298"/>
      <c r="AT541" s="275"/>
      <c r="AU541" s="281"/>
    </row>
    <row r="542" spans="1:47" s="2" customFormat="1">
      <c r="A542" s="451"/>
      <c r="B542" s="451"/>
      <c r="C542" s="451"/>
      <c r="D542" s="451"/>
      <c r="E542" s="275"/>
      <c r="F542" s="275"/>
      <c r="G542" s="275"/>
      <c r="H542" s="179"/>
      <c r="I542" s="179"/>
      <c r="J542" s="298"/>
      <c r="K542" s="275"/>
      <c r="L542" s="275"/>
      <c r="M542" s="275"/>
      <c r="N542" s="298"/>
      <c r="O542" s="275"/>
      <c r="P542" s="275"/>
      <c r="Q542" s="275"/>
      <c r="R542" s="275"/>
      <c r="S542" s="275"/>
      <c r="T542" s="275"/>
      <c r="U542" s="275"/>
      <c r="V542" s="275"/>
      <c r="W542" s="275"/>
      <c r="X542" s="275"/>
      <c r="Y542" s="275"/>
      <c r="Z542" s="275"/>
      <c r="AA542" s="275"/>
      <c r="AB542" s="275"/>
      <c r="AC542" s="275"/>
      <c r="AD542" s="298"/>
      <c r="AE542" s="275"/>
      <c r="AF542" s="275"/>
      <c r="AG542" s="275"/>
      <c r="AH542" s="275"/>
      <c r="AI542" s="275"/>
      <c r="AJ542" s="275"/>
      <c r="AK542" s="275"/>
      <c r="AL542" s="275"/>
      <c r="AM542" s="275"/>
      <c r="AN542" s="275"/>
      <c r="AO542" s="275"/>
      <c r="AP542" s="275"/>
      <c r="AQ542" s="275"/>
      <c r="AR542" s="275"/>
      <c r="AS542" s="298"/>
      <c r="AT542" s="275"/>
      <c r="AU542" s="281"/>
    </row>
    <row r="543" spans="1:47" s="2" customFormat="1">
      <c r="A543" s="451"/>
      <c r="B543" s="451"/>
      <c r="C543" s="451"/>
      <c r="D543" s="451"/>
      <c r="E543" s="275"/>
      <c r="F543" s="275"/>
      <c r="G543" s="275"/>
      <c r="H543" s="179"/>
      <c r="I543" s="179"/>
      <c r="J543" s="298"/>
      <c r="K543" s="275"/>
      <c r="L543" s="275"/>
      <c r="M543" s="275"/>
      <c r="N543" s="298"/>
      <c r="O543" s="275"/>
      <c r="P543" s="275"/>
      <c r="Q543" s="275"/>
      <c r="R543" s="275"/>
      <c r="S543" s="275"/>
      <c r="T543" s="275"/>
      <c r="U543" s="275"/>
      <c r="V543" s="275"/>
      <c r="W543" s="275"/>
      <c r="X543" s="275"/>
      <c r="Y543" s="275"/>
      <c r="Z543" s="275"/>
      <c r="AA543" s="275"/>
      <c r="AB543" s="275"/>
      <c r="AC543" s="275"/>
      <c r="AD543" s="298"/>
      <c r="AE543" s="275"/>
      <c r="AF543" s="275"/>
      <c r="AG543" s="275"/>
      <c r="AH543" s="275"/>
      <c r="AI543" s="275"/>
      <c r="AJ543" s="275"/>
      <c r="AK543" s="275"/>
      <c r="AL543" s="275"/>
      <c r="AM543" s="275"/>
      <c r="AN543" s="275"/>
      <c r="AO543" s="275"/>
      <c r="AP543" s="275"/>
      <c r="AQ543" s="275"/>
      <c r="AR543" s="275"/>
      <c r="AS543" s="298"/>
      <c r="AT543" s="275"/>
      <c r="AU543" s="281"/>
    </row>
    <row r="544" spans="1:47" s="2" customFormat="1">
      <c r="A544" s="451"/>
      <c r="B544" s="451"/>
      <c r="C544" s="451"/>
      <c r="D544" s="451"/>
      <c r="E544" s="275"/>
      <c r="F544" s="275"/>
      <c r="G544" s="275"/>
      <c r="H544" s="179"/>
      <c r="I544" s="179"/>
      <c r="J544" s="298"/>
      <c r="K544" s="275"/>
      <c r="L544" s="275"/>
      <c r="M544" s="275"/>
      <c r="N544" s="298"/>
      <c r="O544" s="275"/>
      <c r="P544" s="275"/>
      <c r="Q544" s="275"/>
      <c r="R544" s="275"/>
      <c r="S544" s="275"/>
      <c r="T544" s="275"/>
      <c r="U544" s="275"/>
      <c r="V544" s="275"/>
      <c r="W544" s="275"/>
      <c r="X544" s="275"/>
      <c r="Y544" s="275"/>
      <c r="Z544" s="275"/>
      <c r="AA544" s="275"/>
      <c r="AB544" s="275"/>
      <c r="AC544" s="275"/>
      <c r="AD544" s="298"/>
      <c r="AE544" s="275"/>
      <c r="AF544" s="275"/>
      <c r="AG544" s="275"/>
      <c r="AH544" s="275"/>
      <c r="AI544" s="275"/>
      <c r="AJ544" s="275"/>
      <c r="AK544" s="275"/>
      <c r="AL544" s="275"/>
      <c r="AM544" s="275"/>
      <c r="AN544" s="275"/>
      <c r="AO544" s="275"/>
      <c r="AP544" s="275"/>
      <c r="AQ544" s="275"/>
      <c r="AR544" s="275"/>
      <c r="AS544" s="298"/>
      <c r="AT544" s="275"/>
      <c r="AU544" s="281"/>
    </row>
    <row r="545" spans="1:47" s="2" customFormat="1">
      <c r="A545" s="451"/>
      <c r="B545" s="451"/>
      <c r="C545" s="451"/>
      <c r="D545" s="451"/>
      <c r="E545" s="275"/>
      <c r="F545" s="275"/>
      <c r="G545" s="275"/>
      <c r="H545" s="179"/>
      <c r="I545" s="179"/>
      <c r="J545" s="298"/>
      <c r="K545" s="275"/>
      <c r="L545" s="275"/>
      <c r="M545" s="275"/>
      <c r="N545" s="298"/>
      <c r="O545" s="275"/>
      <c r="P545" s="275"/>
      <c r="Q545" s="275"/>
      <c r="R545" s="275"/>
      <c r="S545" s="275"/>
      <c r="T545" s="275"/>
      <c r="U545" s="275"/>
      <c r="V545" s="275"/>
      <c r="W545" s="275"/>
      <c r="X545" s="275"/>
      <c r="Y545" s="275"/>
      <c r="Z545" s="275"/>
      <c r="AA545" s="275"/>
      <c r="AB545" s="275"/>
      <c r="AC545" s="275"/>
      <c r="AD545" s="298"/>
      <c r="AE545" s="275"/>
      <c r="AF545" s="275"/>
      <c r="AG545" s="275"/>
      <c r="AH545" s="275"/>
      <c r="AI545" s="275"/>
      <c r="AJ545" s="275"/>
      <c r="AK545" s="275"/>
      <c r="AL545" s="275"/>
      <c r="AM545" s="275"/>
      <c r="AN545" s="275"/>
      <c r="AO545" s="275"/>
      <c r="AP545" s="275"/>
      <c r="AQ545" s="275"/>
      <c r="AR545" s="275"/>
      <c r="AS545" s="298"/>
      <c r="AT545" s="275"/>
      <c r="AU545" s="281"/>
    </row>
    <row r="546" spans="1:47" s="2" customFormat="1">
      <c r="A546" s="451"/>
      <c r="B546" s="451"/>
      <c r="C546" s="451"/>
      <c r="D546" s="451"/>
      <c r="E546" s="275"/>
      <c r="F546" s="275"/>
      <c r="G546" s="275"/>
      <c r="H546" s="179"/>
      <c r="I546" s="179"/>
      <c r="J546" s="298"/>
      <c r="K546" s="275"/>
      <c r="L546" s="275"/>
      <c r="M546" s="275"/>
      <c r="N546" s="298"/>
      <c r="O546" s="275"/>
      <c r="P546" s="275"/>
      <c r="Q546" s="275"/>
      <c r="R546" s="275"/>
      <c r="S546" s="275"/>
      <c r="T546" s="275"/>
      <c r="U546" s="275"/>
      <c r="V546" s="275"/>
      <c r="W546" s="275"/>
      <c r="X546" s="275"/>
      <c r="Y546" s="275"/>
      <c r="Z546" s="275"/>
      <c r="AA546" s="275"/>
      <c r="AB546" s="275"/>
      <c r="AC546" s="275"/>
      <c r="AD546" s="298"/>
      <c r="AE546" s="275"/>
      <c r="AF546" s="275"/>
      <c r="AG546" s="275"/>
      <c r="AH546" s="275"/>
      <c r="AI546" s="275"/>
      <c r="AJ546" s="275"/>
      <c r="AK546" s="275"/>
      <c r="AL546" s="275"/>
      <c r="AM546" s="275"/>
      <c r="AN546" s="275"/>
      <c r="AO546" s="275"/>
      <c r="AP546" s="275"/>
      <c r="AQ546" s="275"/>
      <c r="AR546" s="275"/>
      <c r="AS546" s="298"/>
      <c r="AT546" s="275"/>
      <c r="AU546" s="281"/>
    </row>
    <row r="547" spans="1:47" s="2" customFormat="1">
      <c r="A547" s="451"/>
      <c r="B547" s="451"/>
      <c r="C547" s="451"/>
      <c r="D547" s="451"/>
      <c r="E547" s="275"/>
      <c r="F547" s="275"/>
      <c r="G547" s="275"/>
      <c r="H547" s="179"/>
      <c r="I547" s="179"/>
      <c r="J547" s="298"/>
      <c r="K547" s="275"/>
      <c r="L547" s="275"/>
      <c r="M547" s="275"/>
      <c r="N547" s="298"/>
      <c r="O547" s="275"/>
      <c r="P547" s="275"/>
      <c r="Q547" s="275"/>
      <c r="R547" s="275"/>
      <c r="S547" s="275"/>
      <c r="T547" s="275"/>
      <c r="U547" s="275"/>
      <c r="V547" s="275"/>
      <c r="W547" s="275"/>
      <c r="X547" s="275"/>
      <c r="Y547" s="275"/>
      <c r="Z547" s="275"/>
      <c r="AA547" s="275"/>
      <c r="AB547" s="275"/>
      <c r="AC547" s="275"/>
      <c r="AD547" s="298"/>
      <c r="AE547" s="275"/>
      <c r="AF547" s="275"/>
      <c r="AG547" s="275"/>
      <c r="AH547" s="275"/>
      <c r="AI547" s="275"/>
      <c r="AJ547" s="275"/>
      <c r="AK547" s="275"/>
      <c r="AL547" s="275"/>
      <c r="AM547" s="275"/>
      <c r="AN547" s="275"/>
      <c r="AO547" s="275"/>
      <c r="AP547" s="275"/>
      <c r="AQ547" s="275"/>
      <c r="AR547" s="275"/>
      <c r="AS547" s="298"/>
      <c r="AT547" s="275"/>
      <c r="AU547" s="281"/>
    </row>
    <row r="548" spans="1:47" s="2" customFormat="1">
      <c r="A548" s="451"/>
      <c r="B548" s="451"/>
      <c r="C548" s="451"/>
      <c r="D548" s="451"/>
      <c r="E548" s="275"/>
      <c r="F548" s="275"/>
      <c r="G548" s="275"/>
      <c r="H548" s="179"/>
      <c r="I548" s="179"/>
      <c r="J548" s="298"/>
      <c r="K548" s="275"/>
      <c r="L548" s="275"/>
      <c r="M548" s="275"/>
      <c r="N548" s="298"/>
      <c r="O548" s="275"/>
      <c r="P548" s="275"/>
      <c r="Q548" s="275"/>
      <c r="R548" s="275"/>
      <c r="S548" s="275"/>
      <c r="T548" s="275"/>
      <c r="U548" s="275"/>
      <c r="V548" s="275"/>
      <c r="W548" s="275"/>
      <c r="X548" s="275"/>
      <c r="Y548" s="275"/>
      <c r="Z548" s="275"/>
      <c r="AA548" s="275"/>
      <c r="AB548" s="275"/>
      <c r="AC548" s="275"/>
      <c r="AD548" s="298"/>
      <c r="AE548" s="275"/>
      <c r="AF548" s="275"/>
      <c r="AG548" s="275"/>
      <c r="AH548" s="275"/>
      <c r="AI548" s="275"/>
      <c r="AJ548" s="275"/>
      <c r="AK548" s="275"/>
      <c r="AL548" s="275"/>
      <c r="AM548" s="275"/>
      <c r="AN548" s="275"/>
      <c r="AO548" s="275"/>
      <c r="AP548" s="275"/>
      <c r="AQ548" s="275"/>
      <c r="AR548" s="275"/>
      <c r="AS548" s="298"/>
      <c r="AT548" s="275"/>
      <c r="AU548" s="281"/>
    </row>
    <row r="549" spans="1:47" s="2" customFormat="1">
      <c r="A549" s="451"/>
      <c r="B549" s="451"/>
      <c r="C549" s="451"/>
      <c r="D549" s="451"/>
      <c r="E549" s="275"/>
      <c r="F549" s="275"/>
      <c r="G549" s="275"/>
      <c r="H549" s="179"/>
      <c r="I549" s="179"/>
      <c r="J549" s="298"/>
      <c r="K549" s="275"/>
      <c r="L549" s="275"/>
      <c r="M549" s="275"/>
      <c r="N549" s="298"/>
      <c r="O549" s="275"/>
      <c r="P549" s="275"/>
      <c r="Q549" s="275"/>
      <c r="R549" s="275"/>
      <c r="S549" s="275"/>
      <c r="T549" s="275"/>
      <c r="U549" s="275"/>
      <c r="V549" s="275"/>
      <c r="W549" s="275"/>
      <c r="X549" s="275"/>
      <c r="Y549" s="275"/>
      <c r="Z549" s="275"/>
      <c r="AA549" s="275"/>
      <c r="AB549" s="275"/>
      <c r="AC549" s="275"/>
      <c r="AD549" s="298"/>
      <c r="AE549" s="275"/>
      <c r="AF549" s="275"/>
      <c r="AG549" s="275"/>
      <c r="AH549" s="275"/>
      <c r="AI549" s="275"/>
      <c r="AJ549" s="275"/>
      <c r="AK549" s="275"/>
      <c r="AL549" s="275"/>
      <c r="AM549" s="275"/>
      <c r="AN549" s="275"/>
      <c r="AO549" s="275"/>
      <c r="AP549" s="275"/>
      <c r="AQ549" s="275"/>
      <c r="AR549" s="275"/>
      <c r="AS549" s="298"/>
      <c r="AT549" s="275"/>
      <c r="AU549" s="281"/>
    </row>
    <row r="550" spans="1:47" s="2" customFormat="1">
      <c r="A550" s="451"/>
      <c r="B550" s="451"/>
      <c r="C550" s="451"/>
      <c r="D550" s="451"/>
      <c r="E550" s="275"/>
      <c r="F550" s="275"/>
      <c r="G550" s="275"/>
      <c r="H550" s="179"/>
      <c r="I550" s="179"/>
      <c r="J550" s="298"/>
      <c r="K550" s="275"/>
      <c r="L550" s="275"/>
      <c r="M550" s="275"/>
      <c r="N550" s="298"/>
      <c r="O550" s="275"/>
      <c r="P550" s="275"/>
      <c r="Q550" s="275"/>
      <c r="R550" s="275"/>
      <c r="S550" s="275"/>
      <c r="T550" s="275"/>
      <c r="U550" s="275"/>
      <c r="V550" s="275"/>
      <c r="W550" s="275"/>
      <c r="X550" s="275"/>
      <c r="Y550" s="275"/>
      <c r="Z550" s="275"/>
      <c r="AA550" s="275"/>
      <c r="AB550" s="275"/>
      <c r="AC550" s="275"/>
      <c r="AD550" s="298"/>
      <c r="AE550" s="275"/>
      <c r="AF550" s="275"/>
      <c r="AG550" s="275"/>
      <c r="AH550" s="275"/>
      <c r="AI550" s="275"/>
      <c r="AJ550" s="275"/>
      <c r="AK550" s="275"/>
      <c r="AL550" s="275"/>
      <c r="AM550" s="275"/>
      <c r="AN550" s="275"/>
      <c r="AO550" s="275"/>
      <c r="AP550" s="275"/>
      <c r="AQ550" s="275"/>
      <c r="AR550" s="275"/>
      <c r="AS550" s="298"/>
      <c r="AT550" s="275"/>
      <c r="AU550" s="281"/>
    </row>
    <row r="551" spans="1:47" s="2" customFormat="1">
      <c r="A551" s="451"/>
      <c r="B551" s="451"/>
      <c r="C551" s="451"/>
      <c r="D551" s="451"/>
      <c r="E551" s="275"/>
      <c r="F551" s="275"/>
      <c r="G551" s="275"/>
      <c r="H551" s="179"/>
      <c r="I551" s="179"/>
      <c r="J551" s="298"/>
      <c r="K551" s="275"/>
      <c r="L551" s="275"/>
      <c r="M551" s="275"/>
      <c r="N551" s="298"/>
      <c r="O551" s="275"/>
      <c r="P551" s="275"/>
      <c r="Q551" s="275"/>
      <c r="R551" s="275"/>
      <c r="S551" s="275"/>
      <c r="T551" s="275"/>
      <c r="U551" s="275"/>
      <c r="V551" s="275"/>
      <c r="W551" s="275"/>
      <c r="X551" s="275"/>
      <c r="Y551" s="275"/>
      <c r="Z551" s="275"/>
      <c r="AA551" s="275"/>
      <c r="AB551" s="275"/>
      <c r="AC551" s="275"/>
      <c r="AD551" s="298"/>
      <c r="AE551" s="275"/>
      <c r="AF551" s="275"/>
      <c r="AG551" s="275"/>
      <c r="AH551" s="275"/>
      <c r="AI551" s="275"/>
      <c r="AJ551" s="275"/>
      <c r="AK551" s="275"/>
      <c r="AL551" s="275"/>
      <c r="AM551" s="275"/>
      <c r="AN551" s="275"/>
      <c r="AO551" s="275"/>
      <c r="AP551" s="275"/>
      <c r="AQ551" s="275"/>
      <c r="AR551" s="275"/>
      <c r="AS551" s="298"/>
      <c r="AT551" s="275"/>
      <c r="AU551" s="281"/>
    </row>
    <row r="552" spans="1:47" s="2" customFormat="1">
      <c r="A552" s="451"/>
      <c r="B552" s="451"/>
      <c r="C552" s="451"/>
      <c r="D552" s="451"/>
      <c r="E552" s="275"/>
      <c r="F552" s="275"/>
      <c r="G552" s="275"/>
      <c r="H552" s="179"/>
      <c r="I552" s="179"/>
      <c r="J552" s="298"/>
      <c r="K552" s="275"/>
      <c r="L552" s="275"/>
      <c r="M552" s="275"/>
      <c r="N552" s="298"/>
      <c r="O552" s="275"/>
      <c r="P552" s="275"/>
      <c r="Q552" s="275"/>
      <c r="R552" s="275"/>
      <c r="S552" s="275"/>
      <c r="T552" s="275"/>
      <c r="U552" s="275"/>
      <c r="V552" s="275"/>
      <c r="W552" s="275"/>
      <c r="X552" s="275"/>
      <c r="Y552" s="275"/>
      <c r="Z552" s="275"/>
      <c r="AA552" s="275"/>
      <c r="AB552" s="275"/>
      <c r="AC552" s="275"/>
      <c r="AD552" s="298"/>
      <c r="AE552" s="275"/>
      <c r="AF552" s="275"/>
      <c r="AG552" s="275"/>
      <c r="AH552" s="275"/>
      <c r="AI552" s="275"/>
      <c r="AJ552" s="275"/>
      <c r="AK552" s="275"/>
      <c r="AL552" s="275"/>
      <c r="AM552" s="275"/>
      <c r="AN552" s="275"/>
      <c r="AO552" s="275"/>
      <c r="AP552" s="275"/>
      <c r="AQ552" s="275"/>
      <c r="AR552" s="275"/>
      <c r="AS552" s="298"/>
      <c r="AT552" s="275"/>
      <c r="AU552" s="281"/>
    </row>
    <row r="553" spans="1:47" s="2" customFormat="1">
      <c r="A553" s="451"/>
      <c r="B553" s="451"/>
      <c r="C553" s="451"/>
      <c r="D553" s="451"/>
      <c r="E553" s="275"/>
      <c r="F553" s="275"/>
      <c r="G553" s="275"/>
      <c r="H553" s="179"/>
      <c r="I553" s="179"/>
      <c r="J553" s="298"/>
      <c r="K553" s="275"/>
      <c r="L553" s="275"/>
      <c r="M553" s="275"/>
      <c r="N553" s="298"/>
      <c r="O553" s="275"/>
      <c r="P553" s="275"/>
      <c r="Q553" s="275"/>
      <c r="R553" s="275"/>
      <c r="S553" s="275"/>
      <c r="T553" s="275"/>
      <c r="U553" s="275"/>
      <c r="V553" s="275"/>
      <c r="W553" s="275"/>
      <c r="X553" s="275"/>
      <c r="Y553" s="275"/>
      <c r="Z553" s="275"/>
      <c r="AA553" s="275"/>
      <c r="AB553" s="275"/>
      <c r="AC553" s="275"/>
      <c r="AD553" s="298"/>
      <c r="AE553" s="275"/>
      <c r="AF553" s="275"/>
      <c r="AG553" s="275"/>
      <c r="AH553" s="275"/>
      <c r="AI553" s="275"/>
      <c r="AJ553" s="275"/>
      <c r="AK553" s="275"/>
      <c r="AL553" s="275"/>
      <c r="AM553" s="275"/>
      <c r="AN553" s="275"/>
      <c r="AO553" s="275"/>
      <c r="AP553" s="275"/>
      <c r="AQ553" s="275"/>
      <c r="AR553" s="275"/>
      <c r="AS553" s="298"/>
      <c r="AT553" s="275"/>
      <c r="AU553" s="281"/>
    </row>
    <row r="554" spans="1:47" s="2" customFormat="1">
      <c r="A554" s="451"/>
      <c r="B554" s="451"/>
      <c r="C554" s="451"/>
      <c r="D554" s="451"/>
      <c r="E554" s="275"/>
      <c r="F554" s="275"/>
      <c r="G554" s="275"/>
      <c r="H554" s="179"/>
      <c r="I554" s="179"/>
      <c r="J554" s="298"/>
      <c r="K554" s="275"/>
      <c r="L554" s="275"/>
      <c r="M554" s="275"/>
      <c r="N554" s="298"/>
      <c r="O554" s="275"/>
      <c r="P554" s="275"/>
      <c r="Q554" s="275"/>
      <c r="R554" s="275"/>
      <c r="S554" s="275"/>
      <c r="T554" s="275"/>
      <c r="U554" s="275"/>
      <c r="V554" s="275"/>
      <c r="W554" s="275"/>
      <c r="X554" s="275"/>
      <c r="Y554" s="275"/>
      <c r="Z554" s="275"/>
      <c r="AA554" s="275"/>
      <c r="AB554" s="275"/>
      <c r="AC554" s="275"/>
      <c r="AD554" s="298"/>
      <c r="AE554" s="275"/>
      <c r="AF554" s="275"/>
      <c r="AG554" s="275"/>
      <c r="AH554" s="275"/>
      <c r="AI554" s="275"/>
      <c r="AJ554" s="275"/>
      <c r="AK554" s="275"/>
      <c r="AL554" s="275"/>
      <c r="AM554" s="275"/>
      <c r="AN554" s="275"/>
      <c r="AO554" s="275"/>
      <c r="AP554" s="275"/>
      <c r="AQ554" s="275"/>
      <c r="AR554" s="275"/>
      <c r="AS554" s="298"/>
      <c r="AT554" s="275"/>
      <c r="AU554" s="281"/>
    </row>
    <row r="555" spans="1:47" s="2" customFormat="1">
      <c r="A555" s="451"/>
      <c r="B555" s="451"/>
      <c r="C555" s="451"/>
      <c r="D555" s="451"/>
      <c r="E555" s="275"/>
      <c r="F555" s="275"/>
      <c r="G555" s="275"/>
      <c r="H555" s="179"/>
      <c r="I555" s="179"/>
      <c r="J555" s="298"/>
      <c r="K555" s="275"/>
      <c r="L555" s="275"/>
      <c r="M555" s="275"/>
      <c r="N555" s="298"/>
      <c r="O555" s="275"/>
      <c r="P555" s="275"/>
      <c r="Q555" s="275"/>
      <c r="R555" s="275"/>
      <c r="S555" s="275"/>
      <c r="T555" s="275"/>
      <c r="U555" s="275"/>
      <c r="V555" s="275"/>
      <c r="W555" s="275"/>
      <c r="X555" s="275"/>
      <c r="Y555" s="275"/>
      <c r="Z555" s="275"/>
      <c r="AA555" s="275"/>
      <c r="AB555" s="275"/>
      <c r="AC555" s="275"/>
      <c r="AD555" s="298"/>
      <c r="AE555" s="275"/>
      <c r="AF555" s="275"/>
      <c r="AG555" s="275"/>
      <c r="AH555" s="275"/>
      <c r="AI555" s="275"/>
      <c r="AJ555" s="275"/>
      <c r="AK555" s="275"/>
      <c r="AL555" s="275"/>
      <c r="AM555" s="275"/>
      <c r="AN555" s="275"/>
      <c r="AO555" s="275"/>
      <c r="AP555" s="275"/>
      <c r="AQ555" s="275"/>
      <c r="AR555" s="275"/>
      <c r="AS555" s="298"/>
      <c r="AT555" s="275"/>
      <c r="AU555" s="281"/>
    </row>
    <row r="556" spans="1:47" s="2" customFormat="1">
      <c r="A556" s="451"/>
      <c r="B556" s="451"/>
      <c r="C556" s="451"/>
      <c r="D556" s="451"/>
      <c r="E556" s="275"/>
      <c r="F556" s="275"/>
      <c r="G556" s="275"/>
      <c r="H556" s="179"/>
      <c r="I556" s="179"/>
      <c r="J556" s="298"/>
      <c r="K556" s="275"/>
      <c r="L556" s="275"/>
      <c r="M556" s="275"/>
      <c r="N556" s="298"/>
      <c r="O556" s="275"/>
      <c r="P556" s="275"/>
      <c r="Q556" s="275"/>
      <c r="R556" s="275"/>
      <c r="S556" s="275"/>
      <c r="T556" s="275"/>
      <c r="U556" s="275"/>
      <c r="V556" s="275"/>
      <c r="W556" s="275"/>
      <c r="X556" s="275"/>
      <c r="Y556" s="275"/>
      <c r="Z556" s="275"/>
      <c r="AA556" s="275"/>
      <c r="AB556" s="275"/>
      <c r="AC556" s="275"/>
      <c r="AD556" s="298"/>
      <c r="AE556" s="275"/>
      <c r="AF556" s="275"/>
      <c r="AG556" s="275"/>
      <c r="AH556" s="275"/>
      <c r="AI556" s="275"/>
      <c r="AJ556" s="275"/>
      <c r="AK556" s="275"/>
      <c r="AL556" s="275"/>
      <c r="AM556" s="275"/>
      <c r="AN556" s="275"/>
      <c r="AO556" s="275"/>
      <c r="AP556" s="275"/>
      <c r="AQ556" s="275"/>
      <c r="AR556" s="275"/>
      <c r="AS556" s="298"/>
      <c r="AT556" s="275"/>
      <c r="AU556" s="281"/>
    </row>
    <row r="557" spans="1:47" s="2" customFormat="1">
      <c r="A557" s="451"/>
      <c r="B557" s="451"/>
      <c r="C557" s="451"/>
      <c r="D557" s="451"/>
      <c r="E557" s="275"/>
      <c r="F557" s="275"/>
      <c r="G557" s="275"/>
      <c r="H557" s="179"/>
      <c r="I557" s="179"/>
      <c r="J557" s="298"/>
      <c r="K557" s="275"/>
      <c r="L557" s="275"/>
      <c r="M557" s="275"/>
      <c r="N557" s="298"/>
      <c r="O557" s="275"/>
      <c r="P557" s="275"/>
      <c r="Q557" s="275"/>
      <c r="R557" s="275"/>
      <c r="S557" s="275"/>
      <c r="T557" s="275"/>
      <c r="U557" s="275"/>
      <c r="V557" s="275"/>
      <c r="W557" s="275"/>
      <c r="X557" s="275"/>
      <c r="Y557" s="275"/>
      <c r="Z557" s="275"/>
      <c r="AA557" s="275"/>
      <c r="AB557" s="275"/>
      <c r="AC557" s="275"/>
      <c r="AD557" s="298"/>
      <c r="AE557" s="275"/>
      <c r="AF557" s="275"/>
      <c r="AG557" s="275"/>
      <c r="AH557" s="275"/>
      <c r="AI557" s="275"/>
      <c r="AJ557" s="275"/>
      <c r="AK557" s="275"/>
      <c r="AL557" s="275"/>
      <c r="AM557" s="275"/>
      <c r="AN557" s="275"/>
      <c r="AO557" s="275"/>
      <c r="AP557" s="275"/>
      <c r="AQ557" s="275"/>
      <c r="AR557" s="275"/>
      <c r="AS557" s="298"/>
      <c r="AT557" s="275"/>
      <c r="AU557" s="281"/>
    </row>
    <row r="558" spans="1:47" s="2" customFormat="1">
      <c r="A558" s="451"/>
      <c r="B558" s="451"/>
      <c r="C558" s="451"/>
      <c r="D558" s="451"/>
      <c r="E558" s="275"/>
      <c r="F558" s="275"/>
      <c r="G558" s="275"/>
      <c r="H558" s="179"/>
      <c r="I558" s="179"/>
      <c r="J558" s="298"/>
      <c r="K558" s="275"/>
      <c r="L558" s="275"/>
      <c r="M558" s="275"/>
      <c r="N558" s="298"/>
      <c r="O558" s="275"/>
      <c r="P558" s="275"/>
      <c r="Q558" s="275"/>
      <c r="R558" s="275"/>
      <c r="S558" s="275"/>
      <c r="T558" s="275"/>
      <c r="U558" s="275"/>
      <c r="V558" s="275"/>
      <c r="W558" s="275"/>
      <c r="X558" s="275"/>
      <c r="Y558" s="275"/>
      <c r="Z558" s="275"/>
      <c r="AA558" s="275"/>
      <c r="AB558" s="275"/>
      <c r="AC558" s="275"/>
      <c r="AD558" s="298"/>
      <c r="AE558" s="275"/>
      <c r="AF558" s="275"/>
      <c r="AG558" s="275"/>
      <c r="AH558" s="275"/>
      <c r="AI558" s="275"/>
      <c r="AJ558" s="275"/>
      <c r="AK558" s="275"/>
      <c r="AL558" s="275"/>
      <c r="AM558" s="275"/>
      <c r="AN558" s="275"/>
      <c r="AO558" s="275"/>
      <c r="AP558" s="275"/>
      <c r="AQ558" s="275"/>
      <c r="AR558" s="275"/>
      <c r="AS558" s="298"/>
      <c r="AT558" s="275"/>
      <c r="AU558" s="281"/>
    </row>
    <row r="559" spans="1:47" s="2" customFormat="1">
      <c r="A559" s="451"/>
      <c r="B559" s="451"/>
      <c r="C559" s="451"/>
      <c r="D559" s="451"/>
      <c r="E559" s="275"/>
      <c r="F559" s="275"/>
      <c r="G559" s="275"/>
      <c r="H559" s="179"/>
      <c r="I559" s="179"/>
      <c r="J559" s="298"/>
      <c r="K559" s="275"/>
      <c r="L559" s="275"/>
      <c r="M559" s="275"/>
      <c r="N559" s="298"/>
      <c r="O559" s="275"/>
      <c r="P559" s="275"/>
      <c r="Q559" s="275"/>
      <c r="R559" s="275"/>
      <c r="S559" s="275"/>
      <c r="T559" s="275"/>
      <c r="U559" s="275"/>
      <c r="V559" s="275"/>
      <c r="W559" s="275"/>
      <c r="X559" s="275"/>
      <c r="Y559" s="275"/>
      <c r="Z559" s="275"/>
      <c r="AA559" s="275"/>
      <c r="AB559" s="275"/>
      <c r="AC559" s="275"/>
      <c r="AD559" s="298"/>
      <c r="AE559" s="275"/>
      <c r="AF559" s="275"/>
      <c r="AG559" s="275"/>
      <c r="AH559" s="275"/>
      <c r="AI559" s="275"/>
      <c r="AJ559" s="275"/>
      <c r="AK559" s="275"/>
      <c r="AL559" s="275"/>
      <c r="AM559" s="275"/>
      <c r="AN559" s="275"/>
      <c r="AO559" s="275"/>
      <c r="AP559" s="275"/>
      <c r="AQ559" s="275"/>
      <c r="AR559" s="275"/>
      <c r="AS559" s="298"/>
      <c r="AT559" s="275"/>
      <c r="AU559" s="281"/>
    </row>
    <row r="560" spans="1:47" s="2" customFormat="1">
      <c r="A560" s="451"/>
      <c r="B560" s="451"/>
      <c r="C560" s="451"/>
      <c r="D560" s="451"/>
      <c r="E560" s="275"/>
      <c r="F560" s="275"/>
      <c r="G560" s="275"/>
      <c r="H560" s="179"/>
      <c r="I560" s="179"/>
      <c r="J560" s="298"/>
      <c r="K560" s="275"/>
      <c r="L560" s="275"/>
      <c r="M560" s="275"/>
      <c r="N560" s="298"/>
      <c r="O560" s="275"/>
      <c r="P560" s="275"/>
      <c r="Q560" s="275"/>
      <c r="R560" s="275"/>
      <c r="S560" s="275"/>
      <c r="T560" s="275"/>
      <c r="U560" s="275"/>
      <c r="V560" s="275"/>
      <c r="W560" s="275"/>
      <c r="X560" s="275"/>
      <c r="Y560" s="275"/>
      <c r="Z560" s="275"/>
      <c r="AA560" s="275"/>
      <c r="AB560" s="275"/>
      <c r="AC560" s="275"/>
      <c r="AD560" s="298"/>
      <c r="AE560" s="275"/>
      <c r="AF560" s="275"/>
      <c r="AG560" s="275"/>
      <c r="AH560" s="275"/>
      <c r="AI560" s="275"/>
      <c r="AJ560" s="275"/>
      <c r="AK560" s="275"/>
      <c r="AL560" s="275"/>
      <c r="AM560" s="275"/>
      <c r="AN560" s="275"/>
      <c r="AO560" s="275"/>
      <c r="AP560" s="275"/>
      <c r="AQ560" s="275"/>
      <c r="AR560" s="275"/>
      <c r="AS560" s="298"/>
      <c r="AT560" s="275"/>
      <c r="AU560" s="281"/>
    </row>
    <row r="561" spans="1:47" s="2" customFormat="1">
      <c r="A561" s="451"/>
      <c r="B561" s="451"/>
      <c r="C561" s="451"/>
      <c r="D561" s="451"/>
      <c r="E561" s="275"/>
      <c r="F561" s="275"/>
      <c r="G561" s="275"/>
      <c r="H561" s="179"/>
      <c r="I561" s="179"/>
      <c r="J561" s="298"/>
      <c r="K561" s="275"/>
      <c r="L561" s="275"/>
      <c r="M561" s="275"/>
      <c r="N561" s="298"/>
      <c r="O561" s="275"/>
      <c r="P561" s="275"/>
      <c r="Q561" s="275"/>
      <c r="R561" s="275"/>
      <c r="S561" s="275"/>
      <c r="T561" s="275"/>
      <c r="U561" s="275"/>
      <c r="V561" s="275"/>
      <c r="W561" s="275"/>
      <c r="X561" s="275"/>
      <c r="Y561" s="275"/>
      <c r="Z561" s="275"/>
      <c r="AA561" s="275"/>
      <c r="AB561" s="275"/>
      <c r="AC561" s="275"/>
      <c r="AD561" s="298"/>
      <c r="AE561" s="275"/>
      <c r="AF561" s="275"/>
      <c r="AG561" s="275"/>
      <c r="AH561" s="275"/>
      <c r="AI561" s="275"/>
      <c r="AJ561" s="275"/>
      <c r="AK561" s="275"/>
      <c r="AL561" s="275"/>
      <c r="AM561" s="275"/>
      <c r="AN561" s="275"/>
      <c r="AO561" s="275"/>
      <c r="AP561" s="275"/>
      <c r="AQ561" s="275"/>
      <c r="AR561" s="275"/>
      <c r="AS561" s="298"/>
      <c r="AT561" s="275"/>
      <c r="AU561" s="281"/>
    </row>
    <row r="562" spans="1:47" s="2" customFormat="1">
      <c r="A562" s="451"/>
      <c r="B562" s="451"/>
      <c r="C562" s="451"/>
      <c r="D562" s="451"/>
      <c r="E562" s="275"/>
      <c r="F562" s="275"/>
      <c r="G562" s="275"/>
      <c r="H562" s="179"/>
      <c r="I562" s="179"/>
      <c r="J562" s="298"/>
      <c r="K562" s="275"/>
      <c r="L562" s="275"/>
      <c r="M562" s="275"/>
      <c r="N562" s="298"/>
      <c r="O562" s="275"/>
      <c r="P562" s="275"/>
      <c r="Q562" s="275"/>
      <c r="R562" s="275"/>
      <c r="S562" s="275"/>
      <c r="T562" s="275"/>
      <c r="U562" s="275"/>
      <c r="V562" s="275"/>
      <c r="W562" s="275"/>
      <c r="X562" s="275"/>
      <c r="Y562" s="275"/>
      <c r="Z562" s="275"/>
      <c r="AA562" s="275"/>
      <c r="AB562" s="275"/>
      <c r="AC562" s="275"/>
      <c r="AD562" s="298"/>
      <c r="AE562" s="275"/>
      <c r="AF562" s="275"/>
      <c r="AG562" s="275"/>
      <c r="AH562" s="275"/>
      <c r="AI562" s="275"/>
      <c r="AJ562" s="275"/>
      <c r="AK562" s="275"/>
      <c r="AL562" s="275"/>
      <c r="AM562" s="275"/>
      <c r="AN562" s="275"/>
      <c r="AO562" s="275"/>
      <c r="AP562" s="275"/>
      <c r="AQ562" s="275"/>
      <c r="AR562" s="275"/>
      <c r="AS562" s="298"/>
      <c r="AT562" s="275"/>
      <c r="AU562" s="281"/>
    </row>
    <row r="563" spans="1:47" s="2" customFormat="1">
      <c r="A563" s="451"/>
      <c r="B563" s="451"/>
      <c r="C563" s="451"/>
      <c r="D563" s="451"/>
      <c r="E563" s="275"/>
      <c r="F563" s="275"/>
      <c r="G563" s="275"/>
      <c r="H563" s="179"/>
      <c r="I563" s="179"/>
      <c r="J563" s="298"/>
      <c r="K563" s="275"/>
      <c r="L563" s="275"/>
      <c r="M563" s="275"/>
      <c r="N563" s="298"/>
      <c r="O563" s="275"/>
      <c r="P563" s="275"/>
      <c r="Q563" s="275"/>
      <c r="R563" s="275"/>
      <c r="S563" s="275"/>
      <c r="T563" s="275"/>
      <c r="U563" s="275"/>
      <c r="V563" s="275"/>
      <c r="W563" s="275"/>
      <c r="X563" s="275"/>
      <c r="Y563" s="275"/>
      <c r="Z563" s="275"/>
      <c r="AA563" s="275"/>
      <c r="AB563" s="275"/>
      <c r="AC563" s="275"/>
      <c r="AD563" s="298"/>
      <c r="AE563" s="275"/>
      <c r="AF563" s="275"/>
      <c r="AG563" s="275"/>
      <c r="AH563" s="275"/>
      <c r="AI563" s="275"/>
      <c r="AJ563" s="275"/>
      <c r="AK563" s="275"/>
      <c r="AL563" s="275"/>
      <c r="AM563" s="275"/>
      <c r="AN563" s="275"/>
      <c r="AO563" s="275"/>
      <c r="AP563" s="275"/>
      <c r="AQ563" s="275"/>
      <c r="AR563" s="275"/>
      <c r="AS563" s="298"/>
      <c r="AT563" s="275"/>
      <c r="AU563" s="281"/>
    </row>
    <row r="564" spans="1:47" s="2" customFormat="1">
      <c r="A564" s="451"/>
      <c r="B564" s="451"/>
      <c r="C564" s="451"/>
      <c r="D564" s="451"/>
      <c r="E564" s="275"/>
      <c r="F564" s="275"/>
      <c r="G564" s="275"/>
      <c r="H564" s="179"/>
      <c r="I564" s="179"/>
      <c r="J564" s="298"/>
      <c r="K564" s="275"/>
      <c r="L564" s="275"/>
      <c r="M564" s="275"/>
      <c r="N564" s="298"/>
      <c r="O564" s="275"/>
      <c r="P564" s="275"/>
      <c r="Q564" s="275"/>
      <c r="R564" s="275"/>
      <c r="S564" s="275"/>
      <c r="T564" s="275"/>
      <c r="U564" s="275"/>
      <c r="V564" s="275"/>
      <c r="W564" s="275"/>
      <c r="X564" s="275"/>
      <c r="Y564" s="275"/>
      <c r="Z564" s="275"/>
      <c r="AA564" s="275"/>
      <c r="AB564" s="275"/>
      <c r="AC564" s="275"/>
      <c r="AD564" s="298"/>
      <c r="AE564" s="275"/>
      <c r="AF564" s="275"/>
      <c r="AG564" s="275"/>
      <c r="AH564" s="275"/>
      <c r="AI564" s="275"/>
      <c r="AJ564" s="275"/>
      <c r="AK564" s="275"/>
      <c r="AL564" s="275"/>
      <c r="AM564" s="275"/>
      <c r="AN564" s="275"/>
      <c r="AO564" s="275"/>
      <c r="AP564" s="275"/>
      <c r="AQ564" s="275"/>
      <c r="AR564" s="275"/>
      <c r="AS564" s="298"/>
      <c r="AT564" s="275"/>
      <c r="AU564" s="281"/>
    </row>
    <row r="565" spans="1:47" s="2" customFormat="1">
      <c r="A565" s="451"/>
      <c r="B565" s="451"/>
      <c r="C565" s="451"/>
      <c r="D565" s="451"/>
      <c r="E565" s="275"/>
      <c r="F565" s="275"/>
      <c r="G565" s="275"/>
      <c r="H565" s="179"/>
      <c r="I565" s="179"/>
      <c r="J565" s="298"/>
      <c r="K565" s="275"/>
      <c r="L565" s="275"/>
      <c r="M565" s="275"/>
      <c r="N565" s="298"/>
      <c r="O565" s="275"/>
      <c r="P565" s="275"/>
      <c r="Q565" s="275"/>
      <c r="R565" s="275"/>
      <c r="S565" s="275"/>
      <c r="T565" s="275"/>
      <c r="U565" s="275"/>
      <c r="V565" s="275"/>
      <c r="W565" s="275"/>
      <c r="X565" s="275"/>
      <c r="Y565" s="275"/>
      <c r="Z565" s="275"/>
      <c r="AA565" s="275"/>
      <c r="AB565" s="275"/>
      <c r="AC565" s="275"/>
      <c r="AD565" s="298"/>
      <c r="AE565" s="275"/>
      <c r="AF565" s="275"/>
      <c r="AG565" s="275"/>
      <c r="AH565" s="275"/>
      <c r="AI565" s="275"/>
      <c r="AJ565" s="275"/>
      <c r="AK565" s="275"/>
      <c r="AL565" s="275"/>
      <c r="AM565" s="275"/>
      <c r="AN565" s="275"/>
      <c r="AO565" s="275"/>
      <c r="AP565" s="275"/>
      <c r="AQ565" s="275"/>
      <c r="AR565" s="275"/>
      <c r="AS565" s="298"/>
      <c r="AT565" s="275"/>
      <c r="AU565" s="281"/>
    </row>
    <row r="566" spans="1:47" s="2" customFormat="1">
      <c r="A566" s="451"/>
      <c r="B566" s="451"/>
      <c r="C566" s="451"/>
      <c r="D566" s="451"/>
      <c r="E566" s="275"/>
      <c r="F566" s="275"/>
      <c r="G566" s="275"/>
      <c r="H566" s="179"/>
      <c r="I566" s="179"/>
      <c r="J566" s="298"/>
      <c r="K566" s="275"/>
      <c r="L566" s="275"/>
      <c r="M566" s="275"/>
      <c r="N566" s="298"/>
      <c r="O566" s="275"/>
      <c r="P566" s="275"/>
      <c r="Q566" s="275"/>
      <c r="R566" s="275"/>
      <c r="S566" s="275"/>
      <c r="T566" s="275"/>
      <c r="U566" s="275"/>
      <c r="V566" s="275"/>
      <c r="W566" s="275"/>
      <c r="X566" s="275"/>
      <c r="Y566" s="275"/>
      <c r="Z566" s="275"/>
      <c r="AA566" s="275"/>
      <c r="AB566" s="275"/>
      <c r="AC566" s="275"/>
      <c r="AD566" s="298"/>
      <c r="AE566" s="275"/>
      <c r="AF566" s="275"/>
      <c r="AG566" s="275"/>
      <c r="AH566" s="275"/>
      <c r="AI566" s="275"/>
      <c r="AJ566" s="275"/>
      <c r="AK566" s="275"/>
      <c r="AL566" s="275"/>
      <c r="AM566" s="275"/>
      <c r="AN566" s="275"/>
      <c r="AO566" s="275"/>
      <c r="AP566" s="275"/>
      <c r="AQ566" s="275"/>
      <c r="AR566" s="275"/>
      <c r="AS566" s="298"/>
      <c r="AT566" s="275"/>
      <c r="AU566" s="281"/>
    </row>
    <row r="567" spans="1:47" s="2" customFormat="1">
      <c r="A567" s="451"/>
      <c r="B567" s="451"/>
      <c r="C567" s="451"/>
      <c r="D567" s="451"/>
      <c r="E567" s="275"/>
      <c r="F567" s="275"/>
      <c r="G567" s="275"/>
      <c r="H567" s="179"/>
      <c r="I567" s="179"/>
      <c r="J567" s="298"/>
      <c r="K567" s="275"/>
      <c r="L567" s="275"/>
      <c r="M567" s="275"/>
      <c r="N567" s="298"/>
      <c r="O567" s="275"/>
      <c r="P567" s="275"/>
      <c r="Q567" s="275"/>
      <c r="R567" s="275"/>
      <c r="S567" s="275"/>
      <c r="T567" s="275"/>
      <c r="U567" s="275"/>
      <c r="V567" s="275"/>
      <c r="W567" s="275"/>
      <c r="X567" s="275"/>
      <c r="Y567" s="275"/>
      <c r="Z567" s="275"/>
      <c r="AA567" s="275"/>
      <c r="AB567" s="275"/>
      <c r="AC567" s="275"/>
      <c r="AD567" s="298"/>
      <c r="AE567" s="275"/>
      <c r="AF567" s="275"/>
      <c r="AG567" s="275"/>
      <c r="AH567" s="275"/>
      <c r="AI567" s="275"/>
      <c r="AJ567" s="275"/>
      <c r="AK567" s="275"/>
      <c r="AL567" s="275"/>
      <c r="AM567" s="275"/>
      <c r="AN567" s="275"/>
      <c r="AO567" s="275"/>
      <c r="AP567" s="275"/>
      <c r="AQ567" s="275"/>
      <c r="AR567" s="275"/>
      <c r="AS567" s="298"/>
      <c r="AT567" s="275"/>
      <c r="AU567" s="281"/>
    </row>
    <row r="568" spans="1:47" s="2" customFormat="1">
      <c r="A568" s="451"/>
      <c r="B568" s="451"/>
      <c r="C568" s="451"/>
      <c r="D568" s="451"/>
      <c r="E568" s="275"/>
      <c r="F568" s="275"/>
      <c r="G568" s="275"/>
      <c r="H568" s="179"/>
      <c r="I568" s="179"/>
      <c r="J568" s="298"/>
      <c r="K568" s="275"/>
      <c r="L568" s="275"/>
      <c r="M568" s="275"/>
      <c r="N568" s="298"/>
      <c r="O568" s="275"/>
      <c r="P568" s="275"/>
      <c r="Q568" s="275"/>
      <c r="R568" s="275"/>
      <c r="S568" s="275"/>
      <c r="T568" s="275"/>
      <c r="U568" s="275"/>
      <c r="V568" s="275"/>
      <c r="W568" s="275"/>
      <c r="X568" s="275"/>
      <c r="Y568" s="275"/>
      <c r="Z568" s="275"/>
      <c r="AA568" s="275"/>
      <c r="AB568" s="275"/>
      <c r="AC568" s="275"/>
      <c r="AD568" s="298"/>
      <c r="AE568" s="275"/>
      <c r="AF568" s="275"/>
      <c r="AG568" s="275"/>
      <c r="AH568" s="275"/>
      <c r="AI568" s="275"/>
      <c r="AJ568" s="275"/>
      <c r="AK568" s="275"/>
      <c r="AL568" s="275"/>
      <c r="AM568" s="275"/>
      <c r="AN568" s="275"/>
      <c r="AO568" s="275"/>
      <c r="AP568" s="275"/>
      <c r="AQ568" s="275"/>
      <c r="AR568" s="275"/>
      <c r="AS568" s="298"/>
      <c r="AT568" s="275"/>
      <c r="AU568" s="281"/>
    </row>
    <row r="569" spans="1:47" s="2" customFormat="1">
      <c r="A569" s="451"/>
      <c r="B569" s="451"/>
      <c r="C569" s="451"/>
      <c r="D569" s="451"/>
      <c r="E569" s="275"/>
      <c r="F569" s="275"/>
      <c r="G569" s="275"/>
      <c r="H569" s="179"/>
      <c r="I569" s="179"/>
      <c r="J569" s="298"/>
      <c r="K569" s="275"/>
      <c r="L569" s="275"/>
      <c r="M569" s="275"/>
      <c r="N569" s="298"/>
      <c r="O569" s="275"/>
      <c r="P569" s="275"/>
      <c r="Q569" s="275"/>
      <c r="R569" s="275"/>
      <c r="S569" s="275"/>
      <c r="T569" s="275"/>
      <c r="U569" s="275"/>
      <c r="V569" s="275"/>
      <c r="W569" s="275"/>
      <c r="X569" s="275"/>
      <c r="Y569" s="275"/>
      <c r="Z569" s="275"/>
      <c r="AA569" s="275"/>
      <c r="AB569" s="275"/>
      <c r="AC569" s="275"/>
      <c r="AD569" s="298"/>
      <c r="AE569" s="275"/>
      <c r="AF569" s="275"/>
      <c r="AG569" s="275"/>
      <c r="AH569" s="275"/>
      <c r="AI569" s="275"/>
      <c r="AJ569" s="275"/>
      <c r="AK569" s="275"/>
      <c r="AL569" s="275"/>
      <c r="AM569" s="275"/>
      <c r="AN569" s="275"/>
      <c r="AO569" s="275"/>
      <c r="AP569" s="275"/>
      <c r="AQ569" s="275"/>
      <c r="AR569" s="275"/>
      <c r="AS569" s="298"/>
      <c r="AT569" s="275"/>
      <c r="AU569" s="281"/>
    </row>
    <row r="570" spans="1:47" s="2" customFormat="1">
      <c r="A570" s="451"/>
      <c r="B570" s="451"/>
      <c r="C570" s="451"/>
      <c r="D570" s="451"/>
      <c r="E570" s="275"/>
      <c r="F570" s="275"/>
      <c r="G570" s="275"/>
      <c r="H570" s="179"/>
      <c r="I570" s="179"/>
      <c r="J570" s="298"/>
      <c r="K570" s="275"/>
      <c r="L570" s="275"/>
      <c r="M570" s="275"/>
      <c r="N570" s="298"/>
      <c r="O570" s="275"/>
      <c r="P570" s="275"/>
      <c r="Q570" s="275"/>
      <c r="R570" s="275"/>
      <c r="S570" s="275"/>
      <c r="T570" s="275"/>
      <c r="U570" s="275"/>
      <c r="V570" s="275"/>
      <c r="W570" s="275"/>
      <c r="X570" s="275"/>
      <c r="Y570" s="275"/>
      <c r="Z570" s="275"/>
      <c r="AA570" s="275"/>
      <c r="AB570" s="275"/>
      <c r="AC570" s="275"/>
      <c r="AD570" s="298"/>
      <c r="AE570" s="275"/>
      <c r="AF570" s="275"/>
      <c r="AG570" s="275"/>
      <c r="AH570" s="275"/>
      <c r="AI570" s="275"/>
      <c r="AJ570" s="275"/>
      <c r="AK570" s="275"/>
      <c r="AL570" s="275"/>
      <c r="AM570" s="275"/>
      <c r="AN570" s="275"/>
      <c r="AO570" s="275"/>
      <c r="AP570" s="275"/>
      <c r="AQ570" s="275"/>
      <c r="AR570" s="275"/>
      <c r="AS570" s="298"/>
      <c r="AT570" s="275"/>
      <c r="AU570" s="281"/>
    </row>
    <row r="571" spans="1:47" s="2" customFormat="1">
      <c r="A571" s="451"/>
      <c r="B571" s="451"/>
      <c r="C571" s="451"/>
      <c r="D571" s="451"/>
      <c r="E571" s="275"/>
      <c r="F571" s="275"/>
      <c r="G571" s="275"/>
      <c r="H571" s="179"/>
      <c r="I571" s="179"/>
      <c r="J571" s="298"/>
      <c r="K571" s="275"/>
      <c r="L571" s="275"/>
      <c r="M571" s="275"/>
      <c r="N571" s="298"/>
      <c r="O571" s="275"/>
      <c r="P571" s="275"/>
      <c r="Q571" s="275"/>
      <c r="R571" s="275"/>
      <c r="S571" s="275"/>
      <c r="T571" s="275"/>
      <c r="U571" s="275"/>
      <c r="V571" s="275"/>
      <c r="W571" s="275"/>
      <c r="X571" s="275"/>
      <c r="Y571" s="275"/>
      <c r="Z571" s="275"/>
      <c r="AA571" s="275"/>
      <c r="AB571" s="275"/>
      <c r="AC571" s="275"/>
      <c r="AD571" s="298"/>
      <c r="AE571" s="275"/>
      <c r="AF571" s="275"/>
      <c r="AG571" s="275"/>
      <c r="AH571" s="275"/>
      <c r="AI571" s="275"/>
      <c r="AJ571" s="275"/>
      <c r="AK571" s="275"/>
      <c r="AL571" s="275"/>
      <c r="AM571" s="275"/>
      <c r="AN571" s="275"/>
      <c r="AO571" s="275"/>
      <c r="AP571" s="275"/>
      <c r="AQ571" s="275"/>
      <c r="AR571" s="275"/>
      <c r="AS571" s="298"/>
      <c r="AT571" s="275"/>
      <c r="AU571" s="281"/>
    </row>
    <row r="572" spans="1:47" s="2" customFormat="1">
      <c r="A572" s="451"/>
      <c r="B572" s="451"/>
      <c r="C572" s="451"/>
      <c r="D572" s="451"/>
      <c r="E572" s="275"/>
      <c r="F572" s="275"/>
      <c r="G572" s="275"/>
      <c r="H572" s="179"/>
      <c r="I572" s="179"/>
      <c r="J572" s="298"/>
      <c r="K572" s="275"/>
      <c r="L572" s="275"/>
      <c r="M572" s="275"/>
      <c r="N572" s="298"/>
      <c r="O572" s="275"/>
      <c r="P572" s="275"/>
      <c r="Q572" s="275"/>
      <c r="R572" s="275"/>
      <c r="S572" s="275"/>
      <c r="T572" s="275"/>
      <c r="U572" s="275"/>
      <c r="V572" s="275"/>
      <c r="W572" s="275"/>
      <c r="X572" s="275"/>
      <c r="Y572" s="275"/>
      <c r="Z572" s="275"/>
      <c r="AA572" s="275"/>
      <c r="AB572" s="275"/>
      <c r="AC572" s="275"/>
      <c r="AD572" s="298"/>
      <c r="AE572" s="275"/>
      <c r="AF572" s="275"/>
      <c r="AG572" s="275"/>
      <c r="AH572" s="275"/>
      <c r="AI572" s="275"/>
      <c r="AJ572" s="275"/>
      <c r="AK572" s="275"/>
      <c r="AL572" s="275"/>
      <c r="AM572" s="275"/>
      <c r="AN572" s="275"/>
      <c r="AO572" s="275"/>
      <c r="AP572" s="275"/>
      <c r="AQ572" s="275"/>
      <c r="AR572" s="275"/>
      <c r="AS572" s="298"/>
      <c r="AT572" s="275"/>
      <c r="AU572" s="281"/>
    </row>
    <row r="573" spans="1:47" s="2" customFormat="1">
      <c r="A573" s="451"/>
      <c r="B573" s="451"/>
      <c r="C573" s="451"/>
      <c r="D573" s="451"/>
      <c r="E573" s="275"/>
      <c r="F573" s="275"/>
      <c r="G573" s="275"/>
      <c r="H573" s="179"/>
      <c r="I573" s="179"/>
      <c r="J573" s="298"/>
      <c r="K573" s="275"/>
      <c r="L573" s="275"/>
      <c r="M573" s="275"/>
      <c r="N573" s="298"/>
      <c r="O573" s="275"/>
      <c r="P573" s="275"/>
      <c r="Q573" s="275"/>
      <c r="R573" s="275"/>
      <c r="S573" s="275"/>
      <c r="T573" s="275"/>
      <c r="U573" s="275"/>
      <c r="V573" s="275"/>
      <c r="W573" s="275"/>
      <c r="X573" s="275"/>
      <c r="Y573" s="275"/>
      <c r="Z573" s="275"/>
      <c r="AA573" s="275"/>
      <c r="AB573" s="275"/>
      <c r="AC573" s="275"/>
      <c r="AD573" s="298"/>
      <c r="AE573" s="275"/>
      <c r="AF573" s="275"/>
      <c r="AG573" s="275"/>
      <c r="AH573" s="275"/>
      <c r="AI573" s="275"/>
      <c r="AJ573" s="275"/>
      <c r="AK573" s="275"/>
      <c r="AL573" s="275"/>
      <c r="AM573" s="275"/>
      <c r="AN573" s="275"/>
      <c r="AO573" s="275"/>
      <c r="AP573" s="275"/>
      <c r="AQ573" s="275"/>
      <c r="AR573" s="275"/>
      <c r="AS573" s="298"/>
      <c r="AT573" s="275"/>
      <c r="AU573" s="281"/>
    </row>
    <row r="574" spans="1:47" s="2" customFormat="1">
      <c r="A574" s="451"/>
      <c r="B574" s="451"/>
      <c r="C574" s="451"/>
      <c r="D574" s="451"/>
      <c r="E574" s="275"/>
      <c r="F574" s="275"/>
      <c r="G574" s="275"/>
      <c r="H574" s="179"/>
      <c r="I574" s="179"/>
      <c r="J574" s="298"/>
      <c r="K574" s="275"/>
      <c r="L574" s="275"/>
      <c r="M574" s="275"/>
      <c r="N574" s="298"/>
      <c r="O574" s="275"/>
      <c r="P574" s="275"/>
      <c r="Q574" s="275"/>
      <c r="R574" s="275"/>
      <c r="S574" s="275"/>
      <c r="T574" s="275"/>
      <c r="U574" s="275"/>
      <c r="V574" s="275"/>
      <c r="W574" s="275"/>
      <c r="X574" s="275"/>
      <c r="Y574" s="275"/>
      <c r="Z574" s="275"/>
      <c r="AA574" s="275"/>
      <c r="AB574" s="275"/>
      <c r="AC574" s="275"/>
      <c r="AD574" s="298"/>
      <c r="AE574" s="275"/>
      <c r="AF574" s="275"/>
      <c r="AG574" s="275"/>
      <c r="AH574" s="275"/>
      <c r="AI574" s="275"/>
      <c r="AJ574" s="275"/>
      <c r="AK574" s="275"/>
      <c r="AL574" s="275"/>
      <c r="AM574" s="275"/>
      <c r="AN574" s="275"/>
      <c r="AO574" s="275"/>
      <c r="AP574" s="275"/>
      <c r="AQ574" s="275"/>
      <c r="AR574" s="275"/>
      <c r="AS574" s="298"/>
      <c r="AT574" s="275"/>
      <c r="AU574" s="281"/>
    </row>
    <row r="575" spans="1:47" s="2" customFormat="1">
      <c r="A575" s="451"/>
      <c r="B575" s="451"/>
      <c r="C575" s="451"/>
      <c r="D575" s="451"/>
      <c r="E575" s="275"/>
      <c r="F575" s="275"/>
      <c r="G575" s="275"/>
      <c r="H575" s="179"/>
      <c r="I575" s="179"/>
      <c r="J575" s="298"/>
      <c r="K575" s="275"/>
      <c r="L575" s="275"/>
      <c r="M575" s="275"/>
      <c r="N575" s="298"/>
      <c r="O575" s="275"/>
      <c r="P575" s="275"/>
      <c r="Q575" s="275"/>
      <c r="R575" s="275"/>
      <c r="S575" s="275"/>
      <c r="T575" s="275"/>
      <c r="U575" s="275"/>
      <c r="V575" s="275"/>
      <c r="W575" s="275"/>
      <c r="X575" s="275"/>
      <c r="Y575" s="275"/>
      <c r="Z575" s="275"/>
      <c r="AA575" s="275"/>
      <c r="AB575" s="275"/>
      <c r="AC575" s="275"/>
      <c r="AD575" s="298"/>
      <c r="AE575" s="275"/>
      <c r="AF575" s="275"/>
      <c r="AG575" s="275"/>
      <c r="AH575" s="275"/>
      <c r="AI575" s="275"/>
      <c r="AJ575" s="275"/>
      <c r="AK575" s="275"/>
      <c r="AL575" s="275"/>
      <c r="AM575" s="275"/>
      <c r="AN575" s="275"/>
      <c r="AO575" s="275"/>
      <c r="AP575" s="275"/>
      <c r="AQ575" s="275"/>
      <c r="AR575" s="275"/>
      <c r="AS575" s="298"/>
      <c r="AT575" s="275"/>
      <c r="AU575" s="281"/>
    </row>
    <row r="576" spans="1:47" s="2" customFormat="1">
      <c r="A576" s="451"/>
      <c r="B576" s="451"/>
      <c r="C576" s="451"/>
      <c r="D576" s="451"/>
      <c r="E576" s="275"/>
      <c r="F576" s="275"/>
      <c r="G576" s="275"/>
      <c r="H576" s="179"/>
      <c r="I576" s="179"/>
      <c r="J576" s="298"/>
      <c r="K576" s="275"/>
      <c r="L576" s="275"/>
      <c r="M576" s="275"/>
      <c r="N576" s="298"/>
      <c r="O576" s="275"/>
      <c r="P576" s="275"/>
      <c r="Q576" s="275"/>
      <c r="R576" s="275"/>
      <c r="S576" s="275"/>
      <c r="T576" s="275"/>
      <c r="U576" s="275"/>
      <c r="V576" s="275"/>
      <c r="W576" s="275"/>
      <c r="X576" s="275"/>
      <c r="Y576" s="275"/>
      <c r="Z576" s="275"/>
      <c r="AA576" s="275"/>
      <c r="AB576" s="275"/>
      <c r="AC576" s="275"/>
      <c r="AD576" s="298"/>
      <c r="AE576" s="275"/>
      <c r="AF576" s="275"/>
      <c r="AG576" s="275"/>
      <c r="AH576" s="275"/>
      <c r="AI576" s="275"/>
      <c r="AJ576" s="275"/>
      <c r="AK576" s="275"/>
      <c r="AL576" s="275"/>
      <c r="AM576" s="275"/>
      <c r="AN576" s="275"/>
      <c r="AO576" s="275"/>
      <c r="AP576" s="275"/>
      <c r="AQ576" s="275"/>
      <c r="AR576" s="275"/>
      <c r="AS576" s="298"/>
      <c r="AT576" s="275"/>
      <c r="AU576" s="281"/>
    </row>
    <row r="577" spans="1:47" s="2" customFormat="1">
      <c r="A577" s="451"/>
      <c r="B577" s="451"/>
      <c r="C577" s="451"/>
      <c r="D577" s="451"/>
      <c r="E577" s="275"/>
      <c r="F577" s="275"/>
      <c r="G577" s="275"/>
      <c r="H577" s="179"/>
      <c r="I577" s="179"/>
      <c r="J577" s="298"/>
      <c r="K577" s="275"/>
      <c r="L577" s="275"/>
      <c r="M577" s="275"/>
      <c r="N577" s="298"/>
      <c r="O577" s="275"/>
      <c r="P577" s="275"/>
      <c r="Q577" s="275"/>
      <c r="R577" s="275"/>
      <c r="S577" s="275"/>
      <c r="T577" s="275"/>
      <c r="U577" s="275"/>
      <c r="V577" s="275"/>
      <c r="W577" s="275"/>
      <c r="X577" s="275"/>
      <c r="Y577" s="275"/>
      <c r="Z577" s="275"/>
      <c r="AA577" s="275"/>
      <c r="AB577" s="275"/>
      <c r="AC577" s="275"/>
      <c r="AD577" s="298"/>
      <c r="AE577" s="275"/>
      <c r="AF577" s="275"/>
      <c r="AG577" s="275"/>
      <c r="AH577" s="275"/>
      <c r="AI577" s="275"/>
      <c r="AJ577" s="275"/>
      <c r="AK577" s="275"/>
      <c r="AL577" s="275"/>
      <c r="AM577" s="275"/>
      <c r="AN577" s="275"/>
      <c r="AO577" s="275"/>
      <c r="AP577" s="275"/>
      <c r="AQ577" s="275"/>
      <c r="AR577" s="275"/>
      <c r="AS577" s="298"/>
      <c r="AT577" s="275"/>
      <c r="AU577" s="281"/>
    </row>
    <row r="578" spans="1:47" s="2" customFormat="1">
      <c r="A578" s="451"/>
      <c r="B578" s="451"/>
      <c r="C578" s="451"/>
      <c r="D578" s="451"/>
      <c r="E578" s="275"/>
      <c r="F578" s="275"/>
      <c r="G578" s="275"/>
      <c r="H578" s="179"/>
      <c r="I578" s="179"/>
      <c r="J578" s="298"/>
      <c r="K578" s="275"/>
      <c r="L578" s="275"/>
      <c r="M578" s="275"/>
      <c r="N578" s="298"/>
      <c r="O578" s="275"/>
      <c r="P578" s="275"/>
      <c r="Q578" s="275"/>
      <c r="R578" s="275"/>
      <c r="S578" s="275"/>
      <c r="T578" s="275"/>
      <c r="U578" s="275"/>
      <c r="V578" s="275"/>
      <c r="W578" s="275"/>
      <c r="X578" s="275"/>
      <c r="Y578" s="275"/>
      <c r="Z578" s="275"/>
      <c r="AA578" s="275"/>
      <c r="AB578" s="275"/>
      <c r="AC578" s="275"/>
      <c r="AD578" s="298"/>
      <c r="AE578" s="275"/>
      <c r="AF578" s="275"/>
      <c r="AG578" s="275"/>
      <c r="AH578" s="275"/>
      <c r="AI578" s="275"/>
      <c r="AJ578" s="275"/>
      <c r="AK578" s="275"/>
      <c r="AL578" s="275"/>
      <c r="AM578" s="275"/>
      <c r="AN578" s="275"/>
      <c r="AO578" s="275"/>
      <c r="AP578" s="275"/>
      <c r="AQ578" s="275"/>
      <c r="AR578" s="275"/>
      <c r="AS578" s="298"/>
      <c r="AT578" s="275"/>
      <c r="AU578" s="281"/>
    </row>
    <row r="579" spans="1:47" s="2" customFormat="1">
      <c r="A579" s="451"/>
      <c r="B579" s="451"/>
      <c r="C579" s="451"/>
      <c r="D579" s="451"/>
      <c r="E579" s="275"/>
      <c r="F579" s="275"/>
      <c r="G579" s="275"/>
      <c r="H579" s="179"/>
      <c r="I579" s="179"/>
      <c r="J579" s="298"/>
      <c r="K579" s="275"/>
      <c r="L579" s="275"/>
      <c r="M579" s="275"/>
      <c r="N579" s="298"/>
      <c r="O579" s="275"/>
      <c r="P579" s="275"/>
      <c r="Q579" s="275"/>
      <c r="R579" s="275"/>
      <c r="S579" s="275"/>
      <c r="T579" s="275"/>
      <c r="U579" s="275"/>
      <c r="V579" s="275"/>
      <c r="W579" s="275"/>
      <c r="X579" s="275"/>
      <c r="Y579" s="275"/>
      <c r="Z579" s="275"/>
      <c r="AA579" s="275"/>
      <c r="AB579" s="275"/>
      <c r="AC579" s="275"/>
      <c r="AD579" s="298"/>
      <c r="AE579" s="275"/>
      <c r="AF579" s="275"/>
      <c r="AG579" s="275"/>
      <c r="AH579" s="275"/>
      <c r="AI579" s="275"/>
      <c r="AJ579" s="275"/>
      <c r="AK579" s="275"/>
      <c r="AL579" s="275"/>
      <c r="AM579" s="275"/>
      <c r="AN579" s="275"/>
      <c r="AO579" s="275"/>
      <c r="AP579" s="275"/>
      <c r="AQ579" s="275"/>
      <c r="AR579" s="275"/>
      <c r="AS579" s="298"/>
      <c r="AT579" s="275"/>
      <c r="AU579" s="281"/>
    </row>
    <row r="580" spans="1:47" s="2" customFormat="1">
      <c r="A580" s="451"/>
      <c r="B580" s="451"/>
      <c r="C580" s="451"/>
      <c r="D580" s="451"/>
      <c r="E580" s="275"/>
      <c r="F580" s="275"/>
      <c r="G580" s="275"/>
      <c r="H580" s="179"/>
      <c r="I580" s="179"/>
      <c r="J580" s="298"/>
      <c r="K580" s="275"/>
      <c r="L580" s="275"/>
      <c r="M580" s="275"/>
      <c r="N580" s="298"/>
      <c r="O580" s="275"/>
      <c r="P580" s="275"/>
      <c r="Q580" s="275"/>
      <c r="R580" s="275"/>
      <c r="S580" s="275"/>
      <c r="T580" s="275"/>
      <c r="U580" s="275"/>
      <c r="V580" s="275"/>
      <c r="W580" s="275"/>
      <c r="X580" s="275"/>
      <c r="Y580" s="275"/>
      <c r="Z580" s="275"/>
      <c r="AA580" s="275"/>
      <c r="AB580" s="275"/>
      <c r="AC580" s="275"/>
      <c r="AD580" s="298"/>
      <c r="AE580" s="275"/>
      <c r="AF580" s="275"/>
      <c r="AG580" s="275"/>
      <c r="AH580" s="275"/>
      <c r="AI580" s="275"/>
      <c r="AJ580" s="275"/>
      <c r="AK580" s="275"/>
      <c r="AL580" s="275"/>
      <c r="AM580" s="275"/>
      <c r="AN580" s="275"/>
      <c r="AO580" s="275"/>
      <c r="AP580" s="275"/>
      <c r="AQ580" s="275"/>
      <c r="AR580" s="275"/>
      <c r="AS580" s="298"/>
      <c r="AT580" s="275"/>
      <c r="AU580" s="281"/>
    </row>
    <row r="581" spans="1:47" s="2" customFormat="1">
      <c r="A581" s="451"/>
      <c r="B581" s="451"/>
      <c r="C581" s="451"/>
      <c r="D581" s="451"/>
      <c r="E581" s="275"/>
      <c r="F581" s="275"/>
      <c r="G581" s="275"/>
      <c r="H581" s="179"/>
      <c r="I581" s="179"/>
      <c r="J581" s="298"/>
      <c r="K581" s="275"/>
      <c r="L581" s="275"/>
      <c r="M581" s="275"/>
      <c r="N581" s="298"/>
      <c r="O581" s="275"/>
      <c r="P581" s="275"/>
      <c r="Q581" s="275"/>
      <c r="R581" s="275"/>
      <c r="S581" s="275"/>
      <c r="T581" s="275"/>
      <c r="U581" s="275"/>
      <c r="V581" s="275"/>
      <c r="W581" s="275"/>
      <c r="X581" s="275"/>
      <c r="Y581" s="275"/>
      <c r="Z581" s="275"/>
      <c r="AA581" s="275"/>
      <c r="AB581" s="275"/>
      <c r="AC581" s="275"/>
      <c r="AD581" s="298"/>
      <c r="AE581" s="275"/>
      <c r="AF581" s="275"/>
      <c r="AG581" s="275"/>
      <c r="AH581" s="275"/>
      <c r="AI581" s="275"/>
      <c r="AJ581" s="275"/>
      <c r="AK581" s="275"/>
      <c r="AL581" s="275"/>
      <c r="AM581" s="275"/>
      <c r="AN581" s="275"/>
      <c r="AO581" s="275"/>
      <c r="AP581" s="275"/>
      <c r="AQ581" s="275"/>
      <c r="AR581" s="275"/>
      <c r="AS581" s="298"/>
      <c r="AT581" s="275"/>
      <c r="AU581" s="281"/>
    </row>
    <row r="582" spans="1:47" s="2" customFormat="1">
      <c r="A582" s="451"/>
      <c r="B582" s="451"/>
      <c r="C582" s="451"/>
      <c r="D582" s="451"/>
      <c r="E582" s="275"/>
      <c r="F582" s="275"/>
      <c r="G582" s="275"/>
      <c r="H582" s="179"/>
      <c r="I582" s="179"/>
      <c r="J582" s="298"/>
      <c r="K582" s="275"/>
      <c r="L582" s="275"/>
      <c r="M582" s="275"/>
      <c r="N582" s="298"/>
      <c r="O582" s="275"/>
      <c r="P582" s="275"/>
      <c r="Q582" s="275"/>
      <c r="R582" s="275"/>
      <c r="S582" s="275"/>
      <c r="T582" s="275"/>
      <c r="U582" s="275"/>
      <c r="V582" s="275"/>
      <c r="W582" s="275"/>
      <c r="X582" s="275"/>
      <c r="Y582" s="275"/>
      <c r="Z582" s="275"/>
      <c r="AA582" s="275"/>
      <c r="AB582" s="275"/>
      <c r="AC582" s="275"/>
      <c r="AD582" s="298"/>
      <c r="AE582" s="275"/>
      <c r="AF582" s="275"/>
      <c r="AG582" s="275"/>
      <c r="AH582" s="275"/>
      <c r="AI582" s="275"/>
      <c r="AJ582" s="275"/>
      <c r="AK582" s="275"/>
      <c r="AL582" s="275"/>
      <c r="AM582" s="275"/>
      <c r="AN582" s="275"/>
      <c r="AO582" s="275"/>
      <c r="AP582" s="275"/>
      <c r="AQ582" s="275"/>
      <c r="AR582" s="275"/>
      <c r="AS582" s="298"/>
      <c r="AT582" s="275"/>
      <c r="AU582" s="281"/>
    </row>
    <row r="583" spans="1:47" s="2" customFormat="1">
      <c r="A583" s="451"/>
      <c r="B583" s="451"/>
      <c r="C583" s="451"/>
      <c r="D583" s="451"/>
      <c r="E583" s="275"/>
      <c r="F583" s="275"/>
      <c r="G583" s="275"/>
      <c r="H583" s="179"/>
      <c r="I583" s="179"/>
      <c r="J583" s="298"/>
      <c r="K583" s="275"/>
      <c r="L583" s="275"/>
      <c r="M583" s="275"/>
      <c r="N583" s="298"/>
      <c r="O583" s="275"/>
      <c r="P583" s="275"/>
      <c r="Q583" s="275"/>
      <c r="R583" s="275"/>
      <c r="S583" s="275"/>
      <c r="T583" s="275"/>
      <c r="U583" s="275"/>
      <c r="V583" s="275"/>
      <c r="W583" s="275"/>
      <c r="X583" s="275"/>
      <c r="Y583" s="275"/>
      <c r="Z583" s="275"/>
      <c r="AA583" s="275"/>
      <c r="AB583" s="275"/>
      <c r="AC583" s="275"/>
      <c r="AD583" s="298"/>
      <c r="AE583" s="275"/>
      <c r="AF583" s="275"/>
      <c r="AG583" s="275"/>
      <c r="AH583" s="275"/>
      <c r="AI583" s="275"/>
      <c r="AJ583" s="275"/>
      <c r="AK583" s="275"/>
      <c r="AL583" s="275"/>
      <c r="AM583" s="275"/>
      <c r="AN583" s="275"/>
      <c r="AO583" s="275"/>
      <c r="AP583" s="275"/>
      <c r="AQ583" s="275"/>
      <c r="AR583" s="275"/>
      <c r="AS583" s="298"/>
      <c r="AT583" s="275"/>
      <c r="AU583" s="281"/>
    </row>
    <row r="584" spans="1:47" s="2" customFormat="1">
      <c r="A584" s="451"/>
      <c r="B584" s="451"/>
      <c r="C584" s="451"/>
      <c r="D584" s="451"/>
      <c r="E584" s="275"/>
      <c r="F584" s="275"/>
      <c r="G584" s="275"/>
      <c r="H584" s="179"/>
      <c r="I584" s="179"/>
      <c r="J584" s="298"/>
      <c r="K584" s="275"/>
      <c r="L584" s="275"/>
      <c r="M584" s="275"/>
      <c r="N584" s="298"/>
      <c r="O584" s="275"/>
      <c r="P584" s="275"/>
      <c r="Q584" s="275"/>
      <c r="R584" s="275"/>
      <c r="S584" s="275"/>
      <c r="T584" s="275"/>
      <c r="U584" s="275"/>
      <c r="V584" s="275"/>
      <c r="W584" s="275"/>
      <c r="X584" s="275"/>
      <c r="Y584" s="275"/>
      <c r="Z584" s="275"/>
      <c r="AA584" s="275"/>
      <c r="AB584" s="275"/>
      <c r="AC584" s="275"/>
      <c r="AD584" s="298"/>
      <c r="AE584" s="275"/>
      <c r="AF584" s="275"/>
      <c r="AG584" s="275"/>
      <c r="AH584" s="275"/>
      <c r="AI584" s="275"/>
      <c r="AJ584" s="275"/>
      <c r="AK584" s="275"/>
      <c r="AL584" s="275"/>
      <c r="AM584" s="275"/>
      <c r="AN584" s="275"/>
      <c r="AO584" s="275"/>
      <c r="AP584" s="275"/>
      <c r="AQ584" s="275"/>
      <c r="AR584" s="275"/>
      <c r="AS584" s="298"/>
      <c r="AT584" s="275"/>
      <c r="AU584" s="281"/>
    </row>
    <row r="585" spans="1:47" s="2" customFormat="1">
      <c r="A585" s="451"/>
      <c r="B585" s="451"/>
      <c r="C585" s="451"/>
      <c r="D585" s="451"/>
      <c r="E585" s="275"/>
      <c r="F585" s="275"/>
      <c r="G585" s="275"/>
      <c r="H585" s="179"/>
      <c r="I585" s="179"/>
      <c r="J585" s="298"/>
      <c r="K585" s="275"/>
      <c r="L585" s="275"/>
      <c r="M585" s="275"/>
      <c r="N585" s="298"/>
      <c r="O585" s="275"/>
      <c r="P585" s="275"/>
      <c r="Q585" s="275"/>
      <c r="R585" s="275"/>
      <c r="S585" s="275"/>
      <c r="T585" s="275"/>
      <c r="U585" s="275"/>
      <c r="V585" s="275"/>
      <c r="W585" s="275"/>
      <c r="X585" s="275"/>
      <c r="Y585" s="275"/>
      <c r="Z585" s="275"/>
      <c r="AA585" s="275"/>
      <c r="AB585" s="275"/>
      <c r="AC585" s="275"/>
      <c r="AD585" s="298"/>
      <c r="AE585" s="275"/>
      <c r="AF585" s="275"/>
      <c r="AG585" s="275"/>
      <c r="AH585" s="275"/>
      <c r="AI585" s="275"/>
      <c r="AJ585" s="275"/>
      <c r="AK585" s="275"/>
      <c r="AL585" s="275"/>
      <c r="AM585" s="275"/>
      <c r="AN585" s="275"/>
      <c r="AO585" s="275"/>
      <c r="AP585" s="275"/>
      <c r="AQ585" s="275"/>
      <c r="AR585" s="275"/>
      <c r="AS585" s="298"/>
      <c r="AT585" s="275"/>
      <c r="AU585" s="281"/>
    </row>
    <row r="586" spans="1:47" s="2" customFormat="1">
      <c r="A586" s="451"/>
      <c r="B586" s="451"/>
      <c r="C586" s="451"/>
      <c r="D586" s="451"/>
      <c r="E586" s="275"/>
      <c r="F586" s="275"/>
      <c r="G586" s="275"/>
      <c r="H586" s="179"/>
      <c r="I586" s="179"/>
      <c r="J586" s="298"/>
      <c r="K586" s="275"/>
      <c r="L586" s="275"/>
      <c r="M586" s="275"/>
      <c r="N586" s="298"/>
      <c r="O586" s="275"/>
      <c r="P586" s="275"/>
      <c r="Q586" s="275"/>
      <c r="R586" s="275"/>
      <c r="S586" s="275"/>
      <c r="T586" s="275"/>
      <c r="U586" s="275"/>
      <c r="V586" s="275"/>
      <c r="W586" s="275"/>
      <c r="X586" s="275"/>
      <c r="Y586" s="275"/>
      <c r="Z586" s="275"/>
      <c r="AA586" s="275"/>
      <c r="AB586" s="275"/>
      <c r="AC586" s="275"/>
      <c r="AD586" s="298"/>
      <c r="AE586" s="275"/>
      <c r="AF586" s="275"/>
      <c r="AG586" s="275"/>
      <c r="AH586" s="275"/>
      <c r="AI586" s="275"/>
      <c r="AJ586" s="275"/>
      <c r="AK586" s="275"/>
      <c r="AL586" s="275"/>
      <c r="AM586" s="275"/>
      <c r="AN586" s="275"/>
      <c r="AO586" s="275"/>
      <c r="AP586" s="275"/>
      <c r="AQ586" s="275"/>
      <c r="AR586" s="275"/>
      <c r="AS586" s="298"/>
      <c r="AT586" s="275"/>
      <c r="AU586" s="281"/>
    </row>
    <row r="587" spans="1:47" s="2" customFormat="1">
      <c r="A587" s="451"/>
      <c r="B587" s="451"/>
      <c r="C587" s="451"/>
      <c r="D587" s="451"/>
      <c r="E587" s="275"/>
      <c r="F587" s="275"/>
      <c r="G587" s="275"/>
      <c r="H587" s="179"/>
      <c r="I587" s="179"/>
      <c r="J587" s="298"/>
      <c r="K587" s="275"/>
      <c r="L587" s="275"/>
      <c r="M587" s="275"/>
      <c r="N587" s="298"/>
      <c r="O587" s="275"/>
      <c r="P587" s="275"/>
      <c r="Q587" s="275"/>
      <c r="R587" s="275"/>
      <c r="S587" s="275"/>
      <c r="T587" s="275"/>
      <c r="U587" s="275"/>
      <c r="V587" s="275"/>
      <c r="W587" s="275"/>
      <c r="X587" s="275"/>
      <c r="Y587" s="275"/>
      <c r="Z587" s="275"/>
      <c r="AA587" s="275"/>
      <c r="AB587" s="275"/>
      <c r="AC587" s="275"/>
      <c r="AD587" s="298"/>
      <c r="AE587" s="275"/>
      <c r="AF587" s="275"/>
      <c r="AG587" s="275"/>
      <c r="AH587" s="275"/>
      <c r="AI587" s="275"/>
      <c r="AJ587" s="275"/>
      <c r="AK587" s="275"/>
      <c r="AL587" s="275"/>
      <c r="AM587" s="275"/>
      <c r="AN587" s="275"/>
      <c r="AO587" s="275"/>
      <c r="AP587" s="275"/>
      <c r="AQ587" s="275"/>
      <c r="AR587" s="275"/>
      <c r="AS587" s="298"/>
      <c r="AT587" s="275"/>
      <c r="AU587" s="281"/>
    </row>
    <row r="588" spans="1:47" s="2" customFormat="1">
      <c r="A588" s="451"/>
      <c r="B588" s="451"/>
      <c r="C588" s="451"/>
      <c r="D588" s="451"/>
      <c r="E588" s="275"/>
      <c r="F588" s="275"/>
      <c r="G588" s="275"/>
      <c r="H588" s="179"/>
      <c r="I588" s="179"/>
      <c r="J588" s="298"/>
      <c r="K588" s="275"/>
      <c r="L588" s="275"/>
      <c r="M588" s="275"/>
      <c r="N588" s="298"/>
      <c r="O588" s="275"/>
      <c r="P588" s="275"/>
      <c r="Q588" s="275"/>
      <c r="R588" s="275"/>
      <c r="S588" s="275"/>
      <c r="T588" s="275"/>
      <c r="U588" s="275"/>
      <c r="V588" s="275"/>
      <c r="W588" s="275"/>
      <c r="X588" s="275"/>
      <c r="Y588" s="275"/>
      <c r="Z588" s="275"/>
      <c r="AA588" s="275"/>
      <c r="AB588" s="275"/>
      <c r="AC588" s="275"/>
      <c r="AD588" s="298"/>
      <c r="AE588" s="275"/>
      <c r="AF588" s="275"/>
      <c r="AG588" s="275"/>
      <c r="AH588" s="275"/>
      <c r="AI588" s="275"/>
      <c r="AJ588" s="275"/>
      <c r="AK588" s="275"/>
      <c r="AL588" s="275"/>
      <c r="AM588" s="275"/>
      <c r="AN588" s="275"/>
      <c r="AO588" s="275"/>
      <c r="AP588" s="275"/>
      <c r="AQ588" s="275"/>
      <c r="AR588" s="275"/>
      <c r="AS588" s="298"/>
      <c r="AT588" s="275"/>
      <c r="AU588" s="281"/>
    </row>
    <row r="589" spans="1:47" s="2" customFormat="1">
      <c r="A589" s="451"/>
      <c r="B589" s="451"/>
      <c r="C589" s="451"/>
      <c r="D589" s="451"/>
      <c r="E589" s="275"/>
      <c r="F589" s="275"/>
      <c r="G589" s="275"/>
      <c r="H589" s="179"/>
      <c r="I589" s="179"/>
      <c r="J589" s="298"/>
      <c r="K589" s="275"/>
      <c r="L589" s="275"/>
      <c r="M589" s="275"/>
      <c r="N589" s="298"/>
      <c r="O589" s="275"/>
      <c r="P589" s="275"/>
      <c r="Q589" s="275"/>
      <c r="R589" s="275"/>
      <c r="S589" s="275"/>
      <c r="T589" s="275"/>
      <c r="U589" s="275"/>
      <c r="V589" s="275"/>
      <c r="W589" s="275"/>
      <c r="X589" s="275"/>
      <c r="Y589" s="275"/>
      <c r="Z589" s="275"/>
      <c r="AA589" s="275"/>
      <c r="AB589" s="275"/>
      <c r="AC589" s="275"/>
      <c r="AD589" s="298"/>
      <c r="AE589" s="275"/>
      <c r="AF589" s="275"/>
      <c r="AG589" s="275"/>
      <c r="AH589" s="275"/>
      <c r="AI589" s="275"/>
      <c r="AJ589" s="275"/>
      <c r="AK589" s="275"/>
      <c r="AL589" s="275"/>
      <c r="AM589" s="275"/>
      <c r="AN589" s="275"/>
      <c r="AO589" s="275"/>
      <c r="AP589" s="275"/>
      <c r="AQ589" s="275"/>
      <c r="AR589" s="275"/>
      <c r="AS589" s="298"/>
      <c r="AT589" s="275"/>
      <c r="AU589" s="281"/>
    </row>
    <row r="590" spans="1:47" s="2" customFormat="1">
      <c r="A590" s="451"/>
      <c r="B590" s="451"/>
      <c r="C590" s="451"/>
      <c r="D590" s="451"/>
      <c r="E590" s="275"/>
      <c r="F590" s="275"/>
      <c r="G590" s="275"/>
      <c r="H590" s="179"/>
      <c r="I590" s="179"/>
      <c r="J590" s="298"/>
      <c r="K590" s="275"/>
      <c r="L590" s="275"/>
      <c r="M590" s="275"/>
      <c r="N590" s="298"/>
      <c r="O590" s="275"/>
      <c r="P590" s="275"/>
      <c r="Q590" s="275"/>
      <c r="R590" s="275"/>
      <c r="S590" s="275"/>
      <c r="T590" s="275"/>
      <c r="U590" s="275"/>
      <c r="V590" s="275"/>
      <c r="W590" s="275"/>
      <c r="X590" s="275"/>
      <c r="Y590" s="275"/>
      <c r="Z590" s="275"/>
      <c r="AA590" s="275"/>
      <c r="AB590" s="275"/>
      <c r="AC590" s="275"/>
      <c r="AD590" s="298"/>
      <c r="AE590" s="275"/>
      <c r="AF590" s="275"/>
      <c r="AG590" s="275"/>
      <c r="AH590" s="275"/>
      <c r="AI590" s="275"/>
      <c r="AJ590" s="275"/>
      <c r="AK590" s="275"/>
      <c r="AL590" s="275"/>
      <c r="AM590" s="275"/>
      <c r="AN590" s="275"/>
      <c r="AO590" s="275"/>
      <c r="AP590" s="275"/>
      <c r="AQ590" s="275"/>
      <c r="AR590" s="275"/>
      <c r="AS590" s="298"/>
      <c r="AT590" s="275"/>
      <c r="AU590" s="281"/>
    </row>
    <row r="591" spans="1:47" s="2" customFormat="1">
      <c r="A591" s="451"/>
      <c r="B591" s="451"/>
      <c r="C591" s="451"/>
      <c r="D591" s="451"/>
      <c r="E591" s="275"/>
      <c r="F591" s="275"/>
      <c r="G591" s="275"/>
      <c r="H591" s="179"/>
      <c r="I591" s="179"/>
      <c r="J591" s="298"/>
      <c r="K591" s="275"/>
      <c r="L591" s="275"/>
      <c r="M591" s="275"/>
      <c r="N591" s="298"/>
      <c r="O591" s="275"/>
      <c r="P591" s="275"/>
      <c r="Q591" s="275"/>
      <c r="R591" s="275"/>
      <c r="S591" s="275"/>
      <c r="T591" s="275"/>
      <c r="U591" s="275"/>
      <c r="V591" s="275"/>
      <c r="W591" s="275"/>
      <c r="X591" s="275"/>
      <c r="Y591" s="275"/>
      <c r="Z591" s="275"/>
      <c r="AA591" s="275"/>
      <c r="AB591" s="275"/>
      <c r="AC591" s="275"/>
      <c r="AD591" s="298"/>
      <c r="AE591" s="275"/>
      <c r="AF591" s="275"/>
      <c r="AG591" s="275"/>
      <c r="AH591" s="275"/>
      <c r="AI591" s="275"/>
      <c r="AJ591" s="275"/>
      <c r="AK591" s="275"/>
      <c r="AL591" s="275"/>
      <c r="AM591" s="275"/>
      <c r="AN591" s="275"/>
      <c r="AO591" s="275"/>
      <c r="AP591" s="275"/>
      <c r="AQ591" s="275"/>
      <c r="AR591" s="275"/>
      <c r="AS591" s="298"/>
      <c r="AT591" s="275"/>
      <c r="AU591" s="281"/>
    </row>
    <row r="592" spans="1:47" s="2" customFormat="1">
      <c r="A592" s="451"/>
      <c r="B592" s="451"/>
      <c r="C592" s="451"/>
      <c r="D592" s="451"/>
      <c r="E592" s="275"/>
      <c r="F592" s="275"/>
      <c r="G592" s="275"/>
      <c r="H592" s="179"/>
      <c r="I592" s="179"/>
      <c r="J592" s="298"/>
      <c r="K592" s="275"/>
      <c r="L592" s="275"/>
      <c r="M592" s="275"/>
      <c r="N592" s="298"/>
      <c r="O592" s="275"/>
      <c r="P592" s="275"/>
      <c r="Q592" s="275"/>
      <c r="R592" s="275"/>
      <c r="S592" s="275"/>
      <c r="T592" s="275"/>
      <c r="U592" s="275"/>
      <c r="V592" s="275"/>
      <c r="W592" s="275"/>
      <c r="X592" s="275"/>
      <c r="Y592" s="275"/>
      <c r="Z592" s="275"/>
      <c r="AA592" s="275"/>
      <c r="AB592" s="275"/>
      <c r="AC592" s="275"/>
      <c r="AD592" s="298"/>
      <c r="AE592" s="275"/>
      <c r="AF592" s="275"/>
      <c r="AG592" s="275"/>
      <c r="AH592" s="275"/>
      <c r="AI592" s="275"/>
      <c r="AJ592" s="275"/>
      <c r="AK592" s="275"/>
      <c r="AL592" s="275"/>
      <c r="AM592" s="275"/>
      <c r="AN592" s="275"/>
      <c r="AO592" s="275"/>
      <c r="AP592" s="275"/>
      <c r="AQ592" s="275"/>
      <c r="AR592" s="275"/>
      <c r="AS592" s="298"/>
      <c r="AT592" s="275"/>
      <c r="AU592" s="281"/>
    </row>
    <row r="593" spans="1:47" s="2" customFormat="1">
      <c r="A593" s="451"/>
      <c r="B593" s="451"/>
      <c r="C593" s="451"/>
      <c r="D593" s="451"/>
      <c r="E593" s="275"/>
      <c r="F593" s="275"/>
      <c r="G593" s="275"/>
      <c r="H593" s="179"/>
      <c r="I593" s="179"/>
      <c r="J593" s="298"/>
      <c r="K593" s="275"/>
      <c r="L593" s="275"/>
      <c r="M593" s="275"/>
      <c r="N593" s="298"/>
      <c r="O593" s="275"/>
      <c r="P593" s="275"/>
      <c r="Q593" s="275"/>
      <c r="R593" s="275"/>
      <c r="S593" s="275"/>
      <c r="T593" s="275"/>
      <c r="U593" s="275"/>
      <c r="V593" s="275"/>
      <c r="W593" s="275"/>
      <c r="X593" s="275"/>
      <c r="Y593" s="275"/>
      <c r="Z593" s="275"/>
      <c r="AA593" s="275"/>
      <c r="AB593" s="275"/>
      <c r="AC593" s="275"/>
      <c r="AD593" s="298"/>
      <c r="AE593" s="275"/>
      <c r="AF593" s="275"/>
      <c r="AG593" s="275"/>
      <c r="AH593" s="275"/>
      <c r="AI593" s="275"/>
      <c r="AJ593" s="275"/>
      <c r="AK593" s="275"/>
      <c r="AL593" s="275"/>
      <c r="AM593" s="275"/>
      <c r="AN593" s="275"/>
      <c r="AO593" s="275"/>
      <c r="AP593" s="275"/>
      <c r="AQ593" s="275"/>
      <c r="AR593" s="275"/>
      <c r="AS593" s="298"/>
      <c r="AT593" s="275"/>
      <c r="AU593" s="281"/>
    </row>
    <row r="594" spans="1:47" s="2" customFormat="1">
      <c r="A594" s="451"/>
      <c r="B594" s="451"/>
      <c r="C594" s="451"/>
      <c r="D594" s="451"/>
      <c r="E594" s="275"/>
      <c r="F594" s="275"/>
      <c r="G594" s="275"/>
      <c r="H594" s="179"/>
      <c r="I594" s="179"/>
      <c r="J594" s="298"/>
      <c r="K594" s="275"/>
      <c r="L594" s="275"/>
      <c r="M594" s="275"/>
      <c r="N594" s="298"/>
      <c r="O594" s="275"/>
      <c r="P594" s="275"/>
      <c r="Q594" s="275"/>
      <c r="R594" s="275"/>
      <c r="S594" s="275"/>
      <c r="T594" s="275"/>
      <c r="U594" s="275"/>
      <c r="V594" s="275"/>
      <c r="W594" s="275"/>
      <c r="X594" s="275"/>
      <c r="Y594" s="275"/>
      <c r="Z594" s="275"/>
      <c r="AA594" s="275"/>
      <c r="AB594" s="275"/>
      <c r="AC594" s="275"/>
      <c r="AD594" s="298"/>
      <c r="AE594" s="275"/>
      <c r="AF594" s="275"/>
      <c r="AG594" s="275"/>
      <c r="AH594" s="275"/>
      <c r="AI594" s="275"/>
      <c r="AJ594" s="275"/>
      <c r="AK594" s="275"/>
      <c r="AL594" s="275"/>
      <c r="AM594" s="275"/>
      <c r="AN594" s="275"/>
      <c r="AO594" s="275"/>
      <c r="AP594" s="275"/>
      <c r="AQ594" s="275"/>
      <c r="AR594" s="275"/>
      <c r="AS594" s="298"/>
      <c r="AT594" s="275"/>
      <c r="AU594" s="281"/>
    </row>
    <row r="595" spans="1:47" s="2" customFormat="1">
      <c r="A595" s="451"/>
      <c r="B595" s="451"/>
      <c r="C595" s="451"/>
      <c r="D595" s="451"/>
      <c r="E595" s="275"/>
      <c r="F595" s="275"/>
      <c r="G595" s="275"/>
      <c r="H595" s="179"/>
      <c r="I595" s="179"/>
      <c r="J595" s="298"/>
      <c r="K595" s="275"/>
      <c r="L595" s="275"/>
      <c r="M595" s="275"/>
      <c r="N595" s="298"/>
      <c r="O595" s="275"/>
      <c r="P595" s="275"/>
      <c r="Q595" s="275"/>
      <c r="R595" s="275"/>
      <c r="S595" s="275"/>
      <c r="T595" s="275"/>
      <c r="U595" s="275"/>
      <c r="V595" s="275"/>
      <c r="W595" s="275"/>
      <c r="X595" s="275"/>
      <c r="Y595" s="275"/>
      <c r="Z595" s="275"/>
      <c r="AA595" s="275"/>
      <c r="AB595" s="275"/>
      <c r="AC595" s="275"/>
      <c r="AD595" s="298"/>
      <c r="AE595" s="275"/>
      <c r="AF595" s="275"/>
      <c r="AG595" s="275"/>
      <c r="AH595" s="275"/>
      <c r="AI595" s="275"/>
      <c r="AJ595" s="275"/>
      <c r="AK595" s="275"/>
      <c r="AL595" s="275"/>
      <c r="AM595" s="275"/>
      <c r="AN595" s="275"/>
      <c r="AO595" s="275"/>
      <c r="AP595" s="275"/>
      <c r="AQ595" s="275"/>
      <c r="AR595" s="275"/>
      <c r="AS595" s="298"/>
      <c r="AT595" s="275"/>
      <c r="AU595" s="281"/>
    </row>
    <row r="596" spans="1:47" s="2" customFormat="1">
      <c r="A596" s="451"/>
      <c r="B596" s="451"/>
      <c r="C596" s="451"/>
      <c r="D596" s="451"/>
      <c r="E596" s="275"/>
      <c r="F596" s="275"/>
      <c r="G596" s="275"/>
      <c r="H596" s="179"/>
      <c r="I596" s="179"/>
      <c r="J596" s="298"/>
      <c r="K596" s="275"/>
      <c r="L596" s="275"/>
      <c r="M596" s="275"/>
      <c r="N596" s="298"/>
      <c r="O596" s="275"/>
      <c r="P596" s="275"/>
      <c r="Q596" s="275"/>
      <c r="R596" s="275"/>
      <c r="S596" s="275"/>
      <c r="T596" s="275"/>
      <c r="U596" s="275"/>
      <c r="V596" s="275"/>
      <c r="W596" s="275"/>
      <c r="X596" s="275"/>
      <c r="Y596" s="275"/>
      <c r="Z596" s="275"/>
      <c r="AA596" s="275"/>
      <c r="AB596" s="275"/>
      <c r="AC596" s="275"/>
      <c r="AD596" s="298"/>
      <c r="AE596" s="275"/>
      <c r="AF596" s="275"/>
      <c r="AG596" s="275"/>
      <c r="AH596" s="275"/>
      <c r="AI596" s="275"/>
      <c r="AJ596" s="275"/>
      <c r="AK596" s="275"/>
      <c r="AL596" s="275"/>
      <c r="AM596" s="275"/>
      <c r="AN596" s="275"/>
      <c r="AO596" s="275"/>
      <c r="AP596" s="275"/>
      <c r="AQ596" s="275"/>
      <c r="AR596" s="275"/>
      <c r="AS596" s="298"/>
      <c r="AT596" s="275"/>
      <c r="AU596" s="281"/>
    </row>
    <row r="597" spans="1:47" s="2" customFormat="1">
      <c r="A597" s="451"/>
      <c r="B597" s="451"/>
      <c r="C597" s="451"/>
      <c r="D597" s="451"/>
      <c r="E597" s="275"/>
      <c r="F597" s="275"/>
      <c r="G597" s="275"/>
      <c r="H597" s="179"/>
      <c r="I597" s="179"/>
      <c r="J597" s="298"/>
      <c r="K597" s="275"/>
      <c r="L597" s="275"/>
      <c r="M597" s="275"/>
      <c r="N597" s="298"/>
      <c r="O597" s="275"/>
      <c r="P597" s="275"/>
      <c r="Q597" s="275"/>
      <c r="R597" s="275"/>
      <c r="S597" s="275"/>
      <c r="T597" s="275"/>
      <c r="U597" s="275"/>
      <c r="V597" s="275"/>
      <c r="W597" s="275"/>
      <c r="X597" s="275"/>
      <c r="Y597" s="275"/>
      <c r="Z597" s="275"/>
      <c r="AA597" s="275"/>
      <c r="AB597" s="275"/>
      <c r="AC597" s="275"/>
      <c r="AD597" s="298"/>
      <c r="AE597" s="275"/>
      <c r="AF597" s="275"/>
      <c r="AG597" s="275"/>
      <c r="AH597" s="275"/>
      <c r="AI597" s="275"/>
      <c r="AJ597" s="275"/>
      <c r="AK597" s="275"/>
      <c r="AL597" s="275"/>
      <c r="AM597" s="275"/>
      <c r="AN597" s="275"/>
      <c r="AO597" s="275"/>
      <c r="AP597" s="275"/>
      <c r="AQ597" s="275"/>
      <c r="AR597" s="275"/>
      <c r="AS597" s="298"/>
      <c r="AT597" s="275"/>
      <c r="AU597" s="281"/>
    </row>
    <row r="598" spans="1:47" s="2" customFormat="1">
      <c r="A598" s="451"/>
      <c r="B598" s="451"/>
      <c r="C598" s="451"/>
      <c r="D598" s="451"/>
      <c r="E598" s="275"/>
      <c r="F598" s="275"/>
      <c r="G598" s="275"/>
      <c r="H598" s="179"/>
      <c r="I598" s="179"/>
      <c r="J598" s="298"/>
      <c r="K598" s="275"/>
      <c r="L598" s="275"/>
      <c r="M598" s="275"/>
      <c r="N598" s="298"/>
      <c r="O598" s="275"/>
      <c r="P598" s="275"/>
      <c r="Q598" s="275"/>
      <c r="R598" s="275"/>
      <c r="S598" s="275"/>
      <c r="T598" s="275"/>
      <c r="U598" s="275"/>
      <c r="V598" s="275"/>
      <c r="W598" s="275"/>
      <c r="X598" s="275"/>
      <c r="Y598" s="275"/>
      <c r="Z598" s="275"/>
      <c r="AA598" s="275"/>
      <c r="AB598" s="275"/>
      <c r="AC598" s="275"/>
      <c r="AD598" s="298"/>
      <c r="AE598" s="275"/>
      <c r="AF598" s="275"/>
      <c r="AG598" s="275"/>
      <c r="AH598" s="275"/>
      <c r="AI598" s="275"/>
      <c r="AJ598" s="275"/>
      <c r="AK598" s="275"/>
      <c r="AL598" s="275"/>
      <c r="AM598" s="275"/>
      <c r="AN598" s="275"/>
      <c r="AO598" s="275"/>
      <c r="AP598" s="275"/>
      <c r="AQ598" s="275"/>
      <c r="AR598" s="275"/>
      <c r="AS598" s="298"/>
      <c r="AT598" s="275"/>
      <c r="AU598" s="281"/>
    </row>
    <row r="599" spans="1:47" s="2" customFormat="1">
      <c r="A599" s="451"/>
      <c r="B599" s="451"/>
      <c r="C599" s="451"/>
      <c r="D599" s="451"/>
      <c r="E599" s="275"/>
      <c r="F599" s="275"/>
      <c r="G599" s="275"/>
      <c r="H599" s="179"/>
      <c r="I599" s="179"/>
      <c r="J599" s="298"/>
      <c r="K599" s="275"/>
      <c r="L599" s="275"/>
      <c r="M599" s="275"/>
      <c r="N599" s="298"/>
      <c r="O599" s="275"/>
      <c r="P599" s="275"/>
      <c r="Q599" s="275"/>
      <c r="R599" s="275"/>
      <c r="S599" s="275"/>
      <c r="T599" s="275"/>
      <c r="U599" s="275"/>
      <c r="V599" s="275"/>
      <c r="W599" s="275"/>
      <c r="X599" s="275"/>
      <c r="Y599" s="275"/>
      <c r="Z599" s="275"/>
      <c r="AA599" s="275"/>
      <c r="AB599" s="275"/>
      <c r="AC599" s="275"/>
      <c r="AD599" s="298"/>
      <c r="AE599" s="275"/>
      <c r="AF599" s="275"/>
      <c r="AG599" s="275"/>
      <c r="AH599" s="275"/>
      <c r="AI599" s="275"/>
      <c r="AJ599" s="275"/>
      <c r="AK599" s="275"/>
      <c r="AL599" s="275"/>
      <c r="AM599" s="275"/>
      <c r="AN599" s="275"/>
      <c r="AO599" s="275"/>
      <c r="AP599" s="275"/>
      <c r="AQ599" s="275"/>
      <c r="AR599" s="275"/>
      <c r="AS599" s="298"/>
      <c r="AT599" s="275"/>
      <c r="AU599" s="281"/>
    </row>
    <row r="600" spans="1:47" s="2" customFormat="1">
      <c r="A600" s="451"/>
      <c r="B600" s="451"/>
      <c r="C600" s="451"/>
      <c r="D600" s="451"/>
      <c r="E600" s="275"/>
      <c r="F600" s="275"/>
      <c r="G600" s="275"/>
      <c r="H600" s="179"/>
      <c r="I600" s="179"/>
      <c r="J600" s="298"/>
      <c r="K600" s="275"/>
      <c r="L600" s="275"/>
      <c r="M600" s="275"/>
      <c r="N600" s="298"/>
      <c r="O600" s="275"/>
      <c r="P600" s="275"/>
      <c r="Q600" s="275"/>
      <c r="R600" s="275"/>
      <c r="S600" s="275"/>
      <c r="T600" s="275"/>
      <c r="U600" s="275"/>
      <c r="V600" s="275"/>
      <c r="W600" s="275"/>
      <c r="X600" s="275"/>
      <c r="Y600" s="275"/>
      <c r="Z600" s="275"/>
      <c r="AA600" s="275"/>
      <c r="AB600" s="275"/>
      <c r="AC600" s="275"/>
      <c r="AD600" s="298"/>
      <c r="AE600" s="275"/>
      <c r="AF600" s="275"/>
      <c r="AG600" s="275"/>
      <c r="AH600" s="275"/>
      <c r="AI600" s="275"/>
      <c r="AJ600" s="275"/>
      <c r="AK600" s="275"/>
      <c r="AL600" s="275"/>
      <c r="AM600" s="275"/>
      <c r="AN600" s="275"/>
      <c r="AO600" s="275"/>
      <c r="AP600" s="275"/>
      <c r="AQ600" s="275"/>
      <c r="AR600" s="275"/>
      <c r="AS600" s="298"/>
      <c r="AT600" s="275"/>
      <c r="AU600" s="281"/>
    </row>
    <row r="601" spans="1:47" s="2" customFormat="1">
      <c r="A601" s="451"/>
      <c r="B601" s="451"/>
      <c r="C601" s="451"/>
      <c r="D601" s="451"/>
      <c r="E601" s="275"/>
      <c r="F601" s="275"/>
      <c r="G601" s="275"/>
      <c r="H601" s="179"/>
      <c r="I601" s="179"/>
      <c r="J601" s="298"/>
      <c r="K601" s="275"/>
      <c r="L601" s="275"/>
      <c r="M601" s="275"/>
      <c r="N601" s="298"/>
      <c r="O601" s="275"/>
      <c r="P601" s="275"/>
      <c r="Q601" s="275"/>
      <c r="R601" s="275"/>
      <c r="S601" s="275"/>
      <c r="T601" s="275"/>
      <c r="U601" s="275"/>
      <c r="V601" s="275"/>
      <c r="W601" s="275"/>
      <c r="X601" s="275"/>
      <c r="Y601" s="275"/>
      <c r="Z601" s="275"/>
      <c r="AA601" s="275"/>
      <c r="AB601" s="275"/>
      <c r="AC601" s="275"/>
      <c r="AD601" s="298"/>
      <c r="AE601" s="275"/>
      <c r="AF601" s="275"/>
      <c r="AG601" s="275"/>
      <c r="AH601" s="275"/>
      <c r="AI601" s="275"/>
      <c r="AJ601" s="275"/>
      <c r="AK601" s="275"/>
      <c r="AL601" s="275"/>
      <c r="AM601" s="275"/>
      <c r="AN601" s="275"/>
      <c r="AO601" s="275"/>
      <c r="AP601" s="275"/>
      <c r="AQ601" s="275"/>
      <c r="AR601" s="275"/>
      <c r="AS601" s="298"/>
      <c r="AT601" s="275"/>
      <c r="AU601" s="281"/>
    </row>
    <row r="602" spans="1:47" s="2" customFormat="1">
      <c r="A602" s="451"/>
      <c r="B602" s="451"/>
      <c r="C602" s="451"/>
      <c r="D602" s="451"/>
      <c r="E602" s="275"/>
      <c r="F602" s="275"/>
      <c r="G602" s="275"/>
      <c r="H602" s="179"/>
      <c r="I602" s="179"/>
      <c r="J602" s="298"/>
      <c r="K602" s="275"/>
      <c r="L602" s="275"/>
      <c r="M602" s="275"/>
      <c r="N602" s="298"/>
      <c r="O602" s="275"/>
      <c r="P602" s="275"/>
      <c r="Q602" s="275"/>
      <c r="R602" s="275"/>
      <c r="S602" s="275"/>
      <c r="T602" s="275"/>
      <c r="U602" s="275"/>
      <c r="V602" s="275"/>
      <c r="W602" s="275"/>
      <c r="X602" s="275"/>
      <c r="Y602" s="275"/>
      <c r="Z602" s="275"/>
      <c r="AA602" s="275"/>
      <c r="AB602" s="275"/>
      <c r="AC602" s="275"/>
      <c r="AD602" s="298"/>
      <c r="AE602" s="275"/>
      <c r="AF602" s="275"/>
      <c r="AG602" s="275"/>
      <c r="AH602" s="275"/>
      <c r="AI602" s="275"/>
      <c r="AJ602" s="275"/>
      <c r="AK602" s="275"/>
      <c r="AL602" s="275"/>
      <c r="AM602" s="275"/>
      <c r="AN602" s="275"/>
      <c r="AO602" s="275"/>
      <c r="AP602" s="275"/>
      <c r="AQ602" s="275"/>
      <c r="AR602" s="275"/>
      <c r="AS602" s="298"/>
      <c r="AT602" s="275"/>
      <c r="AU602" s="281"/>
    </row>
    <row r="603" spans="1:47" s="2" customFormat="1">
      <c r="A603" s="451"/>
      <c r="B603" s="451"/>
      <c r="C603" s="451"/>
      <c r="D603" s="451"/>
      <c r="E603" s="275"/>
      <c r="F603" s="275"/>
      <c r="G603" s="275"/>
      <c r="H603" s="179"/>
      <c r="I603" s="179"/>
      <c r="J603" s="298"/>
      <c r="K603" s="275"/>
      <c r="L603" s="275"/>
      <c r="M603" s="275"/>
      <c r="N603" s="298"/>
      <c r="O603" s="275"/>
      <c r="P603" s="275"/>
      <c r="Q603" s="275"/>
      <c r="R603" s="275"/>
      <c r="S603" s="275"/>
      <c r="T603" s="275"/>
      <c r="U603" s="275"/>
      <c r="V603" s="275"/>
      <c r="W603" s="275"/>
      <c r="X603" s="275"/>
      <c r="Y603" s="275"/>
      <c r="Z603" s="275"/>
      <c r="AA603" s="275"/>
      <c r="AB603" s="275"/>
      <c r="AC603" s="275"/>
      <c r="AD603" s="298"/>
      <c r="AE603" s="275"/>
      <c r="AF603" s="275"/>
      <c r="AG603" s="275"/>
      <c r="AH603" s="275"/>
      <c r="AI603" s="275"/>
      <c r="AJ603" s="275"/>
      <c r="AK603" s="275"/>
      <c r="AL603" s="275"/>
      <c r="AM603" s="275"/>
      <c r="AN603" s="275"/>
      <c r="AO603" s="275"/>
      <c r="AP603" s="275"/>
      <c r="AQ603" s="275"/>
      <c r="AR603" s="275"/>
      <c r="AS603" s="298"/>
      <c r="AT603" s="275"/>
      <c r="AU603" s="281"/>
    </row>
    <row r="604" spans="1:47" s="2" customFormat="1">
      <c r="A604" s="451"/>
      <c r="B604" s="451"/>
      <c r="C604" s="451"/>
      <c r="D604" s="451"/>
      <c r="E604" s="275"/>
      <c r="F604" s="275"/>
      <c r="G604" s="275"/>
      <c r="H604" s="179"/>
      <c r="I604" s="179"/>
      <c r="J604" s="298"/>
      <c r="K604" s="275"/>
      <c r="L604" s="275"/>
      <c r="M604" s="275"/>
      <c r="N604" s="298"/>
      <c r="O604" s="275"/>
      <c r="P604" s="275"/>
      <c r="Q604" s="275"/>
      <c r="R604" s="275"/>
      <c r="S604" s="275"/>
      <c r="T604" s="275"/>
      <c r="U604" s="275"/>
      <c r="V604" s="275"/>
      <c r="W604" s="275"/>
      <c r="X604" s="275"/>
      <c r="Y604" s="275"/>
      <c r="Z604" s="275"/>
      <c r="AA604" s="275"/>
      <c r="AB604" s="275"/>
      <c r="AC604" s="275"/>
      <c r="AD604" s="298"/>
      <c r="AE604" s="275"/>
      <c r="AF604" s="275"/>
      <c r="AG604" s="275"/>
      <c r="AH604" s="275"/>
      <c r="AI604" s="275"/>
      <c r="AJ604" s="275"/>
      <c r="AK604" s="275"/>
      <c r="AL604" s="275"/>
      <c r="AM604" s="275"/>
      <c r="AN604" s="275"/>
      <c r="AO604" s="275"/>
      <c r="AP604" s="275"/>
      <c r="AQ604" s="275"/>
      <c r="AR604" s="275"/>
      <c r="AS604" s="298"/>
      <c r="AT604" s="275"/>
      <c r="AU604" s="281"/>
    </row>
    <row r="605" spans="1:47" s="2" customFormat="1">
      <c r="A605" s="451"/>
      <c r="B605" s="451"/>
      <c r="C605" s="451"/>
      <c r="D605" s="451"/>
      <c r="E605" s="275"/>
      <c r="F605" s="275"/>
      <c r="G605" s="275"/>
      <c r="H605" s="179"/>
      <c r="I605" s="179"/>
      <c r="J605" s="298"/>
      <c r="K605" s="275"/>
      <c r="L605" s="275"/>
      <c r="M605" s="275"/>
      <c r="N605" s="298"/>
      <c r="O605" s="275"/>
      <c r="P605" s="275"/>
      <c r="Q605" s="275"/>
      <c r="R605" s="275"/>
      <c r="S605" s="275"/>
      <c r="T605" s="275"/>
      <c r="U605" s="275"/>
      <c r="V605" s="275"/>
      <c r="W605" s="275"/>
      <c r="X605" s="275"/>
      <c r="Y605" s="275"/>
      <c r="Z605" s="275"/>
      <c r="AA605" s="275"/>
      <c r="AB605" s="275"/>
      <c r="AC605" s="275"/>
      <c r="AD605" s="298"/>
      <c r="AE605" s="275"/>
      <c r="AF605" s="275"/>
      <c r="AG605" s="275"/>
      <c r="AH605" s="275"/>
      <c r="AI605" s="275"/>
      <c r="AJ605" s="275"/>
      <c r="AK605" s="275"/>
      <c r="AL605" s="275"/>
      <c r="AM605" s="275"/>
      <c r="AN605" s="275"/>
      <c r="AO605" s="275"/>
      <c r="AP605" s="275"/>
      <c r="AQ605" s="275"/>
      <c r="AR605" s="275"/>
      <c r="AS605" s="298"/>
      <c r="AT605" s="275"/>
      <c r="AU605" s="281"/>
    </row>
    <row r="606" spans="1:47" s="2" customFormat="1">
      <c r="A606" s="451"/>
      <c r="B606" s="451"/>
      <c r="C606" s="451"/>
      <c r="D606" s="451"/>
      <c r="E606" s="275"/>
      <c r="F606" s="275"/>
      <c r="G606" s="275"/>
      <c r="H606" s="179"/>
      <c r="I606" s="179"/>
      <c r="J606" s="298"/>
      <c r="K606" s="275"/>
      <c r="L606" s="275"/>
      <c r="M606" s="275"/>
      <c r="N606" s="298"/>
      <c r="O606" s="275"/>
      <c r="P606" s="275"/>
      <c r="Q606" s="275"/>
      <c r="R606" s="275"/>
      <c r="S606" s="275"/>
      <c r="T606" s="275"/>
      <c r="U606" s="275"/>
      <c r="V606" s="275"/>
      <c r="W606" s="275"/>
      <c r="X606" s="275"/>
      <c r="Y606" s="275"/>
      <c r="Z606" s="275"/>
      <c r="AA606" s="275"/>
      <c r="AB606" s="275"/>
      <c r="AC606" s="275"/>
      <c r="AD606" s="298"/>
      <c r="AE606" s="275"/>
      <c r="AF606" s="275"/>
      <c r="AG606" s="275"/>
      <c r="AH606" s="275"/>
      <c r="AI606" s="275"/>
      <c r="AJ606" s="275"/>
      <c r="AK606" s="275"/>
      <c r="AL606" s="275"/>
      <c r="AM606" s="275"/>
      <c r="AN606" s="275"/>
      <c r="AO606" s="275"/>
      <c r="AP606" s="275"/>
      <c r="AQ606" s="275"/>
      <c r="AR606" s="275"/>
      <c r="AS606" s="298"/>
      <c r="AT606" s="275"/>
      <c r="AU606" s="281"/>
    </row>
    <row r="607" spans="1:47" s="2" customFormat="1">
      <c r="A607" s="451"/>
      <c r="B607" s="451"/>
      <c r="C607" s="451"/>
      <c r="D607" s="451"/>
      <c r="E607" s="275"/>
      <c r="F607" s="275"/>
      <c r="G607" s="275"/>
      <c r="H607" s="179"/>
      <c r="I607" s="179"/>
      <c r="J607" s="298"/>
      <c r="K607" s="275"/>
      <c r="L607" s="275"/>
      <c r="M607" s="275"/>
      <c r="N607" s="298"/>
      <c r="O607" s="275"/>
      <c r="P607" s="275"/>
      <c r="Q607" s="275"/>
      <c r="R607" s="275"/>
      <c r="S607" s="275"/>
      <c r="T607" s="275"/>
      <c r="U607" s="275"/>
      <c r="V607" s="275"/>
      <c r="W607" s="275"/>
      <c r="X607" s="275"/>
      <c r="Y607" s="275"/>
      <c r="Z607" s="275"/>
      <c r="AA607" s="275"/>
      <c r="AB607" s="275"/>
      <c r="AC607" s="275"/>
      <c r="AD607" s="298"/>
      <c r="AE607" s="275"/>
      <c r="AF607" s="275"/>
      <c r="AG607" s="275"/>
      <c r="AH607" s="275"/>
      <c r="AI607" s="275"/>
      <c r="AJ607" s="275"/>
      <c r="AK607" s="275"/>
      <c r="AL607" s="275"/>
      <c r="AM607" s="275"/>
      <c r="AN607" s="275"/>
      <c r="AO607" s="275"/>
      <c r="AP607" s="275"/>
      <c r="AQ607" s="275"/>
      <c r="AR607" s="275"/>
      <c r="AS607" s="298"/>
      <c r="AT607" s="275"/>
      <c r="AU607" s="281"/>
    </row>
    <row r="608" spans="1:47" s="2" customFormat="1">
      <c r="A608" s="451"/>
      <c r="B608" s="451"/>
      <c r="C608" s="451"/>
      <c r="D608" s="451"/>
      <c r="E608" s="275"/>
      <c r="F608" s="275"/>
      <c r="G608" s="275"/>
      <c r="H608" s="179"/>
      <c r="I608" s="179"/>
      <c r="J608" s="298"/>
      <c r="K608" s="275"/>
      <c r="L608" s="275"/>
      <c r="M608" s="275"/>
      <c r="N608" s="298"/>
      <c r="O608" s="275"/>
      <c r="P608" s="275"/>
      <c r="Q608" s="275"/>
      <c r="R608" s="275"/>
      <c r="S608" s="275"/>
      <c r="T608" s="275"/>
      <c r="U608" s="275"/>
      <c r="V608" s="275"/>
      <c r="W608" s="275"/>
      <c r="X608" s="275"/>
      <c r="Y608" s="275"/>
      <c r="Z608" s="275"/>
      <c r="AA608" s="275"/>
      <c r="AB608" s="275"/>
      <c r="AC608" s="275"/>
      <c r="AD608" s="298"/>
      <c r="AE608" s="275"/>
      <c r="AF608" s="275"/>
      <c r="AG608" s="275"/>
      <c r="AH608" s="275"/>
      <c r="AI608" s="275"/>
      <c r="AJ608" s="275"/>
      <c r="AK608" s="275"/>
      <c r="AL608" s="275"/>
      <c r="AM608" s="275"/>
      <c r="AN608" s="275"/>
      <c r="AO608" s="275"/>
      <c r="AP608" s="275"/>
      <c r="AQ608" s="275"/>
      <c r="AR608" s="275"/>
      <c r="AS608" s="298"/>
      <c r="AT608" s="275"/>
      <c r="AU608" s="281"/>
    </row>
    <row r="609" spans="1:47" s="2" customFormat="1">
      <c r="A609" s="451"/>
      <c r="B609" s="451"/>
      <c r="C609" s="451"/>
      <c r="D609" s="451"/>
      <c r="E609" s="275"/>
      <c r="F609" s="275"/>
      <c r="G609" s="275"/>
      <c r="H609" s="179"/>
      <c r="I609" s="179"/>
      <c r="J609" s="298"/>
      <c r="K609" s="275"/>
      <c r="L609" s="275"/>
      <c r="M609" s="275"/>
      <c r="N609" s="298"/>
      <c r="O609" s="275"/>
      <c r="P609" s="275"/>
      <c r="Q609" s="275"/>
      <c r="R609" s="275"/>
      <c r="S609" s="275"/>
      <c r="T609" s="275"/>
      <c r="U609" s="275"/>
      <c r="V609" s="275"/>
      <c r="W609" s="275"/>
      <c r="X609" s="275"/>
      <c r="Y609" s="275"/>
      <c r="Z609" s="275"/>
      <c r="AA609" s="275"/>
      <c r="AB609" s="275"/>
      <c r="AC609" s="275"/>
      <c r="AD609" s="298"/>
      <c r="AE609" s="275"/>
      <c r="AF609" s="275"/>
      <c r="AG609" s="275"/>
      <c r="AH609" s="275"/>
      <c r="AI609" s="275"/>
      <c r="AJ609" s="275"/>
      <c r="AK609" s="275"/>
      <c r="AL609" s="275"/>
      <c r="AM609" s="275"/>
      <c r="AN609" s="275"/>
      <c r="AO609" s="275"/>
      <c r="AP609" s="275"/>
      <c r="AQ609" s="275"/>
      <c r="AR609" s="275"/>
      <c r="AS609" s="298"/>
      <c r="AT609" s="275"/>
      <c r="AU609" s="281"/>
    </row>
    <row r="610" spans="1:47" s="2" customFormat="1">
      <c r="A610" s="451"/>
      <c r="B610" s="451"/>
      <c r="C610" s="451"/>
      <c r="D610" s="451"/>
      <c r="E610" s="275"/>
      <c r="F610" s="275"/>
      <c r="G610" s="275"/>
      <c r="H610" s="179"/>
      <c r="I610" s="179"/>
      <c r="J610" s="298"/>
      <c r="K610" s="275"/>
      <c r="L610" s="275"/>
      <c r="M610" s="275"/>
      <c r="N610" s="298"/>
      <c r="O610" s="275"/>
      <c r="P610" s="275"/>
      <c r="Q610" s="275"/>
      <c r="R610" s="275"/>
      <c r="S610" s="275"/>
      <c r="T610" s="275"/>
      <c r="U610" s="275"/>
      <c r="V610" s="275"/>
      <c r="W610" s="275"/>
      <c r="X610" s="275"/>
      <c r="Y610" s="275"/>
      <c r="Z610" s="275"/>
      <c r="AA610" s="275"/>
      <c r="AB610" s="275"/>
      <c r="AC610" s="275"/>
      <c r="AD610" s="298"/>
      <c r="AE610" s="275"/>
      <c r="AF610" s="275"/>
      <c r="AG610" s="275"/>
      <c r="AH610" s="275"/>
      <c r="AI610" s="275"/>
      <c r="AJ610" s="275"/>
      <c r="AK610" s="275"/>
      <c r="AL610" s="275"/>
      <c r="AM610" s="275"/>
      <c r="AN610" s="275"/>
      <c r="AO610" s="275"/>
      <c r="AP610" s="275"/>
      <c r="AQ610" s="275"/>
      <c r="AR610" s="275"/>
      <c r="AS610" s="298"/>
      <c r="AT610" s="275"/>
      <c r="AU610" s="281"/>
    </row>
    <row r="611" spans="1:47" s="2" customFormat="1">
      <c r="A611" s="451"/>
      <c r="B611" s="451"/>
      <c r="C611" s="451"/>
      <c r="D611" s="451"/>
      <c r="E611" s="275"/>
      <c r="F611" s="275"/>
      <c r="G611" s="275"/>
      <c r="H611" s="179"/>
      <c r="I611" s="179"/>
      <c r="J611" s="298"/>
      <c r="K611" s="275"/>
      <c r="L611" s="275"/>
      <c r="M611" s="275"/>
      <c r="N611" s="298"/>
      <c r="O611" s="275"/>
      <c r="P611" s="275"/>
      <c r="Q611" s="275"/>
      <c r="R611" s="275"/>
      <c r="S611" s="275"/>
      <c r="T611" s="275"/>
      <c r="U611" s="275"/>
      <c r="V611" s="275"/>
      <c r="W611" s="275"/>
      <c r="X611" s="275"/>
      <c r="Y611" s="275"/>
      <c r="Z611" s="275"/>
      <c r="AA611" s="275"/>
      <c r="AB611" s="275"/>
      <c r="AC611" s="275"/>
      <c r="AD611" s="298"/>
      <c r="AE611" s="275"/>
      <c r="AF611" s="275"/>
      <c r="AG611" s="275"/>
      <c r="AH611" s="275"/>
      <c r="AI611" s="275"/>
      <c r="AJ611" s="275"/>
      <c r="AK611" s="275"/>
      <c r="AL611" s="275"/>
      <c r="AM611" s="275"/>
      <c r="AN611" s="275"/>
      <c r="AO611" s="275"/>
      <c r="AP611" s="275"/>
      <c r="AQ611" s="275"/>
      <c r="AR611" s="275"/>
      <c r="AS611" s="298"/>
      <c r="AT611" s="275"/>
      <c r="AU611" s="281"/>
    </row>
    <row r="612" spans="1:47" s="2" customFormat="1">
      <c r="A612" s="451"/>
      <c r="B612" s="451"/>
      <c r="C612" s="451"/>
      <c r="D612" s="451"/>
      <c r="E612" s="275"/>
      <c r="F612" s="275"/>
      <c r="G612" s="275"/>
      <c r="H612" s="179"/>
      <c r="I612" s="179"/>
      <c r="J612" s="298"/>
      <c r="K612" s="275"/>
      <c r="L612" s="275"/>
      <c r="M612" s="275"/>
      <c r="N612" s="298"/>
      <c r="O612" s="275"/>
      <c r="P612" s="275"/>
      <c r="Q612" s="275"/>
      <c r="R612" s="275"/>
      <c r="S612" s="275"/>
      <c r="T612" s="275"/>
      <c r="U612" s="275"/>
      <c r="V612" s="275"/>
      <c r="W612" s="275"/>
      <c r="X612" s="275"/>
      <c r="Y612" s="275"/>
      <c r="Z612" s="275"/>
      <c r="AA612" s="275"/>
      <c r="AB612" s="275"/>
      <c r="AC612" s="275"/>
      <c r="AD612" s="298"/>
      <c r="AE612" s="275"/>
      <c r="AF612" s="275"/>
      <c r="AG612" s="275"/>
      <c r="AH612" s="275"/>
      <c r="AI612" s="275"/>
      <c r="AJ612" s="275"/>
      <c r="AK612" s="275"/>
      <c r="AL612" s="275"/>
      <c r="AM612" s="275"/>
      <c r="AN612" s="275"/>
      <c r="AO612" s="275"/>
      <c r="AP612" s="275"/>
      <c r="AQ612" s="275"/>
      <c r="AR612" s="275"/>
      <c r="AS612" s="298"/>
      <c r="AT612" s="275"/>
      <c r="AU612" s="281"/>
    </row>
    <row r="613" spans="1:47" s="2" customFormat="1">
      <c r="A613" s="451"/>
      <c r="B613" s="451"/>
      <c r="C613" s="451"/>
      <c r="D613" s="451"/>
      <c r="E613" s="275"/>
      <c r="F613" s="275"/>
      <c r="G613" s="275"/>
      <c r="H613" s="179"/>
      <c r="I613" s="179"/>
      <c r="J613" s="298"/>
      <c r="K613" s="275"/>
      <c r="L613" s="275"/>
      <c r="M613" s="275"/>
      <c r="N613" s="298"/>
      <c r="O613" s="275"/>
      <c r="P613" s="275"/>
      <c r="Q613" s="275"/>
      <c r="R613" s="275"/>
      <c r="S613" s="275"/>
      <c r="T613" s="275"/>
      <c r="U613" s="275"/>
      <c r="V613" s="275"/>
      <c r="W613" s="275"/>
      <c r="X613" s="275"/>
      <c r="Y613" s="275"/>
      <c r="Z613" s="275"/>
      <c r="AA613" s="275"/>
      <c r="AB613" s="275"/>
      <c r="AC613" s="275"/>
      <c r="AD613" s="298"/>
      <c r="AE613" s="275"/>
      <c r="AF613" s="275"/>
      <c r="AG613" s="275"/>
      <c r="AH613" s="275"/>
      <c r="AI613" s="275"/>
      <c r="AJ613" s="275"/>
      <c r="AK613" s="275"/>
      <c r="AL613" s="275"/>
      <c r="AM613" s="275"/>
      <c r="AN613" s="275"/>
      <c r="AO613" s="275"/>
      <c r="AP613" s="275"/>
      <c r="AQ613" s="275"/>
      <c r="AR613" s="275"/>
      <c r="AS613" s="298"/>
      <c r="AT613" s="275"/>
      <c r="AU613" s="281"/>
    </row>
    <row r="614" spans="1:47" s="2" customFormat="1">
      <c r="A614" s="451"/>
      <c r="B614" s="451"/>
      <c r="C614" s="451"/>
      <c r="D614" s="451"/>
      <c r="E614" s="275"/>
      <c r="F614" s="275"/>
      <c r="G614" s="275"/>
      <c r="H614" s="179"/>
      <c r="I614" s="179"/>
      <c r="J614" s="298"/>
      <c r="K614" s="275"/>
      <c r="L614" s="275"/>
      <c r="M614" s="275"/>
      <c r="N614" s="298"/>
      <c r="O614" s="275"/>
      <c r="P614" s="275"/>
      <c r="Q614" s="275"/>
      <c r="R614" s="275"/>
      <c r="S614" s="275"/>
      <c r="T614" s="275"/>
      <c r="U614" s="275"/>
      <c r="V614" s="275"/>
      <c r="W614" s="275"/>
      <c r="X614" s="275"/>
      <c r="Y614" s="275"/>
      <c r="Z614" s="275"/>
      <c r="AA614" s="275"/>
      <c r="AB614" s="275"/>
      <c r="AC614" s="275"/>
      <c r="AD614" s="298"/>
      <c r="AE614" s="275"/>
      <c r="AF614" s="275"/>
      <c r="AG614" s="275"/>
      <c r="AH614" s="275"/>
      <c r="AI614" s="275"/>
      <c r="AJ614" s="275"/>
      <c r="AK614" s="275"/>
      <c r="AL614" s="275"/>
      <c r="AM614" s="275"/>
      <c r="AN614" s="275"/>
      <c r="AO614" s="275"/>
      <c r="AP614" s="275"/>
      <c r="AQ614" s="275"/>
      <c r="AR614" s="275"/>
      <c r="AS614" s="298"/>
      <c r="AT614" s="275"/>
      <c r="AU614" s="281"/>
    </row>
    <row r="615" spans="1:47" s="2" customFormat="1">
      <c r="A615" s="451"/>
      <c r="B615" s="451"/>
      <c r="C615" s="451"/>
      <c r="D615" s="451"/>
      <c r="E615" s="275"/>
      <c r="F615" s="275"/>
      <c r="G615" s="275"/>
      <c r="H615" s="179"/>
      <c r="I615" s="179"/>
      <c r="J615" s="298"/>
      <c r="K615" s="275"/>
      <c r="L615" s="275"/>
      <c r="M615" s="275"/>
      <c r="N615" s="298"/>
      <c r="O615" s="275"/>
      <c r="P615" s="275"/>
      <c r="Q615" s="275"/>
      <c r="R615" s="275"/>
      <c r="S615" s="275"/>
      <c r="T615" s="275"/>
      <c r="U615" s="275"/>
      <c r="V615" s="275"/>
      <c r="W615" s="275"/>
      <c r="X615" s="275"/>
      <c r="Y615" s="275"/>
      <c r="Z615" s="275"/>
      <c r="AA615" s="275"/>
      <c r="AB615" s="275"/>
      <c r="AC615" s="275"/>
      <c r="AD615" s="298"/>
      <c r="AE615" s="275"/>
      <c r="AF615" s="275"/>
      <c r="AG615" s="275"/>
      <c r="AH615" s="275"/>
      <c r="AI615" s="275"/>
      <c r="AJ615" s="275"/>
      <c r="AK615" s="275"/>
      <c r="AL615" s="275"/>
      <c r="AM615" s="275"/>
      <c r="AN615" s="275"/>
      <c r="AO615" s="275"/>
      <c r="AP615" s="275"/>
      <c r="AQ615" s="275"/>
      <c r="AR615" s="275"/>
      <c r="AS615" s="298"/>
      <c r="AT615" s="275"/>
      <c r="AU615" s="281"/>
    </row>
    <row r="616" spans="1:47" s="2" customFormat="1">
      <c r="A616" s="451"/>
      <c r="B616" s="451"/>
      <c r="C616" s="451"/>
      <c r="D616" s="451"/>
      <c r="E616" s="275"/>
      <c r="F616" s="275"/>
      <c r="G616" s="275"/>
      <c r="H616" s="179"/>
      <c r="I616" s="179"/>
      <c r="J616" s="298"/>
      <c r="K616" s="275"/>
      <c r="L616" s="275"/>
      <c r="M616" s="275"/>
      <c r="N616" s="298"/>
      <c r="O616" s="275"/>
      <c r="P616" s="275"/>
      <c r="Q616" s="275"/>
      <c r="R616" s="275"/>
      <c r="S616" s="275"/>
      <c r="T616" s="275"/>
      <c r="U616" s="275"/>
      <c r="V616" s="275"/>
      <c r="W616" s="275"/>
      <c r="X616" s="275"/>
      <c r="Y616" s="275"/>
      <c r="Z616" s="275"/>
      <c r="AA616" s="275"/>
      <c r="AB616" s="275"/>
      <c r="AC616" s="275"/>
      <c r="AD616" s="298"/>
      <c r="AE616" s="275"/>
      <c r="AF616" s="275"/>
      <c r="AG616" s="275"/>
      <c r="AH616" s="275"/>
      <c r="AI616" s="275"/>
      <c r="AJ616" s="275"/>
      <c r="AK616" s="275"/>
      <c r="AL616" s="275"/>
      <c r="AM616" s="275"/>
      <c r="AN616" s="275"/>
      <c r="AO616" s="275"/>
      <c r="AP616" s="275"/>
      <c r="AQ616" s="275"/>
      <c r="AR616" s="275"/>
      <c r="AS616" s="298"/>
      <c r="AT616" s="275"/>
      <c r="AU616" s="281"/>
    </row>
    <row r="617" spans="1:47" s="2" customFormat="1">
      <c r="A617" s="451"/>
      <c r="B617" s="451"/>
      <c r="C617" s="451"/>
      <c r="D617" s="451"/>
      <c r="E617" s="275"/>
      <c r="F617" s="275"/>
      <c r="G617" s="275"/>
      <c r="H617" s="179"/>
      <c r="I617" s="179"/>
      <c r="J617" s="298"/>
      <c r="K617" s="275"/>
      <c r="L617" s="275"/>
      <c r="M617" s="275"/>
      <c r="N617" s="298"/>
      <c r="O617" s="275"/>
      <c r="P617" s="275"/>
      <c r="Q617" s="275"/>
      <c r="R617" s="275"/>
      <c r="S617" s="275"/>
      <c r="T617" s="275"/>
      <c r="U617" s="275"/>
      <c r="V617" s="275"/>
      <c r="W617" s="275"/>
      <c r="X617" s="275"/>
      <c r="Y617" s="275"/>
      <c r="Z617" s="275"/>
      <c r="AA617" s="275"/>
      <c r="AB617" s="275"/>
      <c r="AC617" s="275"/>
      <c r="AD617" s="298"/>
      <c r="AE617" s="275"/>
      <c r="AF617" s="275"/>
      <c r="AG617" s="275"/>
      <c r="AH617" s="275"/>
      <c r="AI617" s="275"/>
      <c r="AJ617" s="275"/>
      <c r="AK617" s="275"/>
      <c r="AL617" s="275"/>
      <c r="AM617" s="275"/>
      <c r="AN617" s="275"/>
      <c r="AO617" s="275"/>
      <c r="AP617" s="275"/>
      <c r="AQ617" s="275"/>
      <c r="AR617" s="275"/>
      <c r="AS617" s="298"/>
      <c r="AT617" s="275"/>
      <c r="AU617" s="281"/>
    </row>
    <row r="618" spans="1:47" s="2" customFormat="1">
      <c r="A618" s="451"/>
      <c r="B618" s="451"/>
      <c r="C618" s="451"/>
      <c r="D618" s="451"/>
      <c r="E618" s="275"/>
      <c r="F618" s="275"/>
      <c r="G618" s="275"/>
      <c r="H618" s="179"/>
      <c r="I618" s="179"/>
      <c r="J618" s="298"/>
      <c r="K618" s="275"/>
      <c r="L618" s="275"/>
      <c r="M618" s="275"/>
      <c r="N618" s="298"/>
      <c r="O618" s="275"/>
      <c r="P618" s="275"/>
      <c r="Q618" s="275"/>
      <c r="R618" s="275"/>
      <c r="S618" s="275"/>
      <c r="T618" s="275"/>
      <c r="U618" s="275"/>
      <c r="V618" s="275"/>
      <c r="W618" s="275"/>
      <c r="X618" s="275"/>
      <c r="Y618" s="275"/>
      <c r="Z618" s="275"/>
      <c r="AA618" s="275"/>
      <c r="AB618" s="275"/>
      <c r="AC618" s="275"/>
      <c r="AD618" s="298"/>
      <c r="AE618" s="275"/>
      <c r="AF618" s="275"/>
      <c r="AG618" s="275"/>
      <c r="AH618" s="275"/>
      <c r="AI618" s="275"/>
      <c r="AJ618" s="275"/>
      <c r="AK618" s="275"/>
      <c r="AL618" s="275"/>
      <c r="AM618" s="275"/>
      <c r="AN618" s="275"/>
      <c r="AO618" s="275"/>
      <c r="AP618" s="275"/>
      <c r="AQ618" s="275"/>
      <c r="AR618" s="275"/>
      <c r="AS618" s="298"/>
      <c r="AT618" s="275"/>
      <c r="AU618" s="281"/>
    </row>
    <row r="619" spans="1:47" s="2" customFormat="1">
      <c r="A619" s="451"/>
      <c r="B619" s="451"/>
      <c r="C619" s="451"/>
      <c r="D619" s="451"/>
      <c r="E619" s="275"/>
      <c r="F619" s="275"/>
      <c r="G619" s="275"/>
      <c r="H619" s="179"/>
      <c r="I619" s="179"/>
      <c r="J619" s="298"/>
      <c r="K619" s="275"/>
      <c r="L619" s="275"/>
      <c r="M619" s="275"/>
      <c r="N619" s="298"/>
      <c r="O619" s="275"/>
      <c r="P619" s="275"/>
      <c r="Q619" s="275"/>
      <c r="R619" s="275"/>
      <c r="S619" s="275"/>
      <c r="T619" s="275"/>
      <c r="U619" s="275"/>
      <c r="V619" s="275"/>
      <c r="W619" s="275"/>
      <c r="X619" s="275"/>
      <c r="Y619" s="275"/>
      <c r="Z619" s="275"/>
      <c r="AA619" s="275"/>
      <c r="AB619" s="275"/>
      <c r="AC619" s="275"/>
      <c r="AD619" s="298"/>
      <c r="AE619" s="275"/>
      <c r="AF619" s="275"/>
      <c r="AG619" s="275"/>
      <c r="AH619" s="275"/>
      <c r="AI619" s="275"/>
      <c r="AJ619" s="275"/>
      <c r="AK619" s="275"/>
      <c r="AL619" s="275"/>
      <c r="AM619" s="275"/>
      <c r="AN619" s="275"/>
      <c r="AO619" s="275"/>
      <c r="AP619" s="275"/>
      <c r="AQ619" s="275"/>
      <c r="AR619" s="275"/>
      <c r="AS619" s="298"/>
      <c r="AT619" s="275"/>
      <c r="AU619" s="281"/>
    </row>
    <row r="620" spans="1:47" s="2" customFormat="1">
      <c r="A620" s="451"/>
      <c r="B620" s="451"/>
      <c r="C620" s="451"/>
      <c r="D620" s="451"/>
      <c r="E620" s="275"/>
      <c r="F620" s="275"/>
      <c r="G620" s="275"/>
      <c r="H620" s="179"/>
      <c r="I620" s="179"/>
      <c r="J620" s="298"/>
      <c r="K620" s="275"/>
      <c r="L620" s="275"/>
      <c r="M620" s="275"/>
      <c r="N620" s="298"/>
      <c r="O620" s="275"/>
      <c r="P620" s="275"/>
      <c r="Q620" s="275"/>
      <c r="R620" s="275"/>
      <c r="S620" s="275"/>
      <c r="T620" s="275"/>
      <c r="U620" s="275"/>
      <c r="V620" s="275"/>
      <c r="W620" s="275"/>
      <c r="X620" s="275"/>
      <c r="Y620" s="275"/>
      <c r="Z620" s="275"/>
      <c r="AA620" s="275"/>
      <c r="AB620" s="275"/>
      <c r="AC620" s="275"/>
      <c r="AD620" s="298"/>
      <c r="AE620" s="275"/>
      <c r="AF620" s="275"/>
      <c r="AG620" s="275"/>
      <c r="AH620" s="275"/>
      <c r="AI620" s="275"/>
      <c r="AJ620" s="275"/>
      <c r="AK620" s="275"/>
      <c r="AL620" s="275"/>
      <c r="AM620" s="275"/>
      <c r="AN620" s="275"/>
      <c r="AO620" s="275"/>
      <c r="AP620" s="275"/>
      <c r="AQ620" s="275"/>
      <c r="AR620" s="275"/>
      <c r="AS620" s="298"/>
      <c r="AT620" s="275"/>
      <c r="AU620" s="281"/>
    </row>
    <row r="621" spans="1:47" s="2" customFormat="1">
      <c r="A621" s="451"/>
      <c r="B621" s="451"/>
      <c r="C621" s="451"/>
      <c r="D621" s="451"/>
      <c r="E621" s="275"/>
      <c r="F621" s="275"/>
      <c r="G621" s="275"/>
      <c r="H621" s="179"/>
      <c r="I621" s="179"/>
      <c r="J621" s="298"/>
      <c r="K621" s="275"/>
      <c r="L621" s="275"/>
      <c r="M621" s="275"/>
      <c r="N621" s="298"/>
      <c r="O621" s="275"/>
      <c r="P621" s="275"/>
      <c r="Q621" s="275"/>
      <c r="R621" s="275"/>
      <c r="S621" s="275"/>
      <c r="T621" s="275"/>
      <c r="U621" s="275"/>
      <c r="V621" s="275"/>
      <c r="W621" s="275"/>
      <c r="X621" s="275"/>
      <c r="Y621" s="275"/>
      <c r="Z621" s="275"/>
      <c r="AA621" s="275"/>
      <c r="AB621" s="275"/>
      <c r="AC621" s="275"/>
      <c r="AD621" s="298"/>
      <c r="AE621" s="275"/>
      <c r="AF621" s="275"/>
      <c r="AG621" s="275"/>
      <c r="AH621" s="275"/>
      <c r="AI621" s="275"/>
      <c r="AJ621" s="275"/>
      <c r="AK621" s="275"/>
      <c r="AL621" s="275"/>
      <c r="AM621" s="275"/>
      <c r="AN621" s="275"/>
      <c r="AO621" s="275"/>
      <c r="AP621" s="275"/>
      <c r="AQ621" s="275"/>
      <c r="AR621" s="275"/>
      <c r="AS621" s="298"/>
      <c r="AT621" s="275"/>
      <c r="AU621" s="281"/>
    </row>
    <row r="622" spans="1:47" s="2" customFormat="1">
      <c r="A622" s="451"/>
      <c r="B622" s="451"/>
      <c r="C622" s="451"/>
      <c r="D622" s="451"/>
      <c r="E622" s="275"/>
      <c r="F622" s="275"/>
      <c r="G622" s="275"/>
      <c r="H622" s="179"/>
      <c r="I622" s="179"/>
      <c r="J622" s="298"/>
      <c r="K622" s="275"/>
      <c r="L622" s="275"/>
      <c r="M622" s="275"/>
      <c r="N622" s="298"/>
      <c r="O622" s="275"/>
      <c r="P622" s="275"/>
      <c r="Q622" s="275"/>
      <c r="R622" s="275"/>
      <c r="S622" s="275"/>
      <c r="T622" s="275"/>
      <c r="U622" s="275"/>
      <c r="V622" s="275"/>
      <c r="W622" s="275"/>
      <c r="X622" s="275"/>
      <c r="Y622" s="275"/>
      <c r="Z622" s="275"/>
      <c r="AA622" s="275"/>
      <c r="AB622" s="275"/>
      <c r="AC622" s="275"/>
      <c r="AD622" s="298"/>
      <c r="AE622" s="275"/>
      <c r="AF622" s="275"/>
      <c r="AG622" s="275"/>
      <c r="AH622" s="275"/>
      <c r="AI622" s="275"/>
      <c r="AJ622" s="275"/>
      <c r="AK622" s="275"/>
      <c r="AL622" s="275"/>
      <c r="AM622" s="275"/>
      <c r="AN622" s="275"/>
      <c r="AO622" s="275"/>
      <c r="AP622" s="275"/>
      <c r="AQ622" s="275"/>
      <c r="AR622" s="275"/>
      <c r="AS622" s="298"/>
      <c r="AT622" s="275"/>
      <c r="AU622" s="281"/>
    </row>
    <row r="623" spans="1:47" s="2" customFormat="1">
      <c r="A623" s="451"/>
      <c r="B623" s="451"/>
      <c r="C623" s="451"/>
      <c r="D623" s="451"/>
      <c r="E623" s="275"/>
      <c r="F623" s="275"/>
      <c r="G623" s="275"/>
      <c r="H623" s="179"/>
      <c r="I623" s="179"/>
      <c r="J623" s="298"/>
      <c r="K623" s="275"/>
      <c r="L623" s="275"/>
      <c r="M623" s="275"/>
      <c r="N623" s="298"/>
      <c r="O623" s="275"/>
      <c r="P623" s="275"/>
      <c r="Q623" s="275"/>
      <c r="R623" s="275"/>
      <c r="S623" s="275"/>
      <c r="T623" s="275"/>
      <c r="U623" s="275"/>
      <c r="V623" s="275"/>
      <c r="W623" s="275"/>
      <c r="X623" s="275"/>
      <c r="Y623" s="275"/>
      <c r="Z623" s="275"/>
      <c r="AA623" s="275"/>
      <c r="AB623" s="275"/>
      <c r="AC623" s="275"/>
      <c r="AD623" s="298"/>
      <c r="AE623" s="275"/>
      <c r="AF623" s="275"/>
      <c r="AG623" s="275"/>
      <c r="AH623" s="275"/>
      <c r="AI623" s="275"/>
      <c r="AJ623" s="275"/>
      <c r="AK623" s="275"/>
      <c r="AL623" s="275"/>
      <c r="AM623" s="275"/>
      <c r="AN623" s="275"/>
      <c r="AO623" s="275"/>
      <c r="AP623" s="275"/>
      <c r="AQ623" s="275"/>
      <c r="AR623" s="275"/>
      <c r="AS623" s="298"/>
      <c r="AT623" s="275"/>
      <c r="AU623" s="281"/>
    </row>
    <row r="624" spans="1:47" s="2" customFormat="1">
      <c r="A624" s="451"/>
      <c r="B624" s="451"/>
      <c r="C624" s="451"/>
      <c r="D624" s="451"/>
      <c r="E624" s="275"/>
      <c r="F624" s="275"/>
      <c r="G624" s="275"/>
      <c r="H624" s="179"/>
      <c r="I624" s="179"/>
      <c r="J624" s="298"/>
      <c r="K624" s="275"/>
      <c r="L624" s="275"/>
      <c r="M624" s="275"/>
      <c r="N624" s="298"/>
      <c r="O624" s="275"/>
      <c r="P624" s="275"/>
      <c r="Q624" s="275"/>
      <c r="R624" s="275"/>
      <c r="S624" s="275"/>
      <c r="T624" s="275"/>
      <c r="U624" s="275"/>
      <c r="V624" s="275"/>
      <c r="W624" s="275"/>
      <c r="X624" s="275"/>
      <c r="Y624" s="275"/>
      <c r="Z624" s="275"/>
      <c r="AA624" s="275"/>
      <c r="AB624" s="275"/>
      <c r="AC624" s="275"/>
      <c r="AD624" s="298"/>
      <c r="AE624" s="275"/>
      <c r="AF624" s="275"/>
      <c r="AG624" s="275"/>
      <c r="AH624" s="275"/>
      <c r="AI624" s="275"/>
      <c r="AJ624" s="275"/>
      <c r="AK624" s="275"/>
      <c r="AL624" s="275"/>
      <c r="AM624" s="275"/>
      <c r="AN624" s="275"/>
      <c r="AO624" s="275"/>
      <c r="AP624" s="275"/>
      <c r="AQ624" s="275"/>
      <c r="AR624" s="275"/>
      <c r="AS624" s="298"/>
      <c r="AT624" s="275"/>
      <c r="AU624" s="281"/>
    </row>
    <row r="625" spans="1:47" s="2" customFormat="1">
      <c r="A625" s="451"/>
      <c r="B625" s="451"/>
      <c r="C625" s="451"/>
      <c r="D625" s="451"/>
      <c r="E625" s="275"/>
      <c r="F625" s="275"/>
      <c r="G625" s="275"/>
      <c r="H625" s="179"/>
      <c r="I625" s="179"/>
      <c r="J625" s="298"/>
      <c r="K625" s="275"/>
      <c r="L625" s="275"/>
      <c r="M625" s="275"/>
      <c r="N625" s="298"/>
      <c r="O625" s="275"/>
      <c r="P625" s="275"/>
      <c r="Q625" s="275"/>
      <c r="R625" s="275"/>
      <c r="S625" s="275"/>
      <c r="T625" s="275"/>
      <c r="U625" s="275"/>
      <c r="V625" s="275"/>
      <c r="W625" s="275"/>
      <c r="X625" s="275"/>
      <c r="Y625" s="275"/>
      <c r="Z625" s="275"/>
      <c r="AA625" s="275"/>
      <c r="AB625" s="275"/>
      <c r="AC625" s="275"/>
      <c r="AD625" s="298"/>
      <c r="AE625" s="275"/>
      <c r="AF625" s="275"/>
      <c r="AG625" s="275"/>
      <c r="AH625" s="275"/>
      <c r="AI625" s="275"/>
      <c r="AJ625" s="275"/>
      <c r="AK625" s="275"/>
      <c r="AL625" s="275"/>
      <c r="AM625" s="275"/>
      <c r="AN625" s="275"/>
      <c r="AO625" s="275"/>
      <c r="AP625" s="275"/>
      <c r="AQ625" s="275"/>
      <c r="AR625" s="275"/>
      <c r="AS625" s="298"/>
      <c r="AT625" s="275"/>
      <c r="AU625" s="281"/>
    </row>
    <row r="626" spans="1:47" s="2" customFormat="1">
      <c r="A626" s="451"/>
      <c r="B626" s="451"/>
      <c r="C626" s="451"/>
      <c r="D626" s="451"/>
      <c r="E626" s="275"/>
      <c r="F626" s="275"/>
      <c r="G626" s="275"/>
      <c r="H626" s="179"/>
      <c r="I626" s="179"/>
      <c r="J626" s="298"/>
      <c r="K626" s="275"/>
      <c r="L626" s="275"/>
      <c r="M626" s="275"/>
      <c r="N626" s="298"/>
      <c r="O626" s="275"/>
      <c r="P626" s="275"/>
      <c r="Q626" s="275"/>
      <c r="R626" s="275"/>
      <c r="S626" s="275"/>
      <c r="T626" s="275"/>
      <c r="U626" s="275"/>
      <c r="V626" s="275"/>
      <c r="W626" s="275"/>
      <c r="X626" s="275"/>
      <c r="Y626" s="275"/>
      <c r="Z626" s="275"/>
      <c r="AA626" s="275"/>
      <c r="AB626" s="275"/>
      <c r="AC626" s="275"/>
      <c r="AD626" s="298"/>
      <c r="AE626" s="275"/>
      <c r="AF626" s="275"/>
      <c r="AG626" s="275"/>
      <c r="AH626" s="275"/>
      <c r="AI626" s="275"/>
      <c r="AJ626" s="275"/>
      <c r="AK626" s="275"/>
      <c r="AL626" s="275"/>
      <c r="AM626" s="275"/>
      <c r="AN626" s="275"/>
      <c r="AO626" s="275"/>
      <c r="AP626" s="275"/>
      <c r="AQ626" s="275"/>
      <c r="AR626" s="275"/>
      <c r="AS626" s="298"/>
      <c r="AT626" s="275"/>
      <c r="AU626" s="281"/>
    </row>
    <row r="627" spans="1:47" s="2" customFormat="1">
      <c r="A627" s="451"/>
      <c r="B627" s="451"/>
      <c r="C627" s="451"/>
      <c r="D627" s="451"/>
      <c r="E627" s="275"/>
      <c r="F627" s="275"/>
      <c r="G627" s="275"/>
      <c r="H627" s="179"/>
      <c r="I627" s="179"/>
      <c r="J627" s="298"/>
      <c r="K627" s="275"/>
      <c r="L627" s="275"/>
      <c r="M627" s="275"/>
      <c r="N627" s="298"/>
      <c r="O627" s="275"/>
      <c r="P627" s="275"/>
      <c r="Q627" s="275"/>
      <c r="R627" s="275"/>
      <c r="S627" s="275"/>
      <c r="T627" s="275"/>
      <c r="U627" s="275"/>
      <c r="V627" s="275"/>
      <c r="W627" s="275"/>
      <c r="X627" s="275"/>
      <c r="Y627" s="275"/>
      <c r="Z627" s="275"/>
      <c r="AA627" s="275"/>
      <c r="AB627" s="275"/>
      <c r="AC627" s="275"/>
      <c r="AD627" s="298"/>
      <c r="AE627" s="275"/>
      <c r="AF627" s="275"/>
      <c r="AG627" s="275"/>
      <c r="AH627" s="275"/>
      <c r="AI627" s="275"/>
      <c r="AJ627" s="275"/>
      <c r="AK627" s="275"/>
      <c r="AL627" s="275"/>
      <c r="AM627" s="275"/>
      <c r="AN627" s="275"/>
      <c r="AO627" s="275"/>
      <c r="AP627" s="275"/>
      <c r="AQ627" s="275"/>
      <c r="AR627" s="275"/>
      <c r="AS627" s="298"/>
      <c r="AT627" s="275"/>
      <c r="AU627" s="281"/>
    </row>
    <row r="628" spans="1:47" s="2" customFormat="1">
      <c r="A628" s="451"/>
      <c r="B628" s="451"/>
      <c r="C628" s="451"/>
      <c r="D628" s="451"/>
      <c r="E628" s="275"/>
      <c r="F628" s="275"/>
      <c r="G628" s="275"/>
      <c r="H628" s="179"/>
      <c r="I628" s="179"/>
      <c r="J628" s="298"/>
      <c r="K628" s="275"/>
      <c r="L628" s="275"/>
      <c r="M628" s="275"/>
      <c r="N628" s="298"/>
      <c r="O628" s="275"/>
      <c r="P628" s="275"/>
      <c r="Q628" s="275"/>
      <c r="R628" s="275"/>
      <c r="S628" s="275"/>
      <c r="T628" s="275"/>
      <c r="U628" s="275"/>
      <c r="V628" s="275"/>
      <c r="W628" s="275"/>
      <c r="X628" s="275"/>
      <c r="Y628" s="275"/>
      <c r="Z628" s="275"/>
      <c r="AA628" s="275"/>
      <c r="AB628" s="275"/>
      <c r="AC628" s="275"/>
      <c r="AD628" s="298"/>
      <c r="AE628" s="275"/>
      <c r="AF628" s="275"/>
      <c r="AG628" s="275"/>
      <c r="AH628" s="275"/>
      <c r="AI628" s="275"/>
      <c r="AJ628" s="275"/>
      <c r="AK628" s="275"/>
      <c r="AL628" s="275"/>
      <c r="AM628" s="275"/>
      <c r="AN628" s="275"/>
      <c r="AO628" s="275"/>
      <c r="AP628" s="275"/>
      <c r="AQ628" s="275"/>
      <c r="AR628" s="275"/>
      <c r="AS628" s="298"/>
      <c r="AT628" s="275"/>
      <c r="AU628" s="281"/>
    </row>
    <row r="629" spans="1:47" s="2" customFormat="1">
      <c r="A629" s="451"/>
      <c r="B629" s="451"/>
      <c r="C629" s="451"/>
      <c r="D629" s="451"/>
      <c r="E629" s="275"/>
      <c r="F629" s="275"/>
      <c r="G629" s="275"/>
      <c r="H629" s="179"/>
      <c r="I629" s="179"/>
      <c r="J629" s="298"/>
      <c r="K629" s="275"/>
      <c r="L629" s="275"/>
      <c r="M629" s="275"/>
      <c r="N629" s="298"/>
      <c r="O629" s="275"/>
      <c r="P629" s="275"/>
      <c r="Q629" s="275"/>
      <c r="R629" s="275"/>
      <c r="S629" s="275"/>
      <c r="T629" s="275"/>
      <c r="U629" s="275"/>
      <c r="V629" s="275"/>
      <c r="W629" s="275"/>
      <c r="X629" s="275"/>
      <c r="Y629" s="275"/>
      <c r="Z629" s="275"/>
      <c r="AA629" s="275"/>
      <c r="AB629" s="275"/>
      <c r="AC629" s="275"/>
      <c r="AD629" s="298"/>
      <c r="AE629" s="275"/>
      <c r="AF629" s="275"/>
      <c r="AG629" s="275"/>
      <c r="AH629" s="275"/>
      <c r="AI629" s="275"/>
      <c r="AJ629" s="275"/>
      <c r="AK629" s="275"/>
      <c r="AL629" s="275"/>
      <c r="AM629" s="275"/>
      <c r="AN629" s="275"/>
      <c r="AO629" s="275"/>
      <c r="AP629" s="275"/>
      <c r="AQ629" s="275"/>
      <c r="AR629" s="275"/>
      <c r="AS629" s="298"/>
      <c r="AT629" s="275"/>
      <c r="AU629" s="281"/>
    </row>
    <row r="630" spans="1:47" s="2" customFormat="1">
      <c r="A630" s="451"/>
      <c r="B630" s="451"/>
      <c r="C630" s="451"/>
      <c r="D630" s="451"/>
      <c r="E630" s="275"/>
      <c r="F630" s="275"/>
      <c r="G630" s="275"/>
      <c r="H630" s="179"/>
      <c r="I630" s="179"/>
      <c r="J630" s="298"/>
      <c r="K630" s="275"/>
      <c r="L630" s="275"/>
      <c r="M630" s="275"/>
      <c r="N630" s="298"/>
      <c r="O630" s="275"/>
      <c r="P630" s="275"/>
      <c r="Q630" s="275"/>
      <c r="R630" s="275"/>
      <c r="S630" s="275"/>
      <c r="T630" s="275"/>
      <c r="U630" s="275"/>
      <c r="V630" s="275"/>
      <c r="W630" s="275"/>
      <c r="X630" s="275"/>
      <c r="Y630" s="275"/>
      <c r="Z630" s="275"/>
      <c r="AA630" s="275"/>
      <c r="AB630" s="275"/>
      <c r="AC630" s="275"/>
      <c r="AD630" s="298"/>
      <c r="AE630" s="275"/>
      <c r="AF630" s="275"/>
      <c r="AG630" s="275"/>
      <c r="AH630" s="275"/>
      <c r="AI630" s="275"/>
      <c r="AJ630" s="275"/>
      <c r="AK630" s="275"/>
      <c r="AL630" s="275"/>
      <c r="AM630" s="275"/>
      <c r="AN630" s="275"/>
      <c r="AO630" s="275"/>
      <c r="AP630" s="275"/>
      <c r="AQ630" s="275"/>
      <c r="AR630" s="275"/>
      <c r="AS630" s="298"/>
      <c r="AT630" s="275"/>
      <c r="AU630" s="281"/>
    </row>
    <row r="631" spans="1:47" s="2" customFormat="1">
      <c r="A631" s="451"/>
      <c r="B631" s="451"/>
      <c r="C631" s="451"/>
      <c r="D631" s="451"/>
      <c r="E631" s="275"/>
      <c r="F631" s="275"/>
      <c r="G631" s="275"/>
      <c r="H631" s="179"/>
      <c r="I631" s="179"/>
      <c r="J631" s="298"/>
      <c r="K631" s="275"/>
      <c r="L631" s="275"/>
      <c r="M631" s="275"/>
      <c r="N631" s="298"/>
      <c r="O631" s="275"/>
      <c r="P631" s="275"/>
      <c r="Q631" s="275"/>
      <c r="R631" s="275"/>
      <c r="S631" s="275"/>
      <c r="T631" s="275"/>
      <c r="U631" s="275"/>
      <c r="V631" s="275"/>
      <c r="W631" s="275"/>
      <c r="X631" s="275"/>
      <c r="Y631" s="275"/>
      <c r="Z631" s="275"/>
      <c r="AA631" s="275"/>
      <c r="AB631" s="275"/>
      <c r="AC631" s="275"/>
      <c r="AD631" s="298"/>
      <c r="AE631" s="275"/>
      <c r="AF631" s="275"/>
      <c r="AG631" s="275"/>
      <c r="AH631" s="275"/>
      <c r="AI631" s="275"/>
      <c r="AJ631" s="275"/>
      <c r="AK631" s="275"/>
      <c r="AL631" s="275"/>
      <c r="AM631" s="275"/>
      <c r="AN631" s="275"/>
      <c r="AO631" s="275"/>
      <c r="AP631" s="275"/>
      <c r="AQ631" s="275"/>
      <c r="AR631" s="275"/>
      <c r="AS631" s="298"/>
      <c r="AT631" s="275"/>
      <c r="AU631" s="281"/>
    </row>
    <row r="632" spans="1:47" s="2" customFormat="1">
      <c r="A632" s="451"/>
      <c r="B632" s="451"/>
      <c r="C632" s="451"/>
      <c r="D632" s="451"/>
      <c r="E632" s="275"/>
      <c r="F632" s="275"/>
      <c r="G632" s="275"/>
      <c r="H632" s="179"/>
      <c r="I632" s="179"/>
      <c r="J632" s="298"/>
      <c r="K632" s="275"/>
      <c r="L632" s="275"/>
      <c r="M632" s="275"/>
      <c r="N632" s="298"/>
      <c r="O632" s="275"/>
      <c r="P632" s="275"/>
      <c r="Q632" s="275"/>
      <c r="R632" s="275"/>
      <c r="S632" s="275"/>
      <c r="T632" s="275"/>
      <c r="U632" s="275"/>
      <c r="V632" s="275"/>
      <c r="W632" s="275"/>
      <c r="X632" s="275"/>
      <c r="Y632" s="275"/>
      <c r="Z632" s="275"/>
      <c r="AA632" s="275"/>
      <c r="AB632" s="275"/>
      <c r="AC632" s="275"/>
      <c r="AD632" s="298"/>
      <c r="AE632" s="275"/>
      <c r="AF632" s="275"/>
      <c r="AG632" s="275"/>
      <c r="AH632" s="275"/>
      <c r="AI632" s="275"/>
      <c r="AJ632" s="275"/>
      <c r="AK632" s="275"/>
      <c r="AL632" s="275"/>
      <c r="AM632" s="275"/>
      <c r="AN632" s="275"/>
      <c r="AO632" s="275"/>
      <c r="AP632" s="275"/>
      <c r="AQ632" s="275"/>
      <c r="AR632" s="275"/>
      <c r="AS632" s="298"/>
      <c r="AT632" s="275"/>
      <c r="AU632" s="281"/>
    </row>
    <row r="633" spans="1:47" s="2" customFormat="1">
      <c r="A633" s="451"/>
      <c r="B633" s="451"/>
      <c r="C633" s="451"/>
      <c r="D633" s="451"/>
      <c r="E633" s="275"/>
      <c r="F633" s="275"/>
      <c r="G633" s="275"/>
      <c r="H633" s="179"/>
      <c r="I633" s="179"/>
      <c r="J633" s="298"/>
      <c r="K633" s="275"/>
      <c r="L633" s="275"/>
      <c r="M633" s="275"/>
      <c r="N633" s="298"/>
      <c r="O633" s="275"/>
      <c r="P633" s="275"/>
      <c r="Q633" s="275"/>
      <c r="R633" s="275"/>
      <c r="S633" s="275"/>
      <c r="T633" s="275"/>
      <c r="U633" s="275"/>
      <c r="V633" s="275"/>
      <c r="W633" s="275"/>
      <c r="X633" s="275"/>
      <c r="Y633" s="275"/>
      <c r="Z633" s="275"/>
      <c r="AA633" s="275"/>
      <c r="AB633" s="275"/>
      <c r="AC633" s="275"/>
      <c r="AD633" s="298"/>
      <c r="AE633" s="275"/>
      <c r="AF633" s="275"/>
      <c r="AG633" s="275"/>
      <c r="AH633" s="275"/>
      <c r="AI633" s="275"/>
      <c r="AJ633" s="275"/>
      <c r="AK633" s="275"/>
      <c r="AL633" s="275"/>
      <c r="AM633" s="275"/>
      <c r="AN633" s="275"/>
      <c r="AO633" s="275"/>
      <c r="AP633" s="275"/>
      <c r="AQ633" s="275"/>
      <c r="AR633" s="275"/>
      <c r="AS633" s="298"/>
      <c r="AT633" s="275"/>
      <c r="AU633" s="281"/>
    </row>
    <row r="634" spans="1:47" s="2" customFormat="1">
      <c r="A634" s="451"/>
      <c r="B634" s="451"/>
      <c r="C634" s="451"/>
      <c r="D634" s="451"/>
      <c r="E634" s="275"/>
      <c r="F634" s="275"/>
      <c r="G634" s="275"/>
      <c r="H634" s="179"/>
      <c r="I634" s="179"/>
      <c r="J634" s="298"/>
      <c r="K634" s="275"/>
      <c r="L634" s="275"/>
      <c r="M634" s="275"/>
      <c r="N634" s="298"/>
      <c r="O634" s="275"/>
      <c r="P634" s="275"/>
      <c r="Q634" s="275"/>
      <c r="R634" s="275"/>
      <c r="S634" s="275"/>
      <c r="T634" s="275"/>
      <c r="U634" s="275"/>
      <c r="V634" s="275"/>
      <c r="W634" s="275"/>
      <c r="X634" s="275"/>
      <c r="Y634" s="275"/>
      <c r="Z634" s="275"/>
      <c r="AA634" s="275"/>
      <c r="AB634" s="275"/>
      <c r="AC634" s="275"/>
      <c r="AD634" s="298"/>
      <c r="AE634" s="275"/>
      <c r="AF634" s="275"/>
      <c r="AG634" s="275"/>
      <c r="AH634" s="275"/>
      <c r="AI634" s="275"/>
      <c r="AJ634" s="275"/>
      <c r="AK634" s="275"/>
      <c r="AL634" s="275"/>
      <c r="AM634" s="275"/>
      <c r="AN634" s="275"/>
      <c r="AO634" s="275"/>
      <c r="AP634" s="275"/>
      <c r="AQ634" s="275"/>
      <c r="AR634" s="275"/>
      <c r="AS634" s="298"/>
      <c r="AT634" s="275"/>
      <c r="AU634" s="281"/>
    </row>
    <row r="635" spans="1:47" s="2" customFormat="1">
      <c r="A635" s="451"/>
      <c r="B635" s="451"/>
      <c r="C635" s="451"/>
      <c r="D635" s="451"/>
      <c r="E635" s="275"/>
      <c r="F635" s="275"/>
      <c r="G635" s="275"/>
      <c r="H635" s="179"/>
      <c r="I635" s="179"/>
      <c r="J635" s="298"/>
      <c r="K635" s="275"/>
      <c r="L635" s="275"/>
      <c r="M635" s="275"/>
      <c r="N635" s="298"/>
      <c r="O635" s="275"/>
      <c r="P635" s="275"/>
      <c r="Q635" s="275"/>
      <c r="R635" s="275"/>
      <c r="S635" s="275"/>
      <c r="T635" s="275"/>
      <c r="U635" s="275"/>
      <c r="V635" s="275"/>
      <c r="W635" s="275"/>
      <c r="X635" s="275"/>
      <c r="Y635" s="275"/>
      <c r="Z635" s="275"/>
      <c r="AA635" s="275"/>
      <c r="AB635" s="275"/>
      <c r="AC635" s="275"/>
      <c r="AD635" s="298"/>
      <c r="AE635" s="275"/>
      <c r="AF635" s="275"/>
      <c r="AG635" s="275"/>
      <c r="AH635" s="275"/>
      <c r="AI635" s="275"/>
      <c r="AJ635" s="275"/>
      <c r="AK635" s="275"/>
      <c r="AL635" s="275"/>
      <c r="AM635" s="275"/>
      <c r="AN635" s="275"/>
      <c r="AO635" s="275"/>
      <c r="AP635" s="275"/>
      <c r="AQ635" s="275"/>
      <c r="AR635" s="275"/>
      <c r="AS635" s="298"/>
      <c r="AT635" s="275"/>
      <c r="AU635" s="281"/>
    </row>
    <row r="636" spans="1:47" s="2" customFormat="1">
      <c r="A636" s="451"/>
      <c r="B636" s="451"/>
      <c r="C636" s="451"/>
      <c r="D636" s="451"/>
      <c r="E636" s="275"/>
      <c r="F636" s="275"/>
      <c r="G636" s="275"/>
      <c r="H636" s="179"/>
      <c r="I636" s="179"/>
      <c r="J636" s="298"/>
      <c r="K636" s="275"/>
      <c r="L636" s="275"/>
      <c r="M636" s="275"/>
      <c r="N636" s="298"/>
      <c r="O636" s="275"/>
      <c r="P636" s="275"/>
      <c r="Q636" s="275"/>
      <c r="R636" s="275"/>
      <c r="S636" s="275"/>
      <c r="T636" s="275"/>
      <c r="U636" s="275"/>
      <c r="V636" s="275"/>
      <c r="W636" s="275"/>
      <c r="X636" s="275"/>
      <c r="Y636" s="275"/>
      <c r="Z636" s="275"/>
      <c r="AA636" s="275"/>
      <c r="AB636" s="275"/>
      <c r="AC636" s="275"/>
      <c r="AD636" s="298"/>
      <c r="AE636" s="275"/>
      <c r="AF636" s="275"/>
      <c r="AG636" s="275"/>
      <c r="AH636" s="275"/>
      <c r="AI636" s="275"/>
      <c r="AJ636" s="275"/>
      <c r="AK636" s="275"/>
      <c r="AL636" s="275"/>
      <c r="AM636" s="275"/>
      <c r="AN636" s="275"/>
      <c r="AO636" s="275"/>
      <c r="AP636" s="275"/>
      <c r="AQ636" s="275"/>
      <c r="AR636" s="275"/>
      <c r="AS636" s="298"/>
      <c r="AT636" s="275"/>
      <c r="AU636" s="281"/>
    </row>
    <row r="637" spans="1:47" s="2" customFormat="1">
      <c r="A637" s="451"/>
      <c r="B637" s="451"/>
      <c r="C637" s="451"/>
      <c r="D637" s="451"/>
      <c r="E637" s="275"/>
      <c r="F637" s="275"/>
      <c r="G637" s="275"/>
      <c r="H637" s="179"/>
      <c r="I637" s="179"/>
      <c r="J637" s="298"/>
      <c r="K637" s="275"/>
      <c r="L637" s="275"/>
      <c r="M637" s="275"/>
      <c r="N637" s="298"/>
      <c r="O637" s="275"/>
      <c r="P637" s="275"/>
      <c r="Q637" s="275"/>
      <c r="R637" s="275"/>
      <c r="S637" s="275"/>
      <c r="T637" s="275"/>
      <c r="U637" s="275"/>
      <c r="V637" s="275"/>
      <c r="W637" s="275"/>
      <c r="X637" s="275"/>
      <c r="Y637" s="275"/>
      <c r="Z637" s="275"/>
      <c r="AA637" s="275"/>
      <c r="AB637" s="275"/>
      <c r="AC637" s="275"/>
      <c r="AD637" s="298"/>
      <c r="AE637" s="275"/>
      <c r="AF637" s="275"/>
      <c r="AG637" s="275"/>
      <c r="AH637" s="275"/>
      <c r="AI637" s="275"/>
      <c r="AJ637" s="275"/>
      <c r="AK637" s="275"/>
      <c r="AL637" s="275"/>
      <c r="AM637" s="275"/>
      <c r="AN637" s="275"/>
      <c r="AO637" s="275"/>
      <c r="AP637" s="275"/>
      <c r="AQ637" s="275"/>
      <c r="AR637" s="275"/>
      <c r="AS637" s="298"/>
      <c r="AT637" s="275"/>
      <c r="AU637" s="281"/>
    </row>
    <row r="638" spans="1:47" s="2" customFormat="1">
      <c r="A638" s="451"/>
      <c r="B638" s="451"/>
      <c r="C638" s="451"/>
      <c r="D638" s="451"/>
      <c r="E638" s="275"/>
      <c r="F638" s="275"/>
      <c r="G638" s="275"/>
      <c r="H638" s="179"/>
      <c r="I638" s="179"/>
      <c r="J638" s="298"/>
      <c r="K638" s="275"/>
      <c r="L638" s="275"/>
      <c r="M638" s="275"/>
      <c r="N638" s="298"/>
      <c r="O638" s="275"/>
      <c r="P638" s="275"/>
      <c r="Q638" s="275"/>
      <c r="R638" s="275"/>
      <c r="S638" s="275"/>
      <c r="T638" s="275"/>
      <c r="U638" s="275"/>
      <c r="V638" s="275"/>
      <c r="W638" s="275"/>
      <c r="X638" s="275"/>
      <c r="Y638" s="275"/>
      <c r="Z638" s="275"/>
      <c r="AA638" s="275"/>
      <c r="AB638" s="275"/>
      <c r="AC638" s="275"/>
      <c r="AD638" s="298"/>
      <c r="AE638" s="275"/>
      <c r="AF638" s="275"/>
      <c r="AG638" s="275"/>
      <c r="AH638" s="275"/>
      <c r="AI638" s="275"/>
      <c r="AJ638" s="275"/>
      <c r="AK638" s="275"/>
      <c r="AL638" s="275"/>
      <c r="AM638" s="275"/>
      <c r="AN638" s="275"/>
      <c r="AO638" s="275"/>
      <c r="AP638" s="275"/>
      <c r="AQ638" s="275"/>
      <c r="AR638" s="275"/>
      <c r="AS638" s="298"/>
      <c r="AT638" s="275"/>
      <c r="AU638" s="281"/>
    </row>
    <row r="639" spans="1:47" s="2" customFormat="1">
      <c r="A639" s="451"/>
      <c r="B639" s="451"/>
      <c r="C639" s="451"/>
      <c r="D639" s="451"/>
      <c r="E639" s="275"/>
      <c r="F639" s="275"/>
      <c r="G639" s="275"/>
      <c r="H639" s="179"/>
      <c r="I639" s="179"/>
      <c r="J639" s="298"/>
      <c r="K639" s="275"/>
      <c r="L639" s="275"/>
      <c r="M639" s="275"/>
      <c r="N639" s="298"/>
      <c r="O639" s="275"/>
      <c r="P639" s="275"/>
      <c r="Q639" s="275"/>
      <c r="R639" s="275"/>
      <c r="S639" s="275"/>
      <c r="T639" s="275"/>
      <c r="U639" s="275"/>
      <c r="V639" s="275"/>
      <c r="W639" s="275"/>
      <c r="X639" s="275"/>
      <c r="Y639" s="275"/>
      <c r="Z639" s="275"/>
      <c r="AA639" s="275"/>
      <c r="AB639" s="275"/>
      <c r="AC639" s="275"/>
      <c r="AD639" s="298"/>
      <c r="AE639" s="275"/>
      <c r="AF639" s="275"/>
      <c r="AG639" s="275"/>
      <c r="AH639" s="275"/>
      <c r="AI639" s="275"/>
      <c r="AJ639" s="275"/>
      <c r="AK639" s="275"/>
      <c r="AL639" s="275"/>
      <c r="AM639" s="275"/>
      <c r="AN639" s="275"/>
      <c r="AO639" s="275"/>
      <c r="AP639" s="275"/>
      <c r="AQ639" s="275"/>
      <c r="AR639" s="275"/>
      <c r="AS639" s="298"/>
      <c r="AT639" s="275"/>
      <c r="AU639" s="281"/>
    </row>
    <row r="640" spans="1:47" s="2" customFormat="1">
      <c r="A640" s="451"/>
      <c r="B640" s="451"/>
      <c r="C640" s="451"/>
      <c r="D640" s="451"/>
      <c r="E640" s="275"/>
      <c r="F640" s="275"/>
      <c r="G640" s="275"/>
      <c r="H640" s="179"/>
      <c r="I640" s="179"/>
      <c r="J640" s="298"/>
      <c r="K640" s="275"/>
      <c r="L640" s="275"/>
      <c r="M640" s="275"/>
      <c r="N640" s="298"/>
      <c r="O640" s="275"/>
      <c r="P640" s="275"/>
      <c r="Q640" s="275"/>
      <c r="R640" s="275"/>
      <c r="S640" s="275"/>
      <c r="T640" s="275"/>
      <c r="U640" s="275"/>
      <c r="V640" s="275"/>
      <c r="W640" s="275"/>
      <c r="X640" s="275"/>
      <c r="Y640" s="275"/>
      <c r="Z640" s="275"/>
      <c r="AA640" s="275"/>
      <c r="AB640" s="275"/>
      <c r="AC640" s="275"/>
      <c r="AD640" s="298"/>
      <c r="AE640" s="275"/>
      <c r="AF640" s="275"/>
      <c r="AG640" s="275"/>
      <c r="AH640" s="275"/>
      <c r="AI640" s="275"/>
      <c r="AJ640" s="275"/>
      <c r="AK640" s="275"/>
      <c r="AL640" s="275"/>
      <c r="AM640" s="275"/>
      <c r="AN640" s="275"/>
      <c r="AO640" s="275"/>
      <c r="AP640" s="275"/>
      <c r="AQ640" s="275"/>
      <c r="AR640" s="275"/>
      <c r="AS640" s="298"/>
      <c r="AT640" s="275"/>
      <c r="AU640" s="281"/>
    </row>
    <row r="641" spans="1:47" s="2" customFormat="1">
      <c r="A641" s="451"/>
      <c r="B641" s="451"/>
      <c r="C641" s="451"/>
      <c r="D641" s="451"/>
      <c r="E641" s="275"/>
      <c r="F641" s="275"/>
      <c r="G641" s="275"/>
      <c r="H641" s="179"/>
      <c r="I641" s="179"/>
      <c r="J641" s="298"/>
      <c r="K641" s="275"/>
      <c r="L641" s="275"/>
      <c r="M641" s="275"/>
      <c r="N641" s="298"/>
      <c r="O641" s="275"/>
      <c r="P641" s="275"/>
      <c r="Q641" s="275"/>
      <c r="R641" s="275"/>
      <c r="S641" s="275"/>
      <c r="T641" s="275"/>
      <c r="U641" s="275"/>
      <c r="V641" s="275"/>
      <c r="W641" s="275"/>
      <c r="X641" s="275"/>
      <c r="Y641" s="275"/>
      <c r="Z641" s="275"/>
      <c r="AA641" s="275"/>
      <c r="AB641" s="275"/>
      <c r="AC641" s="275"/>
      <c r="AD641" s="298"/>
      <c r="AE641" s="275"/>
      <c r="AF641" s="275"/>
      <c r="AG641" s="275"/>
      <c r="AH641" s="275"/>
      <c r="AI641" s="275"/>
      <c r="AJ641" s="275"/>
      <c r="AK641" s="275"/>
      <c r="AL641" s="275"/>
      <c r="AM641" s="275"/>
      <c r="AN641" s="275"/>
      <c r="AO641" s="275"/>
      <c r="AP641" s="275"/>
      <c r="AQ641" s="275"/>
      <c r="AR641" s="275"/>
      <c r="AS641" s="298"/>
      <c r="AT641" s="275"/>
      <c r="AU641" s="281"/>
    </row>
    <row r="642" spans="1:47" s="2" customFormat="1">
      <c r="A642" s="451"/>
      <c r="B642" s="451"/>
      <c r="C642" s="451"/>
      <c r="D642" s="451"/>
      <c r="E642" s="275"/>
      <c r="F642" s="275"/>
      <c r="G642" s="275"/>
      <c r="H642" s="179"/>
      <c r="I642" s="179"/>
      <c r="J642" s="298"/>
      <c r="K642" s="275"/>
      <c r="L642" s="275"/>
      <c r="M642" s="275"/>
      <c r="N642" s="298"/>
      <c r="O642" s="275"/>
      <c r="P642" s="275"/>
      <c r="Q642" s="275"/>
      <c r="R642" s="275"/>
      <c r="S642" s="275"/>
      <c r="T642" s="275"/>
      <c r="U642" s="275"/>
      <c r="V642" s="275"/>
      <c r="W642" s="275"/>
      <c r="X642" s="275"/>
      <c r="Y642" s="275"/>
      <c r="Z642" s="275"/>
      <c r="AA642" s="275"/>
      <c r="AB642" s="275"/>
      <c r="AC642" s="275"/>
      <c r="AD642" s="298"/>
      <c r="AE642" s="275"/>
      <c r="AF642" s="275"/>
      <c r="AG642" s="275"/>
      <c r="AH642" s="275"/>
      <c r="AI642" s="275"/>
      <c r="AJ642" s="275"/>
      <c r="AK642" s="275"/>
      <c r="AL642" s="275"/>
      <c r="AM642" s="275"/>
      <c r="AN642" s="275"/>
      <c r="AO642" s="275"/>
      <c r="AP642" s="275"/>
      <c r="AQ642" s="275"/>
      <c r="AR642" s="275"/>
      <c r="AS642" s="298"/>
      <c r="AT642" s="275"/>
      <c r="AU642" s="281"/>
    </row>
    <row r="643" spans="1:47" s="2" customFormat="1">
      <c r="A643" s="451"/>
      <c r="B643" s="451"/>
      <c r="C643" s="451"/>
      <c r="D643" s="451"/>
      <c r="E643" s="275"/>
      <c r="F643" s="275"/>
      <c r="G643" s="275"/>
      <c r="H643" s="179"/>
      <c r="I643" s="179"/>
      <c r="J643" s="298"/>
      <c r="K643" s="275"/>
      <c r="L643" s="275"/>
      <c r="M643" s="275"/>
      <c r="N643" s="298"/>
      <c r="O643" s="275"/>
      <c r="P643" s="275"/>
      <c r="Q643" s="275"/>
      <c r="R643" s="275"/>
      <c r="S643" s="275"/>
      <c r="T643" s="275"/>
      <c r="U643" s="275"/>
      <c r="V643" s="275"/>
      <c r="W643" s="275"/>
      <c r="X643" s="275"/>
      <c r="Y643" s="275"/>
      <c r="Z643" s="275"/>
      <c r="AA643" s="275"/>
      <c r="AB643" s="275"/>
      <c r="AC643" s="275"/>
      <c r="AD643" s="298"/>
      <c r="AE643" s="275"/>
      <c r="AF643" s="275"/>
      <c r="AG643" s="275"/>
      <c r="AH643" s="275"/>
      <c r="AI643" s="275"/>
      <c r="AJ643" s="275"/>
      <c r="AK643" s="275"/>
      <c r="AL643" s="275"/>
      <c r="AM643" s="275"/>
      <c r="AN643" s="275"/>
      <c r="AO643" s="275"/>
      <c r="AP643" s="275"/>
      <c r="AQ643" s="275"/>
      <c r="AR643" s="275"/>
      <c r="AS643" s="298"/>
      <c r="AT643" s="275"/>
      <c r="AU643" s="281"/>
    </row>
    <row r="644" spans="1:47" s="2" customFormat="1">
      <c r="A644" s="451"/>
      <c r="B644" s="451"/>
      <c r="C644" s="451"/>
      <c r="D644" s="451"/>
      <c r="E644" s="275"/>
      <c r="F644" s="275"/>
      <c r="G644" s="275"/>
      <c r="H644" s="179"/>
      <c r="I644" s="179"/>
      <c r="J644" s="298"/>
      <c r="K644" s="275"/>
      <c r="L644" s="275"/>
      <c r="M644" s="275"/>
      <c r="N644" s="298"/>
      <c r="O644" s="275"/>
      <c r="P644" s="275"/>
      <c r="Q644" s="275"/>
      <c r="R644" s="275"/>
      <c r="S644" s="275"/>
      <c r="T644" s="275"/>
      <c r="U644" s="275"/>
      <c r="V644" s="275"/>
      <c r="W644" s="275"/>
      <c r="X644" s="275"/>
      <c r="Y644" s="275"/>
      <c r="Z644" s="275"/>
      <c r="AA644" s="275"/>
      <c r="AB644" s="275"/>
      <c r="AC644" s="275"/>
      <c r="AD644" s="298"/>
      <c r="AE644" s="275"/>
      <c r="AF644" s="275"/>
      <c r="AG644" s="275"/>
      <c r="AH644" s="275"/>
      <c r="AI644" s="275"/>
      <c r="AJ644" s="275"/>
      <c r="AK644" s="275"/>
      <c r="AL644" s="275"/>
      <c r="AM644" s="275"/>
      <c r="AN644" s="275"/>
      <c r="AO644" s="275"/>
      <c r="AP644" s="275"/>
      <c r="AQ644" s="275"/>
      <c r="AR644" s="275"/>
      <c r="AS644" s="298"/>
      <c r="AT644" s="275"/>
      <c r="AU644" s="281"/>
    </row>
    <row r="645" spans="1:47" s="2" customFormat="1">
      <c r="A645" s="451"/>
      <c r="B645" s="451"/>
      <c r="C645" s="451"/>
      <c r="D645" s="451"/>
      <c r="E645" s="275"/>
      <c r="F645" s="275"/>
      <c r="G645" s="275"/>
      <c r="H645" s="179"/>
      <c r="I645" s="179"/>
      <c r="J645" s="298"/>
      <c r="K645" s="275"/>
      <c r="L645" s="275"/>
      <c r="M645" s="275"/>
      <c r="N645" s="298"/>
      <c r="O645" s="275"/>
      <c r="P645" s="275"/>
      <c r="Q645" s="275"/>
      <c r="R645" s="275"/>
      <c r="S645" s="275"/>
      <c r="T645" s="275"/>
      <c r="U645" s="275"/>
      <c r="V645" s="275"/>
      <c r="W645" s="275"/>
      <c r="X645" s="275"/>
      <c r="Y645" s="275"/>
      <c r="Z645" s="275"/>
      <c r="AA645" s="275"/>
      <c r="AB645" s="275"/>
      <c r="AC645" s="275"/>
      <c r="AD645" s="298"/>
      <c r="AE645" s="275"/>
      <c r="AF645" s="275"/>
      <c r="AG645" s="275"/>
      <c r="AH645" s="275"/>
      <c r="AI645" s="275"/>
      <c r="AJ645" s="275"/>
      <c r="AK645" s="275"/>
      <c r="AL645" s="275"/>
      <c r="AM645" s="275"/>
      <c r="AN645" s="275"/>
      <c r="AO645" s="275"/>
      <c r="AP645" s="275"/>
      <c r="AQ645" s="275"/>
      <c r="AR645" s="275"/>
      <c r="AS645" s="298"/>
      <c r="AT645" s="275"/>
      <c r="AU645" s="281"/>
    </row>
    <row r="646" spans="1:47" s="2" customFormat="1">
      <c r="A646" s="451"/>
      <c r="B646" s="451"/>
      <c r="C646" s="451"/>
      <c r="D646" s="451"/>
      <c r="E646" s="275"/>
      <c r="F646" s="275"/>
      <c r="G646" s="275"/>
      <c r="H646" s="179"/>
      <c r="I646" s="179"/>
      <c r="J646" s="298"/>
      <c r="K646" s="275"/>
      <c r="L646" s="275"/>
      <c r="M646" s="275"/>
      <c r="N646" s="298"/>
      <c r="O646" s="275"/>
      <c r="P646" s="275"/>
      <c r="Q646" s="275"/>
      <c r="R646" s="275"/>
      <c r="S646" s="275"/>
      <c r="T646" s="275"/>
      <c r="U646" s="275"/>
      <c r="V646" s="275"/>
      <c r="W646" s="275"/>
      <c r="X646" s="275"/>
      <c r="Y646" s="275"/>
      <c r="Z646" s="275"/>
      <c r="AA646" s="275"/>
      <c r="AB646" s="275"/>
      <c r="AC646" s="275"/>
      <c r="AD646" s="298"/>
      <c r="AE646" s="275"/>
      <c r="AF646" s="275"/>
      <c r="AG646" s="275"/>
      <c r="AH646" s="275"/>
      <c r="AI646" s="275"/>
      <c r="AJ646" s="275"/>
      <c r="AK646" s="275"/>
      <c r="AL646" s="275"/>
      <c r="AM646" s="275"/>
      <c r="AN646" s="275"/>
      <c r="AO646" s="275"/>
      <c r="AP646" s="275"/>
      <c r="AQ646" s="275"/>
      <c r="AR646" s="275"/>
      <c r="AS646" s="298"/>
      <c r="AT646" s="275"/>
      <c r="AU646" s="281"/>
    </row>
    <row r="647" spans="1:47" s="2" customFormat="1">
      <c r="A647" s="451"/>
      <c r="B647" s="451"/>
      <c r="C647" s="451"/>
      <c r="D647" s="451"/>
      <c r="E647" s="275"/>
      <c r="F647" s="275"/>
      <c r="G647" s="275"/>
      <c r="H647" s="179"/>
      <c r="I647" s="179"/>
      <c r="J647" s="298"/>
      <c r="K647" s="275"/>
      <c r="L647" s="275"/>
      <c r="M647" s="275"/>
      <c r="N647" s="298"/>
      <c r="O647" s="275"/>
      <c r="P647" s="275"/>
      <c r="Q647" s="275"/>
      <c r="R647" s="275"/>
      <c r="S647" s="275"/>
      <c r="T647" s="275"/>
      <c r="U647" s="275"/>
      <c r="V647" s="275"/>
      <c r="W647" s="275"/>
      <c r="X647" s="275"/>
      <c r="Y647" s="275"/>
      <c r="Z647" s="275"/>
      <c r="AA647" s="275"/>
      <c r="AB647" s="275"/>
      <c r="AC647" s="275"/>
      <c r="AD647" s="298"/>
      <c r="AE647" s="275"/>
      <c r="AF647" s="275"/>
      <c r="AG647" s="275"/>
      <c r="AH647" s="275"/>
      <c r="AI647" s="275"/>
      <c r="AJ647" s="275"/>
      <c r="AK647" s="275"/>
      <c r="AL647" s="275"/>
      <c r="AM647" s="275"/>
      <c r="AN647" s="275"/>
      <c r="AO647" s="275"/>
      <c r="AP647" s="275"/>
      <c r="AQ647" s="275"/>
      <c r="AR647" s="275"/>
      <c r="AS647" s="298"/>
      <c r="AT647" s="275"/>
      <c r="AU647" s="281"/>
    </row>
    <row r="648" spans="1:47" s="2" customFormat="1">
      <c r="A648" s="451"/>
      <c r="B648" s="451"/>
      <c r="C648" s="451"/>
      <c r="D648" s="451"/>
      <c r="E648" s="275"/>
      <c r="F648" s="275"/>
      <c r="G648" s="275"/>
      <c r="H648" s="179"/>
      <c r="I648" s="179"/>
      <c r="J648" s="298"/>
      <c r="K648" s="275"/>
      <c r="L648" s="275"/>
      <c r="M648" s="275"/>
      <c r="N648" s="298"/>
      <c r="O648" s="275"/>
      <c r="P648" s="275"/>
      <c r="Q648" s="275"/>
      <c r="R648" s="275"/>
      <c r="S648" s="275"/>
      <c r="T648" s="275"/>
      <c r="U648" s="275"/>
      <c r="V648" s="275"/>
      <c r="W648" s="275"/>
      <c r="X648" s="275"/>
      <c r="Y648" s="275"/>
      <c r="Z648" s="275"/>
      <c r="AA648" s="275"/>
      <c r="AB648" s="275"/>
      <c r="AC648" s="275"/>
      <c r="AD648" s="298"/>
      <c r="AE648" s="275"/>
      <c r="AF648" s="275"/>
      <c r="AG648" s="275"/>
      <c r="AH648" s="275"/>
      <c r="AI648" s="275"/>
      <c r="AJ648" s="275"/>
      <c r="AK648" s="275"/>
      <c r="AL648" s="275"/>
      <c r="AM648" s="275"/>
      <c r="AN648" s="275"/>
      <c r="AO648" s="275"/>
      <c r="AP648" s="275"/>
      <c r="AQ648" s="275"/>
      <c r="AR648" s="275"/>
      <c r="AS648" s="298"/>
      <c r="AT648" s="275"/>
      <c r="AU648" s="281"/>
    </row>
    <row r="649" spans="1:47" s="2" customFormat="1">
      <c r="A649" s="451"/>
      <c r="B649" s="451"/>
      <c r="C649" s="451"/>
      <c r="D649" s="451"/>
      <c r="E649" s="275"/>
      <c r="F649" s="275"/>
      <c r="G649" s="275"/>
      <c r="H649" s="179"/>
      <c r="I649" s="179"/>
      <c r="J649" s="298"/>
      <c r="K649" s="275"/>
      <c r="L649" s="275"/>
      <c r="M649" s="275"/>
      <c r="N649" s="298"/>
      <c r="O649" s="275"/>
      <c r="P649" s="275"/>
      <c r="Q649" s="275"/>
      <c r="R649" s="275"/>
      <c r="S649" s="275"/>
      <c r="T649" s="275"/>
      <c r="U649" s="275"/>
      <c r="V649" s="275"/>
      <c r="W649" s="275"/>
      <c r="X649" s="275"/>
      <c r="Y649" s="275"/>
      <c r="Z649" s="275"/>
      <c r="AA649" s="275"/>
      <c r="AB649" s="275"/>
      <c r="AC649" s="275"/>
      <c r="AD649" s="298"/>
      <c r="AE649" s="275"/>
      <c r="AF649" s="275"/>
      <c r="AG649" s="275"/>
      <c r="AH649" s="275"/>
      <c r="AI649" s="275"/>
      <c r="AJ649" s="275"/>
      <c r="AK649" s="275"/>
      <c r="AL649" s="275"/>
      <c r="AM649" s="275"/>
      <c r="AN649" s="275"/>
      <c r="AO649" s="275"/>
      <c r="AP649" s="275"/>
      <c r="AQ649" s="275"/>
      <c r="AR649" s="275"/>
      <c r="AS649" s="298"/>
      <c r="AT649" s="275"/>
      <c r="AU649" s="281"/>
    </row>
    <row r="650" spans="1:47" s="2" customFormat="1">
      <c r="A650" s="451"/>
      <c r="B650" s="451"/>
      <c r="C650" s="451"/>
      <c r="D650" s="451"/>
      <c r="E650" s="275"/>
      <c r="F650" s="275"/>
      <c r="G650" s="275"/>
      <c r="H650" s="179"/>
      <c r="I650" s="179"/>
      <c r="J650" s="298"/>
      <c r="K650" s="275"/>
      <c r="L650" s="275"/>
      <c r="M650" s="275"/>
      <c r="N650" s="298"/>
      <c r="O650" s="275"/>
      <c r="P650" s="275"/>
      <c r="Q650" s="275"/>
      <c r="R650" s="275"/>
      <c r="S650" s="275"/>
      <c r="T650" s="275"/>
      <c r="U650" s="275"/>
      <c r="V650" s="275"/>
      <c r="W650" s="275"/>
      <c r="X650" s="275"/>
      <c r="Y650" s="275"/>
      <c r="Z650" s="275"/>
      <c r="AA650" s="275"/>
      <c r="AB650" s="275"/>
      <c r="AC650" s="275"/>
      <c r="AD650" s="298"/>
      <c r="AE650" s="275"/>
      <c r="AF650" s="275"/>
      <c r="AG650" s="275"/>
      <c r="AH650" s="275"/>
      <c r="AI650" s="275"/>
      <c r="AJ650" s="275"/>
      <c r="AK650" s="275"/>
      <c r="AL650" s="275"/>
      <c r="AM650" s="275"/>
      <c r="AN650" s="275"/>
      <c r="AO650" s="275"/>
      <c r="AP650" s="275"/>
      <c r="AQ650" s="275"/>
      <c r="AR650" s="275"/>
      <c r="AS650" s="298"/>
      <c r="AT650" s="275"/>
      <c r="AU650" s="281"/>
    </row>
    <row r="651" spans="1:47" s="2" customFormat="1">
      <c r="A651" s="451"/>
      <c r="B651" s="451"/>
      <c r="C651" s="451"/>
      <c r="D651" s="451"/>
      <c r="E651" s="275"/>
      <c r="F651" s="275"/>
      <c r="G651" s="275"/>
      <c r="H651" s="179"/>
      <c r="I651" s="179"/>
      <c r="J651" s="298"/>
      <c r="K651" s="275"/>
      <c r="L651" s="275"/>
      <c r="M651" s="275"/>
      <c r="N651" s="298"/>
      <c r="O651" s="275"/>
      <c r="P651" s="275"/>
      <c r="Q651" s="275"/>
      <c r="R651" s="275"/>
      <c r="S651" s="275"/>
      <c r="T651" s="275"/>
      <c r="U651" s="275"/>
      <c r="V651" s="275"/>
      <c r="W651" s="275"/>
      <c r="X651" s="275"/>
      <c r="Y651" s="275"/>
      <c r="Z651" s="275"/>
      <c r="AA651" s="275"/>
      <c r="AB651" s="275"/>
      <c r="AC651" s="275"/>
      <c r="AD651" s="298"/>
      <c r="AE651" s="275"/>
      <c r="AF651" s="275"/>
      <c r="AG651" s="275"/>
      <c r="AH651" s="275"/>
      <c r="AI651" s="275"/>
      <c r="AJ651" s="275"/>
      <c r="AK651" s="275"/>
      <c r="AL651" s="275"/>
      <c r="AM651" s="275"/>
      <c r="AN651" s="275"/>
      <c r="AO651" s="275"/>
      <c r="AP651" s="275"/>
      <c r="AQ651" s="275"/>
      <c r="AR651" s="275"/>
      <c r="AS651" s="298"/>
      <c r="AT651" s="275"/>
      <c r="AU651" s="281"/>
    </row>
    <row r="652" spans="1:47" s="2" customFormat="1">
      <c r="A652" s="451"/>
      <c r="B652" s="451"/>
      <c r="C652" s="451"/>
      <c r="D652" s="451"/>
      <c r="E652" s="275"/>
      <c r="F652" s="275"/>
      <c r="G652" s="275"/>
      <c r="H652" s="179"/>
      <c r="I652" s="179"/>
      <c r="J652" s="298"/>
      <c r="K652" s="275"/>
      <c r="L652" s="275"/>
      <c r="M652" s="275"/>
      <c r="N652" s="298"/>
      <c r="O652" s="275"/>
      <c r="P652" s="275"/>
      <c r="Q652" s="275"/>
      <c r="R652" s="275"/>
      <c r="S652" s="275"/>
      <c r="T652" s="275"/>
      <c r="U652" s="275"/>
      <c r="V652" s="275"/>
      <c r="W652" s="275"/>
      <c r="X652" s="275"/>
      <c r="Y652" s="275"/>
      <c r="Z652" s="275"/>
      <c r="AA652" s="275"/>
      <c r="AB652" s="275"/>
      <c r="AC652" s="275"/>
      <c r="AD652" s="298"/>
      <c r="AE652" s="275"/>
      <c r="AF652" s="275"/>
      <c r="AG652" s="275"/>
      <c r="AH652" s="275"/>
      <c r="AI652" s="275"/>
      <c r="AJ652" s="275"/>
      <c r="AK652" s="275"/>
      <c r="AL652" s="275"/>
      <c r="AM652" s="275"/>
      <c r="AN652" s="275"/>
      <c r="AO652" s="275"/>
      <c r="AP652" s="275"/>
      <c r="AQ652" s="275"/>
      <c r="AR652" s="275"/>
      <c r="AS652" s="298"/>
      <c r="AT652" s="275"/>
      <c r="AU652" s="281"/>
    </row>
    <row r="653" spans="1:47" s="2" customFormat="1">
      <c r="A653" s="451"/>
      <c r="B653" s="451"/>
      <c r="C653" s="451"/>
      <c r="D653" s="451"/>
      <c r="E653" s="275"/>
      <c r="F653" s="275"/>
      <c r="G653" s="275"/>
      <c r="H653" s="179"/>
      <c r="I653" s="179"/>
      <c r="J653" s="298"/>
      <c r="K653" s="275"/>
      <c r="L653" s="275"/>
      <c r="M653" s="275"/>
      <c r="N653" s="298"/>
      <c r="O653" s="275"/>
      <c r="P653" s="275"/>
      <c r="Q653" s="275"/>
      <c r="R653" s="275"/>
      <c r="S653" s="275"/>
      <c r="T653" s="275"/>
      <c r="U653" s="275"/>
      <c r="V653" s="275"/>
      <c r="W653" s="275"/>
      <c r="X653" s="275"/>
      <c r="Y653" s="275"/>
      <c r="Z653" s="275"/>
      <c r="AA653" s="275"/>
      <c r="AB653" s="275"/>
      <c r="AC653" s="275"/>
      <c r="AD653" s="298"/>
      <c r="AE653" s="275"/>
      <c r="AF653" s="275"/>
      <c r="AG653" s="275"/>
      <c r="AH653" s="275"/>
      <c r="AI653" s="275"/>
      <c r="AJ653" s="275"/>
      <c r="AK653" s="275"/>
      <c r="AL653" s="275"/>
      <c r="AM653" s="275"/>
      <c r="AN653" s="275"/>
      <c r="AO653" s="275"/>
      <c r="AP653" s="275"/>
      <c r="AQ653" s="275"/>
      <c r="AR653" s="275"/>
      <c r="AS653" s="298"/>
      <c r="AT653" s="275"/>
      <c r="AU653" s="281"/>
    </row>
    <row r="654" spans="1:47" s="2" customFormat="1">
      <c r="A654" s="451"/>
      <c r="B654" s="451"/>
      <c r="C654" s="451"/>
      <c r="D654" s="451"/>
      <c r="E654" s="275"/>
      <c r="F654" s="275"/>
      <c r="G654" s="275"/>
      <c r="H654" s="179"/>
      <c r="I654" s="179"/>
      <c r="J654" s="298"/>
      <c r="K654" s="275"/>
      <c r="L654" s="275"/>
      <c r="M654" s="275"/>
      <c r="N654" s="298"/>
      <c r="O654" s="275"/>
      <c r="P654" s="275"/>
      <c r="Q654" s="275"/>
      <c r="R654" s="275"/>
      <c r="S654" s="275"/>
      <c r="T654" s="275"/>
      <c r="U654" s="275"/>
      <c r="V654" s="275"/>
      <c r="W654" s="275"/>
      <c r="X654" s="275"/>
      <c r="Y654" s="275"/>
      <c r="Z654" s="275"/>
      <c r="AA654" s="275"/>
      <c r="AB654" s="275"/>
      <c r="AC654" s="275"/>
      <c r="AD654" s="298"/>
      <c r="AE654" s="275"/>
      <c r="AF654" s="275"/>
      <c r="AG654" s="275"/>
      <c r="AH654" s="275"/>
      <c r="AI654" s="275"/>
      <c r="AJ654" s="275"/>
      <c r="AK654" s="275"/>
      <c r="AL654" s="275"/>
      <c r="AM654" s="275"/>
      <c r="AN654" s="275"/>
      <c r="AO654" s="275"/>
      <c r="AP654" s="275"/>
      <c r="AQ654" s="275"/>
      <c r="AR654" s="275"/>
      <c r="AS654" s="298"/>
      <c r="AT654" s="275"/>
      <c r="AU654" s="281"/>
    </row>
    <row r="655" spans="1:47" s="2" customFormat="1">
      <c r="A655" s="451"/>
      <c r="B655" s="451"/>
      <c r="C655" s="451"/>
      <c r="D655" s="451"/>
      <c r="E655" s="275"/>
      <c r="F655" s="275"/>
      <c r="G655" s="275"/>
      <c r="H655" s="179"/>
      <c r="I655" s="179"/>
      <c r="J655" s="298"/>
      <c r="K655" s="275"/>
      <c r="L655" s="275"/>
      <c r="M655" s="275"/>
      <c r="N655" s="298"/>
      <c r="O655" s="275"/>
      <c r="P655" s="275"/>
      <c r="Q655" s="275"/>
      <c r="R655" s="275"/>
      <c r="S655" s="275"/>
      <c r="T655" s="275"/>
      <c r="U655" s="275"/>
      <c r="V655" s="275"/>
      <c r="W655" s="275"/>
      <c r="X655" s="275"/>
      <c r="Y655" s="275"/>
      <c r="Z655" s="275"/>
      <c r="AA655" s="275"/>
      <c r="AB655" s="275"/>
      <c r="AC655" s="275"/>
      <c r="AD655" s="298"/>
      <c r="AE655" s="275"/>
      <c r="AF655" s="275"/>
      <c r="AG655" s="275"/>
      <c r="AH655" s="275"/>
      <c r="AI655" s="275"/>
      <c r="AJ655" s="275"/>
      <c r="AK655" s="275"/>
      <c r="AL655" s="275"/>
      <c r="AM655" s="275"/>
      <c r="AN655" s="275"/>
      <c r="AO655" s="275"/>
      <c r="AP655" s="275"/>
      <c r="AQ655" s="275"/>
      <c r="AR655" s="275"/>
      <c r="AS655" s="298"/>
      <c r="AT655" s="275"/>
      <c r="AU655" s="281"/>
    </row>
    <row r="656" spans="1:47" s="2" customFormat="1">
      <c r="A656" s="451"/>
      <c r="B656" s="451"/>
      <c r="C656" s="451"/>
      <c r="D656" s="451"/>
      <c r="E656" s="275"/>
      <c r="F656" s="275"/>
      <c r="G656" s="275"/>
      <c r="H656" s="179"/>
      <c r="I656" s="179"/>
      <c r="J656" s="298"/>
      <c r="K656" s="275"/>
      <c r="L656" s="275"/>
      <c r="M656" s="275"/>
      <c r="N656" s="298"/>
      <c r="O656" s="275"/>
      <c r="P656" s="275"/>
      <c r="Q656" s="275"/>
      <c r="R656" s="275"/>
      <c r="S656" s="275"/>
      <c r="T656" s="275"/>
      <c r="U656" s="275"/>
      <c r="V656" s="275"/>
      <c r="W656" s="275"/>
      <c r="X656" s="275"/>
      <c r="Y656" s="275"/>
      <c r="Z656" s="275"/>
      <c r="AA656" s="275"/>
      <c r="AB656" s="275"/>
      <c r="AC656" s="275"/>
      <c r="AD656" s="298"/>
      <c r="AE656" s="275"/>
      <c r="AF656" s="275"/>
      <c r="AG656" s="275"/>
      <c r="AH656" s="275"/>
      <c r="AI656" s="275"/>
      <c r="AJ656" s="275"/>
      <c r="AK656" s="275"/>
      <c r="AL656" s="275"/>
      <c r="AM656" s="275"/>
      <c r="AN656" s="275"/>
      <c r="AO656" s="275"/>
      <c r="AP656" s="275"/>
      <c r="AQ656" s="275"/>
      <c r="AR656" s="275"/>
      <c r="AS656" s="298"/>
      <c r="AT656" s="275"/>
      <c r="AU656" s="281"/>
    </row>
    <row r="657" spans="1:47" s="2" customFormat="1">
      <c r="A657" s="451"/>
      <c r="B657" s="451"/>
      <c r="C657" s="451"/>
      <c r="D657" s="451"/>
      <c r="E657" s="275"/>
      <c r="F657" s="275"/>
      <c r="G657" s="275"/>
      <c r="H657" s="179"/>
      <c r="I657" s="179"/>
      <c r="J657" s="298"/>
      <c r="K657" s="275"/>
      <c r="L657" s="275"/>
      <c r="M657" s="275"/>
      <c r="N657" s="298"/>
      <c r="O657" s="275"/>
      <c r="P657" s="275"/>
      <c r="Q657" s="275"/>
      <c r="R657" s="275"/>
      <c r="S657" s="275"/>
      <c r="T657" s="275"/>
      <c r="U657" s="275"/>
      <c r="V657" s="275"/>
      <c r="W657" s="275"/>
      <c r="X657" s="275"/>
      <c r="Y657" s="275"/>
      <c r="Z657" s="275"/>
      <c r="AA657" s="275"/>
      <c r="AB657" s="275"/>
      <c r="AC657" s="275"/>
      <c r="AD657" s="298"/>
      <c r="AE657" s="275"/>
      <c r="AF657" s="275"/>
      <c r="AG657" s="275"/>
      <c r="AH657" s="275"/>
      <c r="AI657" s="275"/>
      <c r="AJ657" s="275"/>
      <c r="AK657" s="275"/>
      <c r="AL657" s="275"/>
      <c r="AM657" s="275"/>
      <c r="AN657" s="275"/>
      <c r="AO657" s="275"/>
      <c r="AP657" s="275"/>
      <c r="AQ657" s="275"/>
      <c r="AR657" s="275"/>
      <c r="AS657" s="298"/>
      <c r="AT657" s="275"/>
      <c r="AU657" s="281"/>
    </row>
    <row r="658" spans="1:47" s="2" customFormat="1">
      <c r="A658" s="451"/>
      <c r="B658" s="451"/>
      <c r="C658" s="451"/>
      <c r="D658" s="451"/>
      <c r="E658" s="275"/>
      <c r="F658" s="275"/>
      <c r="G658" s="275"/>
      <c r="H658" s="179"/>
      <c r="I658" s="179"/>
      <c r="J658" s="298"/>
      <c r="K658" s="275"/>
      <c r="L658" s="275"/>
      <c r="M658" s="275"/>
      <c r="N658" s="298"/>
      <c r="O658" s="275"/>
      <c r="P658" s="275"/>
      <c r="Q658" s="275"/>
      <c r="R658" s="275"/>
      <c r="S658" s="275"/>
      <c r="T658" s="275"/>
      <c r="U658" s="275"/>
      <c r="V658" s="275"/>
      <c r="W658" s="275"/>
      <c r="X658" s="275"/>
      <c r="Y658" s="275"/>
      <c r="Z658" s="275"/>
      <c r="AA658" s="275"/>
      <c r="AB658" s="275"/>
      <c r="AC658" s="275"/>
      <c r="AD658" s="298"/>
      <c r="AE658" s="275"/>
      <c r="AF658" s="275"/>
      <c r="AG658" s="275"/>
      <c r="AH658" s="275"/>
      <c r="AI658" s="275"/>
      <c r="AJ658" s="275"/>
      <c r="AK658" s="275"/>
      <c r="AL658" s="275"/>
      <c r="AM658" s="275"/>
      <c r="AN658" s="275"/>
      <c r="AO658" s="275"/>
      <c r="AP658" s="275"/>
      <c r="AQ658" s="275"/>
      <c r="AR658" s="275"/>
      <c r="AS658" s="298"/>
      <c r="AT658" s="275"/>
      <c r="AU658" s="281"/>
    </row>
    <row r="659" spans="1:47" s="2" customFormat="1">
      <c r="A659" s="451"/>
      <c r="B659" s="451"/>
      <c r="C659" s="451"/>
      <c r="D659" s="451"/>
      <c r="E659" s="275"/>
      <c r="F659" s="275"/>
      <c r="G659" s="275"/>
      <c r="H659" s="179"/>
      <c r="I659" s="179"/>
      <c r="J659" s="298"/>
      <c r="K659" s="275"/>
      <c r="L659" s="275"/>
      <c r="M659" s="275"/>
      <c r="N659" s="298"/>
      <c r="O659" s="275"/>
      <c r="P659" s="275"/>
      <c r="Q659" s="275"/>
      <c r="R659" s="275"/>
      <c r="S659" s="275"/>
      <c r="T659" s="275"/>
      <c r="U659" s="275"/>
      <c r="V659" s="275"/>
      <c r="W659" s="275"/>
      <c r="X659" s="275"/>
      <c r="Y659" s="275"/>
      <c r="Z659" s="275"/>
      <c r="AA659" s="275"/>
      <c r="AB659" s="275"/>
      <c r="AC659" s="275"/>
      <c r="AD659" s="298"/>
      <c r="AE659" s="275"/>
      <c r="AF659" s="275"/>
      <c r="AG659" s="275"/>
      <c r="AH659" s="275"/>
      <c r="AI659" s="275"/>
      <c r="AJ659" s="275"/>
      <c r="AK659" s="275"/>
      <c r="AL659" s="275"/>
      <c r="AM659" s="275"/>
      <c r="AN659" s="275"/>
      <c r="AO659" s="275"/>
      <c r="AP659" s="275"/>
      <c r="AQ659" s="275"/>
      <c r="AR659" s="275"/>
      <c r="AS659" s="298"/>
      <c r="AT659" s="275"/>
      <c r="AU659" s="281"/>
    </row>
    <row r="660" spans="1:47" s="2" customFormat="1">
      <c r="A660" s="451"/>
      <c r="B660" s="451"/>
      <c r="C660" s="451"/>
      <c r="D660" s="451"/>
      <c r="E660" s="275"/>
      <c r="F660" s="275"/>
      <c r="G660" s="275"/>
      <c r="H660" s="179"/>
      <c r="I660" s="179"/>
      <c r="J660" s="298"/>
      <c r="K660" s="275"/>
      <c r="L660" s="275"/>
      <c r="M660" s="275"/>
      <c r="N660" s="298"/>
      <c r="O660" s="275"/>
      <c r="P660" s="275"/>
      <c r="Q660" s="275"/>
      <c r="R660" s="275"/>
      <c r="S660" s="275"/>
      <c r="T660" s="275"/>
      <c r="U660" s="275"/>
      <c r="V660" s="275"/>
      <c r="W660" s="275"/>
      <c r="X660" s="275"/>
      <c r="Y660" s="275"/>
      <c r="Z660" s="275"/>
      <c r="AA660" s="275"/>
      <c r="AB660" s="275"/>
      <c r="AC660" s="275"/>
      <c r="AD660" s="298"/>
      <c r="AE660" s="275"/>
      <c r="AF660" s="275"/>
      <c r="AG660" s="275"/>
      <c r="AH660" s="275"/>
      <c r="AI660" s="275"/>
      <c r="AJ660" s="275"/>
      <c r="AK660" s="275"/>
      <c r="AL660" s="275"/>
      <c r="AM660" s="275"/>
      <c r="AN660" s="275"/>
      <c r="AO660" s="275"/>
      <c r="AP660" s="275"/>
      <c r="AQ660" s="275"/>
      <c r="AR660" s="275"/>
      <c r="AS660" s="298"/>
      <c r="AT660" s="275"/>
      <c r="AU660" s="281"/>
    </row>
    <row r="661" spans="1:47" s="2" customFormat="1">
      <c r="A661" s="451"/>
      <c r="B661" s="451"/>
      <c r="C661" s="451"/>
      <c r="D661" s="451"/>
      <c r="E661" s="275"/>
      <c r="F661" s="275"/>
      <c r="G661" s="275"/>
      <c r="H661" s="179"/>
      <c r="I661" s="179"/>
      <c r="J661" s="298"/>
      <c r="K661" s="275"/>
      <c r="L661" s="275"/>
      <c r="M661" s="275"/>
      <c r="N661" s="298"/>
      <c r="O661" s="275"/>
      <c r="P661" s="275"/>
      <c r="Q661" s="275"/>
      <c r="R661" s="275"/>
      <c r="S661" s="275"/>
      <c r="T661" s="275"/>
      <c r="U661" s="275"/>
      <c r="V661" s="275"/>
      <c r="W661" s="275"/>
      <c r="X661" s="275"/>
      <c r="Y661" s="275"/>
      <c r="Z661" s="275"/>
      <c r="AA661" s="275"/>
      <c r="AB661" s="275"/>
      <c r="AC661" s="275"/>
      <c r="AD661" s="298"/>
      <c r="AE661" s="275"/>
      <c r="AF661" s="275"/>
      <c r="AG661" s="275"/>
      <c r="AH661" s="275"/>
      <c r="AI661" s="275"/>
      <c r="AJ661" s="275"/>
      <c r="AK661" s="275"/>
      <c r="AL661" s="275"/>
      <c r="AM661" s="275"/>
      <c r="AN661" s="275"/>
      <c r="AO661" s="275"/>
      <c r="AP661" s="275"/>
      <c r="AQ661" s="275"/>
      <c r="AR661" s="275"/>
      <c r="AS661" s="298"/>
      <c r="AT661" s="275"/>
      <c r="AU661" s="281"/>
    </row>
    <row r="662" spans="1:47" s="2" customFormat="1">
      <c r="A662" s="451"/>
      <c r="B662" s="451"/>
      <c r="C662" s="451"/>
      <c r="D662" s="451"/>
      <c r="E662" s="275"/>
      <c r="F662" s="275"/>
      <c r="G662" s="275"/>
      <c r="H662" s="179"/>
      <c r="I662" s="179"/>
      <c r="J662" s="298"/>
      <c r="K662" s="275"/>
      <c r="L662" s="275"/>
      <c r="M662" s="275"/>
      <c r="N662" s="298"/>
      <c r="O662" s="275"/>
      <c r="P662" s="275"/>
      <c r="Q662" s="275"/>
      <c r="R662" s="275"/>
      <c r="S662" s="275"/>
      <c r="T662" s="275"/>
      <c r="U662" s="275"/>
      <c r="V662" s="275"/>
      <c r="W662" s="275"/>
      <c r="X662" s="275"/>
      <c r="Y662" s="275"/>
      <c r="Z662" s="275"/>
      <c r="AA662" s="275"/>
      <c r="AB662" s="275"/>
      <c r="AC662" s="275"/>
      <c r="AD662" s="298"/>
      <c r="AE662" s="275"/>
      <c r="AF662" s="275"/>
      <c r="AG662" s="275"/>
      <c r="AH662" s="275"/>
      <c r="AI662" s="275"/>
      <c r="AJ662" s="275"/>
      <c r="AK662" s="275"/>
      <c r="AL662" s="275"/>
      <c r="AM662" s="275"/>
      <c r="AN662" s="275"/>
      <c r="AO662" s="275"/>
      <c r="AP662" s="275"/>
      <c r="AQ662" s="275"/>
      <c r="AR662" s="275"/>
      <c r="AS662" s="298"/>
      <c r="AT662" s="275"/>
      <c r="AU662" s="281"/>
    </row>
    <row r="663" spans="1:47" s="2" customFormat="1">
      <c r="A663" s="451"/>
      <c r="B663" s="451"/>
      <c r="C663" s="451"/>
      <c r="D663" s="451"/>
      <c r="E663" s="275"/>
      <c r="F663" s="275"/>
      <c r="G663" s="275"/>
      <c r="H663" s="179"/>
      <c r="I663" s="179"/>
      <c r="J663" s="298"/>
      <c r="K663" s="275"/>
      <c r="L663" s="275"/>
      <c r="M663" s="275"/>
      <c r="N663" s="298"/>
      <c r="O663" s="275"/>
      <c r="P663" s="275"/>
      <c r="Q663" s="275"/>
      <c r="R663" s="275"/>
      <c r="S663" s="275"/>
      <c r="T663" s="275"/>
      <c r="U663" s="275"/>
      <c r="V663" s="275"/>
      <c r="W663" s="275"/>
      <c r="X663" s="275"/>
      <c r="Y663" s="275"/>
      <c r="Z663" s="275"/>
      <c r="AA663" s="275"/>
      <c r="AB663" s="275"/>
      <c r="AC663" s="275"/>
      <c r="AD663" s="298"/>
      <c r="AE663" s="275"/>
      <c r="AF663" s="275"/>
      <c r="AG663" s="275"/>
      <c r="AH663" s="275"/>
      <c r="AI663" s="275"/>
      <c r="AJ663" s="275"/>
      <c r="AK663" s="275"/>
      <c r="AL663" s="275"/>
      <c r="AM663" s="275"/>
      <c r="AN663" s="275"/>
      <c r="AO663" s="275"/>
      <c r="AP663" s="275"/>
      <c r="AQ663" s="275"/>
      <c r="AR663" s="275"/>
      <c r="AS663" s="298"/>
      <c r="AT663" s="275"/>
      <c r="AU663" s="281"/>
    </row>
    <row r="664" spans="1:47" s="2" customFormat="1">
      <c r="A664" s="451"/>
      <c r="B664" s="451"/>
      <c r="C664" s="451"/>
      <c r="D664" s="451"/>
      <c r="E664" s="275"/>
      <c r="F664" s="275"/>
      <c r="G664" s="275"/>
      <c r="H664" s="179"/>
      <c r="I664" s="179"/>
      <c r="J664" s="298"/>
      <c r="K664" s="275"/>
      <c r="L664" s="275"/>
      <c r="M664" s="275"/>
      <c r="N664" s="298"/>
      <c r="O664" s="275"/>
      <c r="P664" s="275"/>
      <c r="Q664" s="275"/>
      <c r="R664" s="275"/>
      <c r="S664" s="275"/>
      <c r="T664" s="275"/>
      <c r="U664" s="275"/>
      <c r="V664" s="275"/>
      <c r="W664" s="275"/>
      <c r="X664" s="275"/>
      <c r="Y664" s="275"/>
      <c r="Z664" s="275"/>
      <c r="AA664" s="275"/>
      <c r="AB664" s="275"/>
      <c r="AC664" s="275"/>
      <c r="AD664" s="298"/>
      <c r="AE664" s="275"/>
      <c r="AF664" s="275"/>
      <c r="AG664" s="275"/>
      <c r="AH664" s="275"/>
      <c r="AI664" s="275"/>
      <c r="AJ664" s="275"/>
      <c r="AK664" s="275"/>
      <c r="AL664" s="275"/>
      <c r="AM664" s="275"/>
      <c r="AN664" s="275"/>
      <c r="AO664" s="275"/>
      <c r="AP664" s="275"/>
      <c r="AQ664" s="275"/>
      <c r="AR664" s="275"/>
      <c r="AS664" s="298"/>
      <c r="AT664" s="275"/>
      <c r="AU664" s="281"/>
    </row>
    <row r="665" spans="1:47" s="2" customFormat="1">
      <c r="A665" s="451"/>
      <c r="B665" s="451"/>
      <c r="C665" s="451"/>
      <c r="D665" s="451"/>
      <c r="E665" s="275"/>
      <c r="F665" s="275"/>
      <c r="G665" s="275"/>
      <c r="H665" s="179"/>
      <c r="I665" s="179"/>
      <c r="J665" s="298"/>
      <c r="K665" s="275"/>
      <c r="L665" s="275"/>
      <c r="M665" s="275"/>
      <c r="N665" s="298"/>
      <c r="O665" s="275"/>
      <c r="P665" s="275"/>
      <c r="Q665" s="275"/>
      <c r="R665" s="275"/>
      <c r="S665" s="275"/>
      <c r="T665" s="275"/>
      <c r="U665" s="275"/>
      <c r="V665" s="275"/>
      <c r="W665" s="275"/>
      <c r="X665" s="275"/>
      <c r="Y665" s="275"/>
      <c r="Z665" s="275"/>
      <c r="AA665" s="275"/>
      <c r="AB665" s="275"/>
      <c r="AC665" s="275"/>
      <c r="AD665" s="298"/>
      <c r="AE665" s="275"/>
      <c r="AF665" s="275"/>
      <c r="AG665" s="275"/>
      <c r="AH665" s="275"/>
      <c r="AI665" s="275"/>
      <c r="AJ665" s="275"/>
      <c r="AK665" s="275"/>
      <c r="AL665" s="275"/>
      <c r="AM665" s="275"/>
      <c r="AN665" s="275"/>
      <c r="AO665" s="275"/>
      <c r="AP665" s="275"/>
      <c r="AQ665" s="275"/>
      <c r="AR665" s="275"/>
      <c r="AS665" s="298"/>
      <c r="AT665" s="275"/>
      <c r="AU665" s="281"/>
    </row>
    <row r="666" spans="1:47" s="2" customFormat="1">
      <c r="A666" s="451"/>
      <c r="B666" s="451"/>
      <c r="C666" s="451"/>
      <c r="D666" s="451"/>
      <c r="E666" s="275"/>
      <c r="F666" s="275"/>
      <c r="G666" s="275"/>
      <c r="H666" s="179"/>
      <c r="I666" s="179"/>
      <c r="J666" s="298"/>
      <c r="K666" s="275"/>
      <c r="L666" s="275"/>
      <c r="M666" s="275"/>
      <c r="N666" s="298"/>
      <c r="O666" s="275"/>
      <c r="P666" s="275"/>
      <c r="Q666" s="275"/>
      <c r="R666" s="275"/>
      <c r="S666" s="275"/>
      <c r="T666" s="275"/>
      <c r="U666" s="275"/>
      <c r="V666" s="275"/>
      <c r="W666" s="275"/>
      <c r="X666" s="275"/>
      <c r="Y666" s="275"/>
      <c r="Z666" s="275"/>
      <c r="AA666" s="275"/>
      <c r="AB666" s="275"/>
      <c r="AC666" s="275"/>
      <c r="AD666" s="298"/>
      <c r="AE666" s="275"/>
      <c r="AF666" s="275"/>
      <c r="AG666" s="275"/>
      <c r="AH666" s="275"/>
      <c r="AI666" s="275"/>
      <c r="AJ666" s="275"/>
      <c r="AK666" s="275"/>
      <c r="AL666" s="275"/>
      <c r="AM666" s="275"/>
      <c r="AN666" s="275"/>
      <c r="AO666" s="275"/>
      <c r="AP666" s="275"/>
      <c r="AQ666" s="275"/>
      <c r="AR666" s="275"/>
      <c r="AS666" s="298"/>
      <c r="AT666" s="275"/>
      <c r="AU666" s="281"/>
    </row>
    <row r="667" spans="1:47" s="2" customFormat="1">
      <c r="A667" s="451"/>
      <c r="B667" s="451"/>
      <c r="C667" s="451"/>
      <c r="D667" s="451"/>
      <c r="E667" s="275"/>
      <c r="F667" s="275"/>
      <c r="G667" s="275"/>
      <c r="H667" s="179"/>
      <c r="I667" s="179"/>
      <c r="J667" s="298"/>
      <c r="K667" s="275"/>
      <c r="L667" s="275"/>
      <c r="M667" s="275"/>
      <c r="N667" s="298"/>
      <c r="O667" s="275"/>
      <c r="P667" s="275"/>
      <c r="Q667" s="275"/>
      <c r="R667" s="275"/>
      <c r="S667" s="275"/>
      <c r="T667" s="275"/>
      <c r="U667" s="275"/>
      <c r="V667" s="275"/>
      <c r="W667" s="275"/>
      <c r="X667" s="275"/>
      <c r="Y667" s="275"/>
      <c r="Z667" s="275"/>
      <c r="AA667" s="275"/>
      <c r="AB667" s="275"/>
      <c r="AC667" s="275"/>
      <c r="AD667" s="298"/>
      <c r="AE667" s="275"/>
      <c r="AF667" s="275"/>
      <c r="AG667" s="275"/>
      <c r="AH667" s="275"/>
      <c r="AI667" s="275"/>
      <c r="AJ667" s="275"/>
      <c r="AK667" s="275"/>
      <c r="AL667" s="275"/>
      <c r="AM667" s="275"/>
      <c r="AN667" s="275"/>
      <c r="AO667" s="275"/>
      <c r="AP667" s="275"/>
      <c r="AQ667" s="275"/>
      <c r="AR667" s="275"/>
      <c r="AS667" s="298"/>
      <c r="AT667" s="275"/>
      <c r="AU667" s="281"/>
    </row>
    <row r="668" spans="1:47" s="2" customFormat="1">
      <c r="A668" s="451"/>
      <c r="B668" s="451"/>
      <c r="C668" s="451"/>
      <c r="D668" s="451"/>
      <c r="E668" s="275"/>
      <c r="F668" s="275"/>
      <c r="G668" s="275"/>
      <c r="H668" s="179"/>
      <c r="I668" s="179"/>
      <c r="J668" s="298"/>
      <c r="K668" s="275"/>
      <c r="L668" s="275"/>
      <c r="M668" s="275"/>
      <c r="N668" s="298"/>
      <c r="O668" s="275"/>
      <c r="P668" s="275"/>
      <c r="Q668" s="275"/>
      <c r="R668" s="275"/>
      <c r="S668" s="275"/>
      <c r="T668" s="275"/>
      <c r="U668" s="275"/>
      <c r="V668" s="275"/>
      <c r="W668" s="275"/>
      <c r="X668" s="275"/>
      <c r="Y668" s="275"/>
      <c r="Z668" s="275"/>
      <c r="AA668" s="275"/>
      <c r="AB668" s="275"/>
      <c r="AC668" s="275"/>
      <c r="AD668" s="298"/>
      <c r="AE668" s="275"/>
      <c r="AF668" s="275"/>
      <c r="AG668" s="275"/>
      <c r="AH668" s="275"/>
      <c r="AI668" s="275"/>
      <c r="AJ668" s="275"/>
      <c r="AK668" s="275"/>
      <c r="AL668" s="275"/>
      <c r="AM668" s="275"/>
      <c r="AN668" s="275"/>
      <c r="AO668" s="275"/>
      <c r="AP668" s="275"/>
      <c r="AQ668" s="275"/>
      <c r="AR668" s="275"/>
      <c r="AS668" s="298"/>
      <c r="AT668" s="275"/>
      <c r="AU668" s="281"/>
    </row>
    <row r="669" spans="1:47" s="2" customFormat="1">
      <c r="A669" s="451"/>
      <c r="B669" s="451"/>
      <c r="C669" s="451"/>
      <c r="D669" s="451"/>
      <c r="E669" s="275"/>
      <c r="F669" s="275"/>
      <c r="G669" s="275"/>
      <c r="H669" s="179"/>
      <c r="I669" s="179"/>
      <c r="J669" s="298"/>
      <c r="K669" s="275"/>
      <c r="L669" s="275"/>
      <c r="M669" s="275"/>
      <c r="N669" s="298"/>
      <c r="O669" s="275"/>
      <c r="P669" s="275"/>
      <c r="Q669" s="275"/>
      <c r="R669" s="275"/>
      <c r="S669" s="275"/>
      <c r="T669" s="275"/>
      <c r="U669" s="275"/>
      <c r="V669" s="275"/>
      <c r="W669" s="275"/>
      <c r="X669" s="275"/>
      <c r="Y669" s="275"/>
      <c r="Z669" s="275"/>
      <c r="AA669" s="275"/>
      <c r="AB669" s="275"/>
      <c r="AC669" s="275"/>
      <c r="AD669" s="298"/>
      <c r="AE669" s="275"/>
      <c r="AF669" s="275"/>
      <c r="AG669" s="275"/>
      <c r="AH669" s="275"/>
      <c r="AI669" s="275"/>
      <c r="AJ669" s="275"/>
      <c r="AK669" s="275"/>
      <c r="AL669" s="275"/>
      <c r="AM669" s="275"/>
      <c r="AN669" s="275"/>
      <c r="AO669" s="275"/>
      <c r="AP669" s="275"/>
      <c r="AQ669" s="275"/>
      <c r="AR669" s="275"/>
      <c r="AS669" s="298"/>
      <c r="AT669" s="275"/>
      <c r="AU669" s="281"/>
    </row>
    <row r="670" spans="1:47" s="2" customFormat="1">
      <c r="A670" s="451"/>
      <c r="B670" s="451"/>
      <c r="C670" s="451"/>
      <c r="D670" s="451"/>
      <c r="E670" s="275"/>
      <c r="F670" s="275"/>
      <c r="G670" s="275"/>
      <c r="H670" s="179"/>
      <c r="I670" s="179"/>
      <c r="J670" s="298"/>
      <c r="K670" s="275"/>
      <c r="L670" s="275"/>
      <c r="M670" s="275"/>
      <c r="N670" s="298"/>
      <c r="O670" s="275"/>
      <c r="P670" s="275"/>
      <c r="Q670" s="275"/>
      <c r="R670" s="275"/>
      <c r="S670" s="275"/>
      <c r="T670" s="275"/>
      <c r="U670" s="275"/>
      <c r="V670" s="275"/>
      <c r="W670" s="275"/>
      <c r="X670" s="275"/>
      <c r="Y670" s="275"/>
      <c r="Z670" s="275"/>
      <c r="AA670" s="275"/>
      <c r="AB670" s="275"/>
      <c r="AC670" s="275"/>
      <c r="AD670" s="298"/>
      <c r="AE670" s="275"/>
      <c r="AF670" s="275"/>
      <c r="AG670" s="275"/>
      <c r="AH670" s="275"/>
      <c r="AI670" s="275"/>
      <c r="AJ670" s="275"/>
      <c r="AK670" s="275"/>
      <c r="AL670" s="275"/>
      <c r="AM670" s="275"/>
      <c r="AN670" s="275"/>
      <c r="AO670" s="275"/>
      <c r="AP670" s="275"/>
      <c r="AQ670" s="275"/>
      <c r="AR670" s="275"/>
      <c r="AS670" s="298"/>
      <c r="AT670" s="275"/>
      <c r="AU670" s="281"/>
    </row>
    <row r="671" spans="1:47" s="2" customFormat="1">
      <c r="A671" s="451"/>
      <c r="B671" s="451"/>
      <c r="C671" s="451"/>
      <c r="D671" s="451"/>
      <c r="E671" s="275"/>
      <c r="F671" s="275"/>
      <c r="G671" s="275"/>
      <c r="H671" s="179"/>
      <c r="I671" s="179"/>
      <c r="J671" s="298"/>
      <c r="K671" s="275"/>
      <c r="L671" s="275"/>
      <c r="M671" s="275"/>
      <c r="N671" s="298"/>
      <c r="O671" s="275"/>
      <c r="P671" s="275"/>
      <c r="Q671" s="275"/>
      <c r="R671" s="275"/>
      <c r="S671" s="275"/>
      <c r="T671" s="275"/>
      <c r="U671" s="275"/>
      <c r="V671" s="275"/>
      <c r="W671" s="275"/>
      <c r="X671" s="275"/>
      <c r="Y671" s="275"/>
      <c r="Z671" s="275"/>
      <c r="AA671" s="275"/>
      <c r="AB671" s="275"/>
      <c r="AC671" s="275"/>
      <c r="AD671" s="298"/>
      <c r="AE671" s="275"/>
      <c r="AF671" s="275"/>
      <c r="AG671" s="275"/>
      <c r="AH671" s="275"/>
      <c r="AI671" s="275"/>
      <c r="AJ671" s="275"/>
      <c r="AK671" s="275"/>
      <c r="AL671" s="275"/>
      <c r="AM671" s="275"/>
      <c r="AN671" s="275"/>
      <c r="AO671" s="275"/>
      <c r="AP671" s="275"/>
      <c r="AQ671" s="275"/>
      <c r="AR671" s="275"/>
      <c r="AS671" s="298"/>
      <c r="AT671" s="275"/>
      <c r="AU671" s="281"/>
    </row>
    <row r="672" spans="1:47" s="2" customFormat="1">
      <c r="A672" s="451"/>
      <c r="B672" s="451"/>
      <c r="C672" s="451"/>
      <c r="D672" s="451"/>
      <c r="E672" s="275"/>
      <c r="F672" s="275"/>
      <c r="G672" s="275"/>
      <c r="H672" s="179"/>
      <c r="I672" s="179"/>
      <c r="J672" s="298"/>
      <c r="K672" s="275"/>
      <c r="L672" s="275"/>
      <c r="M672" s="275"/>
      <c r="N672" s="298"/>
      <c r="O672" s="275"/>
      <c r="P672" s="275"/>
      <c r="Q672" s="275"/>
      <c r="R672" s="275"/>
      <c r="S672" s="275"/>
      <c r="T672" s="275"/>
      <c r="U672" s="275"/>
      <c r="V672" s="275"/>
      <c r="W672" s="275"/>
      <c r="X672" s="275"/>
      <c r="Y672" s="275"/>
      <c r="Z672" s="275"/>
      <c r="AA672" s="275"/>
      <c r="AB672" s="275"/>
      <c r="AC672" s="275"/>
      <c r="AD672" s="298"/>
      <c r="AE672" s="275"/>
      <c r="AF672" s="275"/>
      <c r="AG672" s="275"/>
      <c r="AH672" s="275"/>
      <c r="AI672" s="275"/>
      <c r="AJ672" s="275"/>
      <c r="AK672" s="275"/>
      <c r="AL672" s="275"/>
      <c r="AM672" s="275"/>
      <c r="AN672" s="275"/>
      <c r="AO672" s="275"/>
      <c r="AP672" s="275"/>
      <c r="AQ672" s="275"/>
      <c r="AR672" s="275"/>
      <c r="AS672" s="298"/>
      <c r="AT672" s="275"/>
      <c r="AU672" s="281"/>
    </row>
    <row r="673" spans="1:47" s="2" customFormat="1">
      <c r="A673" s="451"/>
      <c r="B673" s="451"/>
      <c r="C673" s="451"/>
      <c r="D673" s="451"/>
      <c r="E673" s="275"/>
      <c r="F673" s="275"/>
      <c r="G673" s="275"/>
      <c r="H673" s="179"/>
      <c r="I673" s="179"/>
      <c r="J673" s="298"/>
      <c r="K673" s="275"/>
      <c r="L673" s="275"/>
      <c r="M673" s="275"/>
      <c r="N673" s="298"/>
      <c r="O673" s="275"/>
      <c r="P673" s="275"/>
      <c r="Q673" s="275"/>
      <c r="R673" s="275"/>
      <c r="S673" s="275"/>
      <c r="T673" s="275"/>
      <c r="U673" s="275"/>
      <c r="V673" s="275"/>
      <c r="W673" s="275"/>
      <c r="X673" s="275"/>
      <c r="Y673" s="275"/>
      <c r="Z673" s="275"/>
      <c r="AA673" s="275"/>
      <c r="AB673" s="275"/>
      <c r="AC673" s="275"/>
      <c r="AD673" s="298"/>
      <c r="AE673" s="275"/>
      <c r="AF673" s="275"/>
      <c r="AG673" s="275"/>
      <c r="AH673" s="275"/>
      <c r="AI673" s="275"/>
      <c r="AJ673" s="275"/>
      <c r="AK673" s="275"/>
      <c r="AL673" s="275"/>
      <c r="AM673" s="275"/>
      <c r="AN673" s="275"/>
      <c r="AO673" s="275"/>
      <c r="AP673" s="275"/>
      <c r="AQ673" s="275"/>
      <c r="AR673" s="275"/>
      <c r="AS673" s="298"/>
      <c r="AT673" s="275"/>
      <c r="AU673" s="281"/>
    </row>
    <row r="674" spans="1:47" s="2" customFormat="1">
      <c r="A674" s="451"/>
      <c r="B674" s="451"/>
      <c r="C674" s="451"/>
      <c r="D674" s="451"/>
      <c r="E674" s="275"/>
      <c r="F674" s="275"/>
      <c r="G674" s="275"/>
      <c r="H674" s="179"/>
      <c r="I674" s="179"/>
      <c r="J674" s="298"/>
      <c r="K674" s="275"/>
      <c r="L674" s="275"/>
      <c r="M674" s="275"/>
      <c r="N674" s="298"/>
      <c r="O674" s="275"/>
      <c r="P674" s="275"/>
      <c r="Q674" s="275"/>
      <c r="R674" s="275"/>
      <c r="S674" s="275"/>
      <c r="T674" s="275"/>
      <c r="U674" s="275"/>
      <c r="V674" s="275"/>
      <c r="W674" s="275"/>
      <c r="X674" s="275"/>
      <c r="Y674" s="275"/>
      <c r="Z674" s="275"/>
      <c r="AA674" s="275"/>
      <c r="AB674" s="275"/>
      <c r="AC674" s="275"/>
      <c r="AD674" s="298"/>
      <c r="AE674" s="275"/>
      <c r="AF674" s="275"/>
      <c r="AG674" s="275"/>
      <c r="AH674" s="275"/>
      <c r="AI674" s="275"/>
      <c r="AJ674" s="275"/>
      <c r="AK674" s="275"/>
      <c r="AL674" s="275"/>
      <c r="AM674" s="275"/>
      <c r="AN674" s="275"/>
      <c r="AO674" s="275"/>
      <c r="AP674" s="275"/>
      <c r="AQ674" s="275"/>
      <c r="AR674" s="275"/>
      <c r="AS674" s="298"/>
      <c r="AT674" s="275"/>
      <c r="AU674" s="281"/>
    </row>
    <row r="675" spans="1:47" s="2" customFormat="1">
      <c r="A675" s="451"/>
      <c r="B675" s="451"/>
      <c r="C675" s="451"/>
      <c r="D675" s="451"/>
      <c r="E675" s="275"/>
      <c r="F675" s="275"/>
      <c r="G675" s="275"/>
      <c r="H675" s="179"/>
      <c r="I675" s="179"/>
      <c r="J675" s="298"/>
      <c r="K675" s="275"/>
      <c r="L675" s="275"/>
      <c r="M675" s="275"/>
      <c r="N675" s="298"/>
      <c r="O675" s="275"/>
      <c r="P675" s="275"/>
      <c r="Q675" s="275"/>
      <c r="R675" s="275"/>
      <c r="S675" s="275"/>
      <c r="T675" s="275"/>
      <c r="U675" s="275"/>
      <c r="V675" s="275"/>
      <c r="W675" s="275"/>
      <c r="X675" s="275"/>
      <c r="Y675" s="275"/>
      <c r="Z675" s="275"/>
      <c r="AA675" s="275"/>
      <c r="AB675" s="275"/>
      <c r="AC675" s="275"/>
      <c r="AD675" s="298"/>
      <c r="AE675" s="275"/>
      <c r="AF675" s="275"/>
      <c r="AG675" s="275"/>
      <c r="AH675" s="275"/>
      <c r="AI675" s="275"/>
      <c r="AJ675" s="275"/>
      <c r="AK675" s="275"/>
      <c r="AL675" s="275"/>
      <c r="AM675" s="275"/>
      <c r="AN675" s="275"/>
      <c r="AO675" s="275"/>
      <c r="AP675" s="275"/>
      <c r="AQ675" s="275"/>
      <c r="AR675" s="275"/>
      <c r="AS675" s="298"/>
      <c r="AT675" s="275"/>
      <c r="AU675" s="281"/>
    </row>
    <row r="676" spans="1:47" s="2" customFormat="1">
      <c r="A676" s="451"/>
      <c r="B676" s="451"/>
      <c r="C676" s="451"/>
      <c r="D676" s="451"/>
      <c r="E676" s="275"/>
      <c r="F676" s="275"/>
      <c r="G676" s="275"/>
      <c r="H676" s="179"/>
      <c r="I676" s="179"/>
      <c r="J676" s="298"/>
      <c r="K676" s="275"/>
      <c r="L676" s="275"/>
      <c r="M676" s="275"/>
      <c r="N676" s="298"/>
      <c r="O676" s="275"/>
      <c r="P676" s="275"/>
      <c r="Q676" s="275"/>
      <c r="R676" s="275"/>
      <c r="S676" s="275"/>
      <c r="T676" s="275"/>
      <c r="U676" s="275"/>
      <c r="V676" s="275"/>
      <c r="W676" s="275"/>
      <c r="X676" s="275"/>
      <c r="Y676" s="275"/>
      <c r="Z676" s="275"/>
      <c r="AA676" s="275"/>
      <c r="AB676" s="275"/>
      <c r="AC676" s="275"/>
      <c r="AD676" s="298"/>
      <c r="AE676" s="275"/>
      <c r="AF676" s="275"/>
      <c r="AG676" s="275"/>
      <c r="AH676" s="275"/>
      <c r="AI676" s="275"/>
      <c r="AJ676" s="275"/>
      <c r="AK676" s="275"/>
      <c r="AL676" s="275"/>
      <c r="AM676" s="275"/>
      <c r="AN676" s="275"/>
      <c r="AO676" s="275"/>
      <c r="AP676" s="275"/>
      <c r="AQ676" s="275"/>
      <c r="AR676" s="275"/>
      <c r="AS676" s="298"/>
      <c r="AT676" s="275"/>
      <c r="AU676" s="281"/>
    </row>
    <row r="677" spans="1:47" s="2" customFormat="1">
      <c r="A677" s="451"/>
      <c r="B677" s="451"/>
      <c r="C677" s="451"/>
      <c r="D677" s="451"/>
      <c r="E677" s="275"/>
      <c r="F677" s="275"/>
      <c r="G677" s="275"/>
      <c r="H677" s="179"/>
      <c r="I677" s="179"/>
      <c r="J677" s="298"/>
      <c r="K677" s="275"/>
      <c r="L677" s="275"/>
      <c r="M677" s="275"/>
      <c r="N677" s="298"/>
      <c r="O677" s="275"/>
      <c r="P677" s="275"/>
      <c r="Q677" s="275"/>
      <c r="R677" s="275"/>
      <c r="S677" s="275"/>
      <c r="T677" s="275"/>
      <c r="U677" s="275"/>
      <c r="V677" s="275"/>
      <c r="W677" s="275"/>
      <c r="X677" s="275"/>
      <c r="Y677" s="275"/>
      <c r="Z677" s="275"/>
      <c r="AA677" s="275"/>
      <c r="AB677" s="275"/>
      <c r="AC677" s="275"/>
      <c r="AD677" s="298"/>
      <c r="AE677" s="275"/>
      <c r="AF677" s="275"/>
      <c r="AG677" s="275"/>
      <c r="AH677" s="275"/>
      <c r="AI677" s="275"/>
      <c r="AJ677" s="275"/>
      <c r="AK677" s="275"/>
      <c r="AL677" s="275"/>
      <c r="AM677" s="275"/>
      <c r="AN677" s="275"/>
      <c r="AO677" s="275"/>
      <c r="AP677" s="275"/>
      <c r="AQ677" s="275"/>
      <c r="AR677" s="275"/>
      <c r="AS677" s="298"/>
      <c r="AT677" s="275"/>
      <c r="AU677" s="281"/>
    </row>
    <row r="678" spans="1:47" s="2" customFormat="1">
      <c r="A678" s="451"/>
      <c r="B678" s="451"/>
      <c r="C678" s="451"/>
      <c r="D678" s="451"/>
      <c r="E678" s="275"/>
      <c r="F678" s="275"/>
      <c r="G678" s="275"/>
      <c r="H678" s="179"/>
      <c r="I678" s="179"/>
      <c r="J678" s="298"/>
      <c r="K678" s="275"/>
      <c r="L678" s="275"/>
      <c r="M678" s="275"/>
      <c r="N678" s="298"/>
      <c r="O678" s="275"/>
      <c r="P678" s="275"/>
      <c r="Q678" s="275"/>
      <c r="R678" s="275"/>
      <c r="S678" s="275"/>
      <c r="T678" s="275"/>
      <c r="U678" s="275"/>
      <c r="V678" s="275"/>
      <c r="W678" s="275"/>
      <c r="X678" s="275"/>
      <c r="Y678" s="275"/>
      <c r="Z678" s="275"/>
      <c r="AA678" s="275"/>
      <c r="AB678" s="275"/>
      <c r="AC678" s="275"/>
      <c r="AD678" s="298"/>
      <c r="AE678" s="275"/>
      <c r="AF678" s="275"/>
      <c r="AG678" s="275"/>
      <c r="AH678" s="275"/>
      <c r="AI678" s="275"/>
      <c r="AJ678" s="275"/>
      <c r="AK678" s="275"/>
      <c r="AL678" s="275"/>
      <c r="AM678" s="275"/>
      <c r="AN678" s="275"/>
      <c r="AO678" s="275"/>
      <c r="AP678" s="275"/>
      <c r="AQ678" s="275"/>
      <c r="AR678" s="275"/>
      <c r="AS678" s="298"/>
      <c r="AT678" s="275"/>
      <c r="AU678" s="281"/>
    </row>
    <row r="679" spans="1:47" s="2" customFormat="1">
      <c r="A679" s="451"/>
      <c r="B679" s="451"/>
      <c r="C679" s="451"/>
      <c r="D679" s="451"/>
      <c r="E679" s="275"/>
      <c r="F679" s="275"/>
      <c r="G679" s="275"/>
      <c r="H679" s="179"/>
      <c r="I679" s="179"/>
      <c r="J679" s="298"/>
      <c r="K679" s="275"/>
      <c r="L679" s="275"/>
      <c r="M679" s="275"/>
      <c r="N679" s="298"/>
      <c r="O679" s="275"/>
      <c r="P679" s="275"/>
      <c r="Q679" s="275"/>
      <c r="R679" s="275"/>
      <c r="S679" s="275"/>
      <c r="T679" s="275"/>
      <c r="U679" s="275"/>
      <c r="V679" s="275"/>
      <c r="W679" s="275"/>
      <c r="X679" s="275"/>
      <c r="Y679" s="275"/>
      <c r="Z679" s="275"/>
      <c r="AA679" s="275"/>
      <c r="AB679" s="275"/>
      <c r="AC679" s="275"/>
      <c r="AD679" s="298"/>
      <c r="AE679" s="275"/>
      <c r="AF679" s="275"/>
      <c r="AG679" s="275"/>
      <c r="AH679" s="275"/>
      <c r="AI679" s="275"/>
      <c r="AJ679" s="275"/>
      <c r="AK679" s="275"/>
      <c r="AL679" s="275"/>
      <c r="AM679" s="275"/>
      <c r="AN679" s="275"/>
      <c r="AO679" s="275"/>
      <c r="AP679" s="275"/>
      <c r="AQ679" s="275"/>
      <c r="AR679" s="275"/>
      <c r="AS679" s="298"/>
      <c r="AT679" s="275"/>
      <c r="AU679" s="281"/>
    </row>
    <row r="680" spans="1:47" s="2" customFormat="1">
      <c r="A680" s="451"/>
      <c r="B680" s="451"/>
      <c r="C680" s="451"/>
      <c r="D680" s="451"/>
      <c r="E680" s="275"/>
      <c r="F680" s="275"/>
      <c r="G680" s="275"/>
      <c r="H680" s="179"/>
      <c r="I680" s="179"/>
      <c r="J680" s="298"/>
      <c r="K680" s="275"/>
      <c r="L680" s="275"/>
      <c r="M680" s="275"/>
      <c r="N680" s="298"/>
      <c r="O680" s="275"/>
      <c r="P680" s="275"/>
      <c r="Q680" s="275"/>
      <c r="R680" s="275"/>
      <c r="S680" s="275"/>
      <c r="T680" s="275"/>
      <c r="U680" s="275"/>
      <c r="V680" s="275"/>
      <c r="W680" s="275"/>
      <c r="X680" s="275"/>
      <c r="Y680" s="275"/>
      <c r="Z680" s="275"/>
      <c r="AA680" s="275"/>
      <c r="AB680" s="275"/>
      <c r="AC680" s="275"/>
      <c r="AD680" s="298"/>
      <c r="AE680" s="275"/>
      <c r="AF680" s="275"/>
      <c r="AG680" s="275"/>
      <c r="AH680" s="275"/>
      <c r="AI680" s="275"/>
      <c r="AJ680" s="275"/>
      <c r="AK680" s="275"/>
      <c r="AL680" s="275"/>
      <c r="AM680" s="275"/>
      <c r="AN680" s="275"/>
      <c r="AO680" s="275"/>
      <c r="AP680" s="275"/>
      <c r="AQ680" s="275"/>
      <c r="AR680" s="275"/>
      <c r="AS680" s="298"/>
      <c r="AT680" s="275"/>
      <c r="AU680" s="281"/>
    </row>
    <row r="681" spans="1:47" s="2" customFormat="1">
      <c r="A681" s="451"/>
      <c r="B681" s="451"/>
      <c r="C681" s="451"/>
      <c r="D681" s="451"/>
      <c r="E681" s="275"/>
      <c r="F681" s="275"/>
      <c r="G681" s="275"/>
      <c r="H681" s="179"/>
      <c r="I681" s="179"/>
      <c r="J681" s="298"/>
      <c r="K681" s="275"/>
      <c r="L681" s="275"/>
      <c r="M681" s="275"/>
      <c r="N681" s="298"/>
      <c r="O681" s="275"/>
      <c r="P681" s="275"/>
      <c r="Q681" s="275"/>
      <c r="R681" s="275"/>
      <c r="S681" s="275"/>
      <c r="T681" s="275"/>
      <c r="U681" s="275"/>
      <c r="V681" s="275"/>
      <c r="W681" s="275"/>
      <c r="X681" s="275"/>
      <c r="Y681" s="275"/>
      <c r="Z681" s="275"/>
      <c r="AA681" s="275"/>
      <c r="AB681" s="275"/>
      <c r="AC681" s="275"/>
      <c r="AD681" s="298"/>
      <c r="AE681" s="275"/>
      <c r="AF681" s="275"/>
      <c r="AG681" s="275"/>
      <c r="AH681" s="275"/>
      <c r="AI681" s="275"/>
      <c r="AJ681" s="275"/>
      <c r="AK681" s="275"/>
      <c r="AL681" s="275"/>
      <c r="AM681" s="275"/>
      <c r="AN681" s="275"/>
      <c r="AO681" s="275"/>
      <c r="AP681" s="275"/>
      <c r="AQ681" s="275"/>
      <c r="AR681" s="275"/>
      <c r="AS681" s="298"/>
      <c r="AT681" s="275"/>
      <c r="AU681" s="281"/>
    </row>
    <row r="682" spans="1:47" s="2" customFormat="1">
      <c r="A682" s="451"/>
      <c r="B682" s="451"/>
      <c r="C682" s="451"/>
      <c r="D682" s="451"/>
      <c r="E682" s="275"/>
      <c r="F682" s="275"/>
      <c r="G682" s="275"/>
      <c r="H682" s="179"/>
      <c r="I682" s="179"/>
      <c r="J682" s="298"/>
      <c r="K682" s="275"/>
      <c r="L682" s="275"/>
      <c r="M682" s="275"/>
      <c r="N682" s="298"/>
      <c r="O682" s="275"/>
      <c r="P682" s="275"/>
      <c r="Q682" s="275"/>
      <c r="R682" s="275"/>
      <c r="S682" s="275"/>
      <c r="T682" s="275"/>
      <c r="U682" s="275"/>
      <c r="V682" s="275"/>
      <c r="W682" s="275"/>
      <c r="X682" s="275"/>
      <c r="Y682" s="275"/>
      <c r="Z682" s="275"/>
      <c r="AA682" s="275"/>
      <c r="AB682" s="275"/>
      <c r="AC682" s="275"/>
      <c r="AD682" s="298"/>
      <c r="AE682" s="275"/>
      <c r="AF682" s="275"/>
      <c r="AG682" s="275"/>
      <c r="AH682" s="275"/>
      <c r="AI682" s="275"/>
      <c r="AJ682" s="275"/>
      <c r="AK682" s="275"/>
      <c r="AL682" s="275"/>
      <c r="AM682" s="275"/>
      <c r="AN682" s="275"/>
      <c r="AO682" s="275"/>
      <c r="AP682" s="275"/>
      <c r="AQ682" s="275"/>
      <c r="AR682" s="275"/>
      <c r="AS682" s="298"/>
      <c r="AT682" s="275"/>
      <c r="AU682" s="281"/>
    </row>
    <row r="683" spans="1:47" s="2" customFormat="1">
      <c r="A683" s="451"/>
      <c r="B683" s="451"/>
      <c r="C683" s="451"/>
      <c r="D683" s="451"/>
      <c r="E683" s="275"/>
      <c r="F683" s="275"/>
      <c r="G683" s="275"/>
      <c r="H683" s="179"/>
      <c r="I683" s="179"/>
      <c r="J683" s="298"/>
      <c r="K683" s="275"/>
      <c r="L683" s="275"/>
      <c r="M683" s="275"/>
      <c r="N683" s="298"/>
      <c r="O683" s="275"/>
      <c r="P683" s="275"/>
      <c r="Q683" s="275"/>
      <c r="R683" s="275"/>
      <c r="S683" s="275"/>
      <c r="T683" s="275"/>
      <c r="U683" s="275"/>
      <c r="V683" s="275"/>
      <c r="W683" s="275"/>
      <c r="X683" s="275"/>
      <c r="Y683" s="275"/>
      <c r="Z683" s="275"/>
      <c r="AA683" s="275"/>
      <c r="AB683" s="275"/>
      <c r="AC683" s="275"/>
      <c r="AD683" s="298"/>
      <c r="AE683" s="275"/>
      <c r="AF683" s="275"/>
      <c r="AG683" s="275"/>
      <c r="AH683" s="275"/>
      <c r="AI683" s="275"/>
      <c r="AJ683" s="275"/>
      <c r="AK683" s="275"/>
      <c r="AL683" s="275"/>
      <c r="AM683" s="275"/>
      <c r="AN683" s="275"/>
      <c r="AO683" s="275"/>
      <c r="AP683" s="275"/>
      <c r="AQ683" s="275"/>
      <c r="AR683" s="275"/>
      <c r="AS683" s="298"/>
      <c r="AT683" s="275"/>
      <c r="AU683" s="281"/>
    </row>
    <row r="684" spans="1:47" s="2" customFormat="1">
      <c r="A684" s="451"/>
      <c r="B684" s="451"/>
      <c r="C684" s="451"/>
      <c r="D684" s="451"/>
      <c r="E684" s="275"/>
      <c r="F684" s="275"/>
      <c r="G684" s="275"/>
      <c r="H684" s="179"/>
      <c r="I684" s="179"/>
      <c r="J684" s="298"/>
      <c r="K684" s="275"/>
      <c r="L684" s="275"/>
      <c r="M684" s="275"/>
      <c r="N684" s="298"/>
      <c r="O684" s="275"/>
      <c r="P684" s="275"/>
      <c r="Q684" s="275"/>
      <c r="R684" s="275"/>
      <c r="S684" s="275"/>
      <c r="T684" s="275"/>
      <c r="U684" s="275"/>
      <c r="V684" s="275"/>
      <c r="W684" s="275"/>
      <c r="X684" s="275"/>
      <c r="Y684" s="275"/>
      <c r="Z684" s="275"/>
      <c r="AA684" s="275"/>
      <c r="AB684" s="275"/>
      <c r="AC684" s="275"/>
      <c r="AD684" s="298"/>
      <c r="AE684" s="275"/>
      <c r="AF684" s="275"/>
      <c r="AG684" s="275"/>
      <c r="AH684" s="275"/>
      <c r="AI684" s="275"/>
      <c r="AJ684" s="275"/>
      <c r="AK684" s="275"/>
      <c r="AL684" s="275"/>
      <c r="AM684" s="275"/>
      <c r="AN684" s="275"/>
      <c r="AO684" s="275"/>
      <c r="AP684" s="275"/>
      <c r="AQ684" s="275"/>
      <c r="AR684" s="275"/>
      <c r="AS684" s="298"/>
      <c r="AT684" s="275"/>
      <c r="AU684" s="281"/>
    </row>
    <row r="685" spans="1:47" s="2" customFormat="1">
      <c r="A685" s="451"/>
      <c r="B685" s="451"/>
      <c r="C685" s="451"/>
      <c r="D685" s="451"/>
      <c r="E685" s="275"/>
      <c r="F685" s="275"/>
      <c r="G685" s="275"/>
      <c r="H685" s="179"/>
      <c r="I685" s="179"/>
      <c r="J685" s="298"/>
      <c r="K685" s="275"/>
      <c r="L685" s="275"/>
      <c r="M685" s="275"/>
      <c r="N685" s="298"/>
      <c r="O685" s="275"/>
      <c r="P685" s="275"/>
      <c r="Q685" s="275"/>
      <c r="R685" s="275"/>
      <c r="S685" s="275"/>
      <c r="T685" s="275"/>
      <c r="U685" s="275"/>
      <c r="V685" s="275"/>
      <c r="W685" s="275"/>
      <c r="X685" s="275"/>
      <c r="Y685" s="275"/>
      <c r="Z685" s="275"/>
      <c r="AA685" s="275"/>
      <c r="AB685" s="275"/>
      <c r="AC685" s="275"/>
      <c r="AD685" s="298"/>
      <c r="AE685" s="275"/>
      <c r="AF685" s="275"/>
      <c r="AG685" s="275"/>
      <c r="AH685" s="275"/>
      <c r="AI685" s="275"/>
      <c r="AJ685" s="275"/>
      <c r="AK685" s="275"/>
      <c r="AL685" s="275"/>
      <c r="AM685" s="275"/>
      <c r="AN685" s="275"/>
      <c r="AO685" s="275"/>
      <c r="AP685" s="275"/>
      <c r="AQ685" s="275"/>
      <c r="AR685" s="275"/>
      <c r="AS685" s="298"/>
      <c r="AT685" s="275"/>
      <c r="AU685" s="281"/>
    </row>
    <row r="686" spans="1:47" s="2" customFormat="1">
      <c r="A686" s="451"/>
      <c r="B686" s="451"/>
      <c r="C686" s="451"/>
      <c r="D686" s="451"/>
      <c r="E686" s="275"/>
      <c r="F686" s="275"/>
      <c r="G686" s="275"/>
      <c r="H686" s="179"/>
      <c r="I686" s="179"/>
      <c r="J686" s="298"/>
      <c r="K686" s="275"/>
      <c r="L686" s="275"/>
      <c r="M686" s="275"/>
      <c r="N686" s="298"/>
      <c r="O686" s="275"/>
      <c r="P686" s="275"/>
      <c r="Q686" s="275"/>
      <c r="R686" s="275"/>
      <c r="S686" s="275"/>
      <c r="T686" s="275"/>
      <c r="U686" s="275"/>
      <c r="V686" s="275"/>
      <c r="W686" s="275"/>
      <c r="X686" s="275"/>
      <c r="Y686" s="275"/>
      <c r="Z686" s="275"/>
      <c r="AA686" s="275"/>
      <c r="AB686" s="275"/>
      <c r="AC686" s="275"/>
      <c r="AD686" s="298"/>
      <c r="AE686" s="275"/>
      <c r="AF686" s="275"/>
      <c r="AG686" s="275"/>
      <c r="AH686" s="275"/>
      <c r="AI686" s="275"/>
      <c r="AJ686" s="275"/>
      <c r="AK686" s="275"/>
      <c r="AL686" s="275"/>
      <c r="AM686" s="275"/>
      <c r="AN686" s="275"/>
      <c r="AO686" s="275"/>
      <c r="AP686" s="275"/>
      <c r="AQ686" s="275"/>
      <c r="AR686" s="275"/>
      <c r="AS686" s="298"/>
      <c r="AT686" s="275"/>
      <c r="AU686" s="281"/>
    </row>
    <row r="687" spans="1:47" s="2" customFormat="1">
      <c r="A687" s="451"/>
      <c r="B687" s="451"/>
      <c r="C687" s="451"/>
      <c r="D687" s="451"/>
      <c r="E687" s="275"/>
      <c r="F687" s="275"/>
      <c r="G687" s="275"/>
      <c r="H687" s="179"/>
      <c r="I687" s="179"/>
      <c r="J687" s="298"/>
      <c r="K687" s="275"/>
      <c r="L687" s="275"/>
      <c r="M687" s="275"/>
      <c r="N687" s="298"/>
      <c r="O687" s="275"/>
      <c r="P687" s="275"/>
      <c r="Q687" s="275"/>
      <c r="R687" s="275"/>
      <c r="S687" s="275"/>
      <c r="T687" s="275"/>
      <c r="U687" s="275"/>
      <c r="V687" s="275"/>
      <c r="W687" s="275"/>
      <c r="X687" s="275"/>
      <c r="Y687" s="275"/>
      <c r="Z687" s="275"/>
      <c r="AA687" s="275"/>
      <c r="AB687" s="275"/>
      <c r="AC687" s="275"/>
      <c r="AD687" s="298"/>
      <c r="AE687" s="275"/>
      <c r="AF687" s="275"/>
      <c r="AG687" s="275"/>
      <c r="AH687" s="275"/>
      <c r="AI687" s="275"/>
      <c r="AJ687" s="275"/>
      <c r="AK687" s="275"/>
      <c r="AL687" s="275"/>
      <c r="AM687" s="275"/>
      <c r="AN687" s="275"/>
      <c r="AO687" s="275"/>
      <c r="AP687" s="275"/>
      <c r="AQ687" s="275"/>
      <c r="AR687" s="275"/>
      <c r="AS687" s="298"/>
      <c r="AT687" s="275"/>
      <c r="AU687" s="281"/>
    </row>
    <row r="688" spans="1:47" s="2" customFormat="1">
      <c r="A688" s="451"/>
      <c r="B688" s="451"/>
      <c r="C688" s="451"/>
      <c r="D688" s="451"/>
      <c r="E688" s="275"/>
      <c r="F688" s="275"/>
      <c r="G688" s="275"/>
      <c r="H688" s="179"/>
      <c r="I688" s="179"/>
      <c r="J688" s="298"/>
      <c r="K688" s="275"/>
      <c r="L688" s="275"/>
      <c r="M688" s="275"/>
      <c r="N688" s="298"/>
      <c r="O688" s="275"/>
      <c r="P688" s="275"/>
      <c r="Q688" s="275"/>
      <c r="R688" s="275"/>
      <c r="S688" s="275"/>
      <c r="T688" s="275"/>
      <c r="U688" s="275"/>
      <c r="V688" s="275"/>
      <c r="W688" s="275"/>
      <c r="X688" s="275"/>
      <c r="Y688" s="275"/>
      <c r="Z688" s="275"/>
      <c r="AA688" s="275"/>
      <c r="AB688" s="275"/>
      <c r="AC688" s="275"/>
      <c r="AD688" s="298"/>
      <c r="AE688" s="275"/>
      <c r="AF688" s="275"/>
      <c r="AG688" s="275"/>
      <c r="AH688" s="275"/>
      <c r="AI688" s="275"/>
      <c r="AJ688" s="275"/>
      <c r="AK688" s="275"/>
      <c r="AL688" s="275"/>
      <c r="AM688" s="275"/>
      <c r="AN688" s="275"/>
      <c r="AO688" s="275"/>
      <c r="AP688" s="275"/>
      <c r="AQ688" s="275"/>
      <c r="AR688" s="275"/>
      <c r="AS688" s="298"/>
      <c r="AT688" s="275"/>
      <c r="AU688" s="281"/>
    </row>
    <row r="689" spans="1:47" s="2" customFormat="1">
      <c r="A689" s="451"/>
      <c r="B689" s="451"/>
      <c r="C689" s="451"/>
      <c r="D689" s="451"/>
      <c r="E689" s="275"/>
      <c r="F689" s="275"/>
      <c r="G689" s="275"/>
      <c r="H689" s="179"/>
      <c r="I689" s="179"/>
      <c r="J689" s="298"/>
      <c r="K689" s="275"/>
      <c r="L689" s="275"/>
      <c r="M689" s="275"/>
      <c r="N689" s="298"/>
      <c r="O689" s="275"/>
      <c r="P689" s="275"/>
      <c r="Q689" s="275"/>
      <c r="R689" s="275"/>
      <c r="S689" s="275"/>
      <c r="T689" s="275"/>
      <c r="U689" s="275"/>
      <c r="V689" s="275"/>
      <c r="W689" s="275"/>
      <c r="X689" s="275"/>
      <c r="Y689" s="275"/>
      <c r="Z689" s="275"/>
      <c r="AA689" s="275"/>
      <c r="AB689" s="275"/>
      <c r="AC689" s="275"/>
      <c r="AD689" s="298"/>
      <c r="AE689" s="275"/>
      <c r="AF689" s="275"/>
      <c r="AG689" s="275"/>
      <c r="AH689" s="275"/>
      <c r="AI689" s="275"/>
      <c r="AJ689" s="275"/>
      <c r="AK689" s="275"/>
      <c r="AL689" s="275"/>
      <c r="AM689" s="275"/>
      <c r="AN689" s="275"/>
      <c r="AO689" s="275"/>
      <c r="AP689" s="275"/>
      <c r="AQ689" s="275"/>
      <c r="AR689" s="275"/>
      <c r="AS689" s="298"/>
      <c r="AT689" s="275"/>
      <c r="AU689" s="281"/>
    </row>
    <row r="690" spans="1:47" s="2" customFormat="1">
      <c r="A690" s="451"/>
      <c r="B690" s="451"/>
      <c r="C690" s="451"/>
      <c r="D690" s="451"/>
      <c r="E690" s="275"/>
      <c r="F690" s="275"/>
      <c r="G690" s="275"/>
      <c r="H690" s="179"/>
      <c r="I690" s="179"/>
      <c r="J690" s="298"/>
      <c r="K690" s="275"/>
      <c r="L690" s="275"/>
      <c r="M690" s="275"/>
      <c r="N690" s="298"/>
      <c r="O690" s="275"/>
      <c r="P690" s="275"/>
      <c r="Q690" s="275"/>
      <c r="R690" s="275"/>
      <c r="S690" s="275"/>
      <c r="T690" s="275"/>
      <c r="U690" s="275"/>
      <c r="V690" s="275"/>
      <c r="W690" s="275"/>
      <c r="X690" s="275"/>
      <c r="Y690" s="275"/>
      <c r="Z690" s="275"/>
      <c r="AA690" s="275"/>
      <c r="AB690" s="275"/>
      <c r="AC690" s="275"/>
      <c r="AD690" s="298"/>
      <c r="AE690" s="275"/>
      <c r="AF690" s="275"/>
      <c r="AG690" s="275"/>
      <c r="AH690" s="275"/>
      <c r="AI690" s="275"/>
      <c r="AJ690" s="275"/>
      <c r="AK690" s="275"/>
      <c r="AL690" s="275"/>
      <c r="AM690" s="275"/>
      <c r="AN690" s="275"/>
      <c r="AO690" s="275"/>
      <c r="AP690" s="275"/>
      <c r="AQ690" s="275"/>
      <c r="AR690" s="275"/>
      <c r="AS690" s="298"/>
      <c r="AT690" s="275"/>
      <c r="AU690" s="281"/>
    </row>
    <row r="691" spans="1:47" s="2" customFormat="1">
      <c r="A691" s="451"/>
      <c r="B691" s="451"/>
      <c r="C691" s="451"/>
      <c r="D691" s="451"/>
      <c r="E691" s="275"/>
      <c r="F691" s="275"/>
      <c r="G691" s="275"/>
      <c r="H691" s="179"/>
      <c r="I691" s="179"/>
      <c r="J691" s="298"/>
      <c r="K691" s="275"/>
      <c r="L691" s="275"/>
      <c r="M691" s="275"/>
      <c r="N691" s="298"/>
      <c r="O691" s="275"/>
      <c r="P691" s="275"/>
      <c r="Q691" s="275"/>
      <c r="R691" s="275"/>
      <c r="S691" s="275"/>
      <c r="T691" s="275"/>
      <c r="U691" s="275"/>
      <c r="V691" s="275"/>
      <c r="W691" s="275"/>
      <c r="X691" s="275"/>
      <c r="Y691" s="275"/>
      <c r="Z691" s="275"/>
      <c r="AA691" s="275"/>
      <c r="AB691" s="275"/>
      <c r="AC691" s="275"/>
      <c r="AD691" s="298"/>
      <c r="AE691" s="275"/>
      <c r="AF691" s="275"/>
      <c r="AG691" s="275"/>
      <c r="AH691" s="275"/>
      <c r="AI691" s="275"/>
      <c r="AJ691" s="275"/>
      <c r="AK691" s="275"/>
      <c r="AL691" s="275"/>
      <c r="AM691" s="275"/>
      <c r="AN691" s="275"/>
      <c r="AO691" s="275"/>
      <c r="AP691" s="275"/>
      <c r="AQ691" s="275"/>
      <c r="AR691" s="275"/>
      <c r="AS691" s="298"/>
      <c r="AT691" s="275"/>
      <c r="AU691" s="281"/>
    </row>
    <row r="692" spans="1:47" s="2" customFormat="1">
      <c r="A692" s="451"/>
      <c r="B692" s="451"/>
      <c r="C692" s="451"/>
      <c r="D692" s="451"/>
      <c r="E692" s="275"/>
      <c r="F692" s="275"/>
      <c r="G692" s="275"/>
      <c r="H692" s="179"/>
      <c r="I692" s="179"/>
      <c r="J692" s="298"/>
      <c r="K692" s="275"/>
      <c r="L692" s="275"/>
      <c r="M692" s="275"/>
      <c r="N692" s="298"/>
      <c r="O692" s="275"/>
      <c r="P692" s="275"/>
      <c r="Q692" s="275"/>
      <c r="R692" s="275"/>
      <c r="S692" s="275"/>
      <c r="T692" s="275"/>
      <c r="U692" s="275"/>
      <c r="V692" s="275"/>
      <c r="W692" s="275"/>
      <c r="X692" s="275"/>
      <c r="Y692" s="275"/>
      <c r="Z692" s="275"/>
      <c r="AA692" s="275"/>
      <c r="AB692" s="275"/>
      <c r="AC692" s="275"/>
      <c r="AD692" s="298"/>
      <c r="AE692" s="275"/>
      <c r="AF692" s="275"/>
      <c r="AG692" s="275"/>
      <c r="AH692" s="275"/>
      <c r="AI692" s="275"/>
      <c r="AJ692" s="275"/>
      <c r="AK692" s="275"/>
      <c r="AL692" s="275"/>
      <c r="AM692" s="275"/>
      <c r="AN692" s="275"/>
      <c r="AO692" s="275"/>
      <c r="AP692" s="275"/>
      <c r="AQ692" s="275"/>
      <c r="AR692" s="275"/>
      <c r="AS692" s="298"/>
      <c r="AT692" s="275"/>
      <c r="AU692" s="281"/>
    </row>
    <row r="693" spans="1:47" s="2" customFormat="1">
      <c r="A693" s="451"/>
      <c r="B693" s="451"/>
      <c r="C693" s="451"/>
      <c r="D693" s="451"/>
      <c r="E693" s="275"/>
      <c r="F693" s="275"/>
      <c r="G693" s="275"/>
      <c r="H693" s="179"/>
      <c r="I693" s="179"/>
      <c r="J693" s="298"/>
      <c r="K693" s="275"/>
      <c r="L693" s="275"/>
      <c r="M693" s="275"/>
      <c r="N693" s="298"/>
      <c r="O693" s="275"/>
      <c r="P693" s="275"/>
      <c r="Q693" s="275"/>
      <c r="R693" s="275"/>
      <c r="S693" s="275"/>
      <c r="T693" s="275"/>
      <c r="U693" s="275"/>
      <c r="V693" s="275"/>
      <c r="W693" s="275"/>
      <c r="X693" s="275"/>
      <c r="Y693" s="275"/>
      <c r="Z693" s="275"/>
      <c r="AA693" s="275"/>
      <c r="AB693" s="275"/>
      <c r="AC693" s="275"/>
      <c r="AD693" s="298"/>
      <c r="AE693" s="275"/>
      <c r="AF693" s="275"/>
      <c r="AG693" s="275"/>
      <c r="AH693" s="275"/>
      <c r="AI693" s="275"/>
      <c r="AJ693" s="275"/>
      <c r="AK693" s="275"/>
      <c r="AL693" s="275"/>
      <c r="AM693" s="275"/>
      <c r="AN693" s="275"/>
      <c r="AO693" s="275"/>
      <c r="AP693" s="275"/>
      <c r="AQ693" s="275"/>
      <c r="AR693" s="275"/>
      <c r="AS693" s="298"/>
      <c r="AT693" s="275"/>
      <c r="AU693" s="281"/>
    </row>
    <row r="694" spans="1:47" s="2" customFormat="1">
      <c r="A694" s="451"/>
      <c r="B694" s="451"/>
      <c r="C694" s="451"/>
      <c r="D694" s="451"/>
      <c r="E694" s="275"/>
      <c r="F694" s="275"/>
      <c r="G694" s="275"/>
      <c r="H694" s="179"/>
      <c r="I694" s="179"/>
      <c r="J694" s="298"/>
      <c r="K694" s="275"/>
      <c r="L694" s="275"/>
      <c r="M694" s="275"/>
      <c r="N694" s="298"/>
      <c r="O694" s="275"/>
      <c r="P694" s="275"/>
      <c r="Q694" s="275"/>
      <c r="R694" s="275"/>
      <c r="S694" s="275"/>
      <c r="T694" s="275"/>
      <c r="U694" s="275"/>
      <c r="V694" s="275"/>
      <c r="W694" s="275"/>
      <c r="X694" s="275"/>
      <c r="Y694" s="275"/>
      <c r="Z694" s="275"/>
      <c r="AA694" s="275"/>
      <c r="AB694" s="275"/>
      <c r="AC694" s="275"/>
      <c r="AD694" s="298"/>
      <c r="AE694" s="275"/>
      <c r="AF694" s="275"/>
      <c r="AG694" s="275"/>
      <c r="AH694" s="275"/>
      <c r="AI694" s="275"/>
      <c r="AJ694" s="275"/>
      <c r="AK694" s="275"/>
      <c r="AL694" s="275"/>
      <c r="AM694" s="275"/>
      <c r="AN694" s="275"/>
      <c r="AO694" s="275"/>
      <c r="AP694" s="275"/>
      <c r="AQ694" s="275"/>
      <c r="AR694" s="275"/>
      <c r="AS694" s="298"/>
      <c r="AT694" s="275"/>
      <c r="AU694" s="281"/>
    </row>
    <row r="695" spans="1:47" s="2" customFormat="1">
      <c r="A695" s="451"/>
      <c r="B695" s="451"/>
      <c r="C695" s="451"/>
      <c r="D695" s="451"/>
      <c r="E695" s="275"/>
      <c r="F695" s="275"/>
      <c r="G695" s="275"/>
      <c r="H695" s="179"/>
      <c r="I695" s="179"/>
      <c r="J695" s="298"/>
      <c r="K695" s="275"/>
      <c r="L695" s="275"/>
      <c r="M695" s="275"/>
      <c r="N695" s="298"/>
      <c r="O695" s="275"/>
      <c r="P695" s="275"/>
      <c r="Q695" s="275"/>
      <c r="R695" s="275"/>
      <c r="S695" s="275"/>
      <c r="T695" s="275"/>
      <c r="U695" s="275"/>
      <c r="V695" s="275"/>
      <c r="W695" s="275"/>
      <c r="X695" s="275"/>
      <c r="Y695" s="275"/>
      <c r="Z695" s="275"/>
      <c r="AA695" s="275"/>
      <c r="AB695" s="275"/>
      <c r="AC695" s="275"/>
      <c r="AD695" s="298"/>
      <c r="AE695" s="275"/>
      <c r="AF695" s="275"/>
      <c r="AG695" s="275"/>
      <c r="AH695" s="275"/>
      <c r="AI695" s="275"/>
      <c r="AJ695" s="275"/>
      <c r="AK695" s="275"/>
      <c r="AL695" s="275"/>
      <c r="AM695" s="275"/>
      <c r="AN695" s="275"/>
      <c r="AO695" s="275"/>
      <c r="AP695" s="275"/>
      <c r="AQ695" s="275"/>
      <c r="AR695" s="275"/>
      <c r="AS695" s="298"/>
      <c r="AT695" s="275"/>
      <c r="AU695" s="281"/>
    </row>
    <row r="696" spans="1:47" s="2" customFormat="1">
      <c r="A696" s="451"/>
      <c r="B696" s="451"/>
      <c r="C696" s="451"/>
      <c r="D696" s="451"/>
      <c r="E696" s="275"/>
      <c r="F696" s="275"/>
      <c r="G696" s="275"/>
      <c r="H696" s="179"/>
      <c r="I696" s="179"/>
      <c r="J696" s="298"/>
      <c r="K696" s="275"/>
      <c r="L696" s="275"/>
      <c r="M696" s="275"/>
      <c r="N696" s="298"/>
      <c r="O696" s="275"/>
      <c r="P696" s="275"/>
      <c r="Q696" s="275"/>
      <c r="R696" s="275"/>
      <c r="S696" s="275"/>
      <c r="T696" s="275"/>
      <c r="U696" s="275"/>
      <c r="V696" s="275"/>
      <c r="W696" s="275"/>
      <c r="X696" s="275"/>
      <c r="Y696" s="275"/>
      <c r="Z696" s="275"/>
      <c r="AA696" s="275"/>
      <c r="AB696" s="275"/>
      <c r="AC696" s="275"/>
      <c r="AD696" s="298"/>
      <c r="AE696" s="275"/>
      <c r="AF696" s="275"/>
      <c r="AG696" s="275"/>
      <c r="AH696" s="275"/>
      <c r="AI696" s="275"/>
      <c r="AJ696" s="275"/>
      <c r="AK696" s="275"/>
      <c r="AL696" s="275"/>
      <c r="AM696" s="275"/>
      <c r="AN696" s="275"/>
      <c r="AO696" s="275"/>
      <c r="AP696" s="275"/>
      <c r="AQ696" s="275"/>
      <c r="AR696" s="275"/>
      <c r="AS696" s="298"/>
      <c r="AT696" s="275"/>
      <c r="AU696" s="281"/>
    </row>
    <row r="697" spans="1:47" s="2" customFormat="1">
      <c r="A697" s="451"/>
      <c r="B697" s="451"/>
      <c r="C697" s="451"/>
      <c r="D697" s="451"/>
      <c r="E697" s="275"/>
      <c r="F697" s="275"/>
      <c r="G697" s="275"/>
      <c r="H697" s="179"/>
      <c r="I697" s="179"/>
      <c r="J697" s="298"/>
      <c r="K697" s="275"/>
      <c r="L697" s="275"/>
      <c r="M697" s="275"/>
      <c r="N697" s="298"/>
      <c r="O697" s="275"/>
      <c r="P697" s="275"/>
      <c r="Q697" s="275"/>
      <c r="R697" s="275"/>
      <c r="S697" s="275"/>
      <c r="T697" s="275"/>
      <c r="U697" s="275"/>
      <c r="V697" s="275"/>
      <c r="W697" s="275"/>
      <c r="X697" s="275"/>
      <c r="Y697" s="275"/>
      <c r="Z697" s="275"/>
      <c r="AA697" s="275"/>
      <c r="AB697" s="275"/>
      <c r="AC697" s="275"/>
      <c r="AD697" s="298"/>
      <c r="AE697" s="275"/>
      <c r="AF697" s="275"/>
      <c r="AG697" s="275"/>
      <c r="AH697" s="275"/>
      <c r="AI697" s="275"/>
      <c r="AJ697" s="275"/>
      <c r="AK697" s="275"/>
      <c r="AL697" s="275"/>
      <c r="AM697" s="275"/>
      <c r="AN697" s="275"/>
      <c r="AO697" s="275"/>
      <c r="AP697" s="275"/>
      <c r="AQ697" s="275"/>
      <c r="AR697" s="275"/>
      <c r="AS697" s="298"/>
      <c r="AT697" s="275"/>
      <c r="AU697" s="281"/>
    </row>
    <row r="698" spans="1:47" s="2" customFormat="1">
      <c r="A698" s="451"/>
      <c r="B698" s="451"/>
      <c r="C698" s="451"/>
      <c r="D698" s="451"/>
      <c r="E698" s="275"/>
      <c r="F698" s="275"/>
      <c r="G698" s="275"/>
      <c r="H698" s="179"/>
      <c r="I698" s="179"/>
      <c r="J698" s="298"/>
      <c r="K698" s="275"/>
      <c r="L698" s="275"/>
      <c r="M698" s="275"/>
      <c r="N698" s="298"/>
      <c r="O698" s="275"/>
      <c r="P698" s="275"/>
      <c r="Q698" s="275"/>
      <c r="R698" s="275"/>
      <c r="S698" s="275"/>
      <c r="T698" s="275"/>
      <c r="U698" s="275"/>
      <c r="V698" s="275"/>
      <c r="W698" s="275"/>
      <c r="X698" s="275"/>
      <c r="Y698" s="275"/>
      <c r="Z698" s="275"/>
      <c r="AA698" s="275"/>
      <c r="AB698" s="275"/>
      <c r="AC698" s="275"/>
      <c r="AD698" s="298"/>
      <c r="AE698" s="275"/>
      <c r="AF698" s="275"/>
      <c r="AG698" s="275"/>
      <c r="AH698" s="275"/>
      <c r="AI698" s="275"/>
      <c r="AJ698" s="275"/>
      <c r="AK698" s="275"/>
      <c r="AL698" s="275"/>
      <c r="AM698" s="275"/>
      <c r="AN698" s="275"/>
      <c r="AO698" s="275"/>
      <c r="AP698" s="275"/>
      <c r="AQ698" s="275"/>
      <c r="AR698" s="275"/>
      <c r="AS698" s="298"/>
      <c r="AT698" s="275"/>
      <c r="AU698" s="281"/>
    </row>
    <row r="699" spans="1:47" s="2" customFormat="1">
      <c r="A699" s="451"/>
      <c r="B699" s="451"/>
      <c r="C699" s="451"/>
      <c r="D699" s="451"/>
      <c r="E699" s="275"/>
      <c r="F699" s="275"/>
      <c r="G699" s="275"/>
      <c r="H699" s="179"/>
      <c r="I699" s="179"/>
      <c r="J699" s="298"/>
      <c r="K699" s="275"/>
      <c r="L699" s="275"/>
      <c r="M699" s="275"/>
      <c r="N699" s="298"/>
      <c r="O699" s="275"/>
      <c r="P699" s="275"/>
      <c r="Q699" s="275"/>
      <c r="R699" s="275"/>
      <c r="S699" s="275"/>
      <c r="T699" s="275"/>
      <c r="U699" s="275"/>
      <c r="V699" s="275"/>
      <c r="W699" s="275"/>
      <c r="X699" s="275"/>
      <c r="Y699" s="275"/>
      <c r="Z699" s="275"/>
      <c r="AA699" s="275"/>
      <c r="AB699" s="275"/>
      <c r="AC699" s="275"/>
      <c r="AD699" s="298"/>
      <c r="AE699" s="275"/>
      <c r="AF699" s="275"/>
      <c r="AG699" s="275"/>
      <c r="AH699" s="275"/>
      <c r="AI699" s="275"/>
      <c r="AJ699" s="275"/>
      <c r="AK699" s="275"/>
      <c r="AL699" s="275"/>
      <c r="AM699" s="275"/>
      <c r="AN699" s="275"/>
      <c r="AO699" s="275"/>
      <c r="AP699" s="275"/>
      <c r="AQ699" s="275"/>
      <c r="AR699" s="275"/>
      <c r="AS699" s="298"/>
      <c r="AT699" s="275"/>
      <c r="AU699" s="281"/>
    </row>
    <row r="700" spans="1:47" s="2" customFormat="1">
      <c r="A700" s="451"/>
      <c r="B700" s="451"/>
      <c r="C700" s="451"/>
      <c r="D700" s="451"/>
      <c r="E700" s="275"/>
      <c r="F700" s="275"/>
      <c r="G700" s="275"/>
      <c r="H700" s="179"/>
      <c r="I700" s="179"/>
      <c r="J700" s="298"/>
      <c r="K700" s="275"/>
      <c r="L700" s="275"/>
      <c r="M700" s="275"/>
      <c r="N700" s="298"/>
      <c r="O700" s="275"/>
      <c r="P700" s="275"/>
      <c r="Q700" s="275"/>
      <c r="R700" s="275"/>
      <c r="S700" s="275"/>
      <c r="T700" s="275"/>
      <c r="U700" s="275"/>
      <c r="V700" s="275"/>
      <c r="W700" s="275"/>
      <c r="X700" s="275"/>
      <c r="Y700" s="275"/>
      <c r="Z700" s="275"/>
      <c r="AA700" s="275"/>
      <c r="AB700" s="275"/>
      <c r="AC700" s="275"/>
      <c r="AD700" s="298"/>
      <c r="AE700" s="275"/>
      <c r="AF700" s="275"/>
      <c r="AG700" s="275"/>
      <c r="AH700" s="275"/>
      <c r="AI700" s="275"/>
      <c r="AJ700" s="275"/>
      <c r="AK700" s="275"/>
      <c r="AL700" s="275"/>
      <c r="AM700" s="275"/>
      <c r="AN700" s="275"/>
      <c r="AO700" s="275"/>
      <c r="AP700" s="275"/>
      <c r="AQ700" s="275"/>
      <c r="AR700" s="275"/>
      <c r="AS700" s="298"/>
      <c r="AT700" s="275"/>
      <c r="AU700" s="281"/>
    </row>
    <row r="701" spans="1:47" s="2" customFormat="1">
      <c r="A701" s="451"/>
      <c r="B701" s="451"/>
      <c r="C701" s="451"/>
      <c r="D701" s="451"/>
      <c r="E701" s="275"/>
      <c r="F701" s="275"/>
      <c r="G701" s="275"/>
      <c r="H701" s="179"/>
      <c r="I701" s="179"/>
      <c r="J701" s="298"/>
      <c r="K701" s="275"/>
      <c r="L701" s="275"/>
      <c r="M701" s="275"/>
      <c r="N701" s="298"/>
      <c r="O701" s="275"/>
      <c r="P701" s="275"/>
      <c r="Q701" s="275"/>
      <c r="R701" s="275"/>
      <c r="S701" s="275"/>
      <c r="T701" s="275"/>
      <c r="U701" s="275"/>
      <c r="V701" s="275"/>
      <c r="W701" s="275"/>
      <c r="X701" s="275"/>
      <c r="Y701" s="275"/>
      <c r="Z701" s="275"/>
      <c r="AA701" s="275"/>
      <c r="AB701" s="275"/>
      <c r="AC701" s="275"/>
      <c r="AD701" s="298"/>
      <c r="AE701" s="275"/>
      <c r="AF701" s="275"/>
      <c r="AG701" s="275"/>
      <c r="AH701" s="275"/>
      <c r="AI701" s="275"/>
      <c r="AJ701" s="275"/>
      <c r="AK701" s="275"/>
      <c r="AL701" s="275"/>
      <c r="AM701" s="275"/>
      <c r="AN701" s="275"/>
      <c r="AO701" s="275"/>
      <c r="AP701" s="275"/>
      <c r="AQ701" s="275"/>
      <c r="AR701" s="275"/>
      <c r="AS701" s="298"/>
      <c r="AT701" s="275"/>
      <c r="AU701" s="281"/>
    </row>
    <row r="702" spans="1:47" s="2" customFormat="1">
      <c r="A702" s="451"/>
      <c r="B702" s="451"/>
      <c r="C702" s="451"/>
      <c r="D702" s="451"/>
      <c r="E702" s="275"/>
      <c r="F702" s="275"/>
      <c r="G702" s="275"/>
      <c r="H702" s="179"/>
      <c r="I702" s="179"/>
      <c r="J702" s="298"/>
      <c r="K702" s="275"/>
      <c r="L702" s="275"/>
      <c r="M702" s="275"/>
      <c r="N702" s="298"/>
      <c r="O702" s="275"/>
      <c r="P702" s="275"/>
      <c r="Q702" s="275"/>
      <c r="R702" s="275"/>
      <c r="S702" s="275"/>
      <c r="T702" s="275"/>
      <c r="U702" s="275"/>
      <c r="V702" s="275"/>
      <c r="W702" s="275"/>
      <c r="X702" s="275"/>
      <c r="Y702" s="275"/>
      <c r="Z702" s="275"/>
      <c r="AA702" s="275"/>
      <c r="AB702" s="275"/>
      <c r="AC702" s="275"/>
      <c r="AD702" s="298"/>
      <c r="AE702" s="275"/>
      <c r="AF702" s="275"/>
      <c r="AG702" s="275"/>
      <c r="AH702" s="275"/>
      <c r="AI702" s="275"/>
      <c r="AJ702" s="275"/>
      <c r="AK702" s="275"/>
      <c r="AL702" s="275"/>
      <c r="AM702" s="275"/>
      <c r="AN702" s="275"/>
      <c r="AO702" s="275"/>
      <c r="AP702" s="275"/>
      <c r="AQ702" s="275"/>
      <c r="AR702" s="275"/>
      <c r="AS702" s="298"/>
      <c r="AT702" s="275"/>
      <c r="AU702" s="281"/>
    </row>
    <row r="703" spans="1:47" s="2" customFormat="1">
      <c r="A703" s="451"/>
      <c r="B703" s="451"/>
      <c r="C703" s="451"/>
      <c r="D703" s="451"/>
      <c r="E703" s="275"/>
      <c r="F703" s="275"/>
      <c r="G703" s="275"/>
      <c r="H703" s="179"/>
      <c r="I703" s="179"/>
      <c r="J703" s="298"/>
      <c r="K703" s="275"/>
      <c r="L703" s="275"/>
      <c r="M703" s="275"/>
      <c r="N703" s="298"/>
      <c r="O703" s="275"/>
      <c r="P703" s="275"/>
      <c r="Q703" s="275"/>
      <c r="R703" s="275"/>
      <c r="S703" s="275"/>
      <c r="T703" s="275"/>
      <c r="U703" s="275"/>
      <c r="V703" s="275"/>
      <c r="W703" s="275"/>
      <c r="X703" s="275"/>
      <c r="Y703" s="275"/>
      <c r="Z703" s="275"/>
      <c r="AA703" s="275"/>
      <c r="AB703" s="275"/>
      <c r="AC703" s="275"/>
      <c r="AD703" s="298"/>
      <c r="AE703" s="275"/>
      <c r="AF703" s="275"/>
      <c r="AG703" s="275"/>
      <c r="AH703" s="275"/>
      <c r="AI703" s="275"/>
      <c r="AJ703" s="275"/>
      <c r="AK703" s="275"/>
      <c r="AL703" s="275"/>
      <c r="AM703" s="275"/>
      <c r="AN703" s="275"/>
      <c r="AO703" s="275"/>
      <c r="AP703" s="275"/>
      <c r="AQ703" s="275"/>
      <c r="AR703" s="275"/>
      <c r="AS703" s="298"/>
      <c r="AT703" s="275"/>
      <c r="AU703" s="281"/>
    </row>
    <row r="704" spans="1:47" s="2" customFormat="1">
      <c r="A704" s="451"/>
      <c r="B704" s="451"/>
      <c r="C704" s="451"/>
      <c r="D704" s="451"/>
      <c r="E704" s="275"/>
      <c r="F704" s="275"/>
      <c r="G704" s="275"/>
      <c r="H704" s="179"/>
      <c r="I704" s="179"/>
      <c r="J704" s="298"/>
      <c r="K704" s="275"/>
      <c r="L704" s="275"/>
      <c r="M704" s="275"/>
      <c r="N704" s="298"/>
      <c r="O704" s="275"/>
      <c r="P704" s="275"/>
      <c r="Q704" s="275"/>
      <c r="R704" s="275"/>
      <c r="S704" s="275"/>
      <c r="T704" s="275"/>
      <c r="U704" s="275"/>
      <c r="V704" s="275"/>
      <c r="W704" s="275"/>
      <c r="X704" s="275"/>
      <c r="Y704" s="275"/>
      <c r="Z704" s="275"/>
      <c r="AA704" s="275"/>
      <c r="AB704" s="275"/>
      <c r="AC704" s="275"/>
      <c r="AD704" s="298"/>
      <c r="AE704" s="275"/>
      <c r="AF704" s="275"/>
      <c r="AG704" s="275"/>
      <c r="AH704" s="275"/>
      <c r="AI704" s="275"/>
      <c r="AJ704" s="275"/>
      <c r="AK704" s="275"/>
      <c r="AL704" s="275"/>
      <c r="AM704" s="275"/>
      <c r="AN704" s="275"/>
      <c r="AO704" s="275"/>
      <c r="AP704" s="275"/>
      <c r="AQ704" s="275"/>
      <c r="AR704" s="275"/>
      <c r="AS704" s="298"/>
      <c r="AT704" s="275"/>
      <c r="AU704" s="281"/>
    </row>
    <row r="705" spans="1:47" s="2" customFormat="1">
      <c r="A705" s="451"/>
      <c r="B705" s="451"/>
      <c r="C705" s="451"/>
      <c r="D705" s="451"/>
      <c r="E705" s="275"/>
      <c r="F705" s="275"/>
      <c r="G705" s="275"/>
      <c r="H705" s="179"/>
      <c r="I705" s="179"/>
      <c r="J705" s="298"/>
      <c r="K705" s="275"/>
      <c r="L705" s="275"/>
      <c r="M705" s="275"/>
      <c r="N705" s="298"/>
      <c r="O705" s="275"/>
      <c r="P705" s="275"/>
      <c r="Q705" s="275"/>
      <c r="R705" s="275"/>
      <c r="S705" s="275"/>
      <c r="T705" s="275"/>
      <c r="U705" s="275"/>
      <c r="V705" s="275"/>
      <c r="W705" s="275"/>
      <c r="X705" s="275"/>
      <c r="Y705" s="275"/>
      <c r="Z705" s="275"/>
      <c r="AA705" s="275"/>
      <c r="AB705" s="275"/>
      <c r="AC705" s="275"/>
      <c r="AD705" s="298"/>
      <c r="AE705" s="275"/>
      <c r="AF705" s="275"/>
      <c r="AG705" s="275"/>
      <c r="AH705" s="275"/>
      <c r="AI705" s="275"/>
      <c r="AJ705" s="275"/>
      <c r="AK705" s="275"/>
      <c r="AL705" s="275"/>
      <c r="AM705" s="275"/>
      <c r="AN705" s="275"/>
      <c r="AO705" s="275"/>
      <c r="AP705" s="275"/>
      <c r="AQ705" s="275"/>
      <c r="AR705" s="275"/>
      <c r="AS705" s="298"/>
      <c r="AT705" s="275"/>
      <c r="AU705" s="281"/>
    </row>
    <row r="706" spans="1:47" s="2" customFormat="1">
      <c r="A706" s="451"/>
      <c r="B706" s="451"/>
      <c r="C706" s="451"/>
      <c r="D706" s="451"/>
      <c r="E706" s="275"/>
      <c r="F706" s="275"/>
      <c r="G706" s="275"/>
      <c r="H706" s="179"/>
      <c r="I706" s="179"/>
      <c r="J706" s="298"/>
      <c r="K706" s="275"/>
      <c r="L706" s="275"/>
      <c r="M706" s="275"/>
      <c r="N706" s="298"/>
      <c r="O706" s="275"/>
      <c r="P706" s="275"/>
      <c r="Q706" s="275"/>
      <c r="R706" s="275"/>
      <c r="S706" s="275"/>
      <c r="T706" s="275"/>
      <c r="U706" s="275"/>
      <c r="V706" s="275"/>
      <c r="W706" s="275"/>
      <c r="X706" s="275"/>
      <c r="Y706" s="275"/>
      <c r="Z706" s="275"/>
      <c r="AA706" s="275"/>
      <c r="AB706" s="275"/>
      <c r="AC706" s="275"/>
      <c r="AD706" s="298"/>
      <c r="AE706" s="275"/>
      <c r="AF706" s="275"/>
      <c r="AG706" s="275"/>
      <c r="AH706" s="275"/>
      <c r="AI706" s="275"/>
      <c r="AJ706" s="275"/>
      <c r="AK706" s="275"/>
      <c r="AL706" s="275"/>
      <c r="AM706" s="275"/>
      <c r="AN706" s="275"/>
      <c r="AO706" s="275"/>
      <c r="AP706" s="275"/>
      <c r="AQ706" s="275"/>
      <c r="AR706" s="275"/>
      <c r="AS706" s="298"/>
      <c r="AT706" s="275"/>
      <c r="AU706" s="281"/>
    </row>
    <row r="707" spans="1:47" s="2" customFormat="1">
      <c r="A707" s="451"/>
      <c r="B707" s="451"/>
      <c r="C707" s="451"/>
      <c r="D707" s="451"/>
      <c r="E707" s="275"/>
      <c r="F707" s="275"/>
      <c r="G707" s="275"/>
      <c r="H707" s="179"/>
      <c r="I707" s="179"/>
      <c r="J707" s="298"/>
      <c r="K707" s="275"/>
      <c r="L707" s="275"/>
      <c r="M707" s="275"/>
      <c r="N707" s="298"/>
      <c r="O707" s="275"/>
      <c r="P707" s="275"/>
      <c r="Q707" s="275"/>
      <c r="R707" s="275"/>
      <c r="S707" s="275"/>
      <c r="T707" s="275"/>
      <c r="U707" s="275"/>
      <c r="V707" s="275"/>
      <c r="W707" s="275"/>
      <c r="X707" s="275"/>
      <c r="Y707" s="275"/>
      <c r="Z707" s="275"/>
      <c r="AA707" s="275"/>
      <c r="AB707" s="275"/>
      <c r="AC707" s="275"/>
      <c r="AD707" s="298"/>
      <c r="AE707" s="275"/>
      <c r="AF707" s="275"/>
      <c r="AG707" s="275"/>
      <c r="AH707" s="275"/>
      <c r="AI707" s="275"/>
      <c r="AJ707" s="275"/>
      <c r="AK707" s="275"/>
      <c r="AL707" s="275"/>
      <c r="AM707" s="275"/>
      <c r="AN707" s="275"/>
      <c r="AO707" s="275"/>
      <c r="AP707" s="275"/>
      <c r="AQ707" s="275"/>
      <c r="AR707" s="275"/>
      <c r="AS707" s="298"/>
      <c r="AT707" s="275"/>
      <c r="AU707" s="281"/>
    </row>
    <row r="708" spans="1:47" s="2" customFormat="1">
      <c r="A708" s="451"/>
      <c r="B708" s="451"/>
      <c r="C708" s="451"/>
      <c r="D708" s="451"/>
      <c r="E708" s="275"/>
      <c r="F708" s="275"/>
      <c r="G708" s="275"/>
      <c r="H708" s="179"/>
      <c r="I708" s="179"/>
      <c r="J708" s="298"/>
      <c r="K708" s="275"/>
      <c r="L708" s="275"/>
      <c r="M708" s="275"/>
      <c r="N708" s="298"/>
      <c r="O708" s="275"/>
      <c r="P708" s="275"/>
      <c r="Q708" s="275"/>
      <c r="R708" s="275"/>
      <c r="S708" s="275"/>
      <c r="T708" s="275"/>
      <c r="U708" s="275"/>
      <c r="V708" s="275"/>
      <c r="W708" s="275"/>
      <c r="X708" s="275"/>
      <c r="Y708" s="275"/>
      <c r="Z708" s="275"/>
      <c r="AA708" s="275"/>
      <c r="AB708" s="275"/>
      <c r="AC708" s="275"/>
      <c r="AD708" s="298"/>
      <c r="AE708" s="275"/>
      <c r="AF708" s="275"/>
      <c r="AG708" s="275"/>
      <c r="AH708" s="275"/>
      <c r="AI708" s="275"/>
      <c r="AJ708" s="275"/>
      <c r="AK708" s="275"/>
      <c r="AL708" s="275"/>
      <c r="AM708" s="275"/>
      <c r="AN708" s="275"/>
      <c r="AO708" s="275"/>
      <c r="AP708" s="275"/>
      <c r="AQ708" s="275"/>
      <c r="AR708" s="275"/>
      <c r="AS708" s="298"/>
      <c r="AT708" s="275"/>
      <c r="AU708" s="281"/>
    </row>
    <row r="709" spans="1:47" s="2" customFormat="1">
      <c r="A709" s="451"/>
      <c r="B709" s="451"/>
      <c r="C709" s="451"/>
      <c r="D709" s="451"/>
      <c r="E709" s="275"/>
      <c r="F709" s="275"/>
      <c r="G709" s="275"/>
      <c r="H709" s="179"/>
      <c r="I709" s="179"/>
      <c r="J709" s="298"/>
      <c r="K709" s="275"/>
      <c r="L709" s="275"/>
      <c r="M709" s="275"/>
      <c r="N709" s="298"/>
      <c r="O709" s="275"/>
      <c r="P709" s="275"/>
      <c r="Q709" s="275"/>
      <c r="R709" s="275"/>
      <c r="S709" s="275"/>
      <c r="T709" s="275"/>
      <c r="U709" s="275"/>
      <c r="V709" s="275"/>
      <c r="W709" s="275"/>
      <c r="X709" s="275"/>
      <c r="Y709" s="275"/>
      <c r="Z709" s="275"/>
      <c r="AA709" s="275"/>
      <c r="AB709" s="275"/>
      <c r="AC709" s="275"/>
      <c r="AD709" s="298"/>
      <c r="AE709" s="275"/>
      <c r="AF709" s="275"/>
      <c r="AG709" s="275"/>
      <c r="AH709" s="275"/>
      <c r="AI709" s="275"/>
      <c r="AJ709" s="275"/>
      <c r="AK709" s="275"/>
      <c r="AL709" s="275"/>
      <c r="AM709" s="275"/>
      <c r="AN709" s="275"/>
      <c r="AO709" s="275"/>
      <c r="AP709" s="275"/>
      <c r="AQ709" s="275"/>
      <c r="AR709" s="275"/>
      <c r="AS709" s="298"/>
      <c r="AT709" s="275"/>
      <c r="AU709" s="281"/>
    </row>
    <row r="710" spans="1:47" s="2" customFormat="1">
      <c r="A710" s="451"/>
      <c r="B710" s="451"/>
      <c r="C710" s="451"/>
      <c r="D710" s="451"/>
      <c r="E710" s="275"/>
      <c r="F710" s="275"/>
      <c r="G710" s="275"/>
      <c r="H710" s="179"/>
      <c r="I710" s="179"/>
      <c r="J710" s="298"/>
      <c r="K710" s="275"/>
      <c r="L710" s="275"/>
      <c r="M710" s="275"/>
      <c r="N710" s="298"/>
      <c r="O710" s="275"/>
      <c r="P710" s="275"/>
      <c r="Q710" s="275"/>
      <c r="R710" s="275"/>
      <c r="S710" s="275"/>
      <c r="T710" s="275"/>
      <c r="U710" s="275"/>
      <c r="V710" s="275"/>
      <c r="W710" s="275"/>
      <c r="X710" s="275"/>
      <c r="Y710" s="275"/>
      <c r="Z710" s="275"/>
      <c r="AA710" s="275"/>
      <c r="AB710" s="275"/>
      <c r="AC710" s="275"/>
      <c r="AD710" s="298"/>
      <c r="AE710" s="275"/>
      <c r="AF710" s="275"/>
      <c r="AG710" s="275"/>
      <c r="AH710" s="275"/>
      <c r="AI710" s="275"/>
      <c r="AJ710" s="275"/>
      <c r="AK710" s="275"/>
      <c r="AL710" s="275"/>
      <c r="AM710" s="275"/>
      <c r="AN710" s="275"/>
      <c r="AO710" s="275"/>
      <c r="AP710" s="275"/>
      <c r="AQ710" s="275"/>
      <c r="AR710" s="275"/>
      <c r="AS710" s="298"/>
      <c r="AT710" s="275"/>
      <c r="AU710" s="281"/>
    </row>
    <row r="711" spans="1:47" s="2" customFormat="1">
      <c r="A711" s="451"/>
      <c r="B711" s="451"/>
      <c r="C711" s="451"/>
      <c r="D711" s="451"/>
      <c r="E711" s="275"/>
      <c r="F711" s="275"/>
      <c r="G711" s="275"/>
      <c r="H711" s="179"/>
      <c r="I711" s="179"/>
      <c r="J711" s="298"/>
      <c r="K711" s="275"/>
      <c r="L711" s="275"/>
      <c r="M711" s="275"/>
      <c r="N711" s="298"/>
      <c r="O711" s="275"/>
      <c r="P711" s="275"/>
      <c r="Q711" s="275"/>
      <c r="R711" s="275"/>
      <c r="S711" s="275"/>
      <c r="T711" s="275"/>
      <c r="U711" s="275"/>
      <c r="V711" s="275"/>
      <c r="W711" s="275"/>
      <c r="X711" s="275"/>
      <c r="Y711" s="275"/>
      <c r="Z711" s="275"/>
      <c r="AA711" s="275"/>
      <c r="AB711" s="275"/>
      <c r="AC711" s="275"/>
      <c r="AD711" s="298"/>
      <c r="AE711" s="275"/>
      <c r="AF711" s="275"/>
      <c r="AG711" s="275"/>
      <c r="AH711" s="275"/>
      <c r="AI711" s="275"/>
      <c r="AJ711" s="275"/>
      <c r="AK711" s="275"/>
      <c r="AL711" s="275"/>
      <c r="AM711" s="275"/>
      <c r="AN711" s="275"/>
      <c r="AO711" s="275"/>
      <c r="AP711" s="275"/>
      <c r="AQ711" s="275"/>
      <c r="AR711" s="275"/>
      <c r="AS711" s="298"/>
      <c r="AT711" s="275"/>
      <c r="AU711" s="281"/>
    </row>
    <row r="712" spans="1:47" s="2" customFormat="1">
      <c r="A712" s="451"/>
      <c r="B712" s="451"/>
      <c r="C712" s="451"/>
      <c r="D712" s="451"/>
      <c r="E712" s="275"/>
      <c r="F712" s="275"/>
      <c r="G712" s="275"/>
      <c r="H712" s="179"/>
      <c r="I712" s="179"/>
      <c r="J712" s="298"/>
      <c r="K712" s="275"/>
      <c r="L712" s="275"/>
      <c r="M712" s="275"/>
      <c r="N712" s="298"/>
      <c r="O712" s="275"/>
      <c r="P712" s="275"/>
      <c r="Q712" s="275"/>
      <c r="R712" s="275"/>
      <c r="S712" s="275"/>
      <c r="T712" s="275"/>
      <c r="U712" s="275"/>
      <c r="V712" s="275"/>
      <c r="W712" s="275"/>
      <c r="X712" s="275"/>
      <c r="Y712" s="275"/>
      <c r="Z712" s="275"/>
      <c r="AA712" s="275"/>
      <c r="AB712" s="275"/>
      <c r="AC712" s="275"/>
      <c r="AD712" s="298"/>
      <c r="AE712" s="275"/>
      <c r="AF712" s="275"/>
      <c r="AG712" s="275"/>
      <c r="AH712" s="275"/>
      <c r="AI712" s="275"/>
      <c r="AJ712" s="275"/>
      <c r="AK712" s="275"/>
      <c r="AL712" s="275"/>
      <c r="AM712" s="275"/>
      <c r="AN712" s="275"/>
      <c r="AO712" s="275"/>
      <c r="AP712" s="275"/>
      <c r="AQ712" s="275"/>
      <c r="AR712" s="275"/>
      <c r="AS712" s="298"/>
      <c r="AT712" s="275"/>
      <c r="AU712" s="281"/>
    </row>
    <row r="713" spans="1:47" s="2" customFormat="1">
      <c r="A713" s="451"/>
      <c r="B713" s="451"/>
      <c r="C713" s="451"/>
      <c r="D713" s="451"/>
      <c r="E713" s="275"/>
      <c r="F713" s="275"/>
      <c r="G713" s="275"/>
      <c r="H713" s="179"/>
      <c r="I713" s="179"/>
      <c r="J713" s="298"/>
      <c r="K713" s="275"/>
      <c r="L713" s="275"/>
      <c r="M713" s="275"/>
      <c r="N713" s="298"/>
      <c r="O713" s="275"/>
      <c r="P713" s="275"/>
      <c r="Q713" s="275"/>
      <c r="R713" s="275"/>
      <c r="S713" s="275"/>
      <c r="T713" s="275"/>
      <c r="U713" s="275"/>
      <c r="V713" s="275"/>
      <c r="W713" s="275"/>
      <c r="X713" s="275"/>
      <c r="Y713" s="275"/>
      <c r="Z713" s="275"/>
      <c r="AA713" s="275"/>
      <c r="AB713" s="275"/>
      <c r="AC713" s="275"/>
      <c r="AD713" s="298"/>
      <c r="AE713" s="275"/>
      <c r="AF713" s="275"/>
      <c r="AG713" s="275"/>
      <c r="AH713" s="275"/>
      <c r="AI713" s="275"/>
      <c r="AJ713" s="275"/>
      <c r="AK713" s="275"/>
      <c r="AL713" s="275"/>
      <c r="AM713" s="275"/>
      <c r="AN713" s="275"/>
      <c r="AO713" s="275"/>
      <c r="AP713" s="275"/>
      <c r="AQ713" s="275"/>
      <c r="AR713" s="275"/>
      <c r="AS713" s="298"/>
      <c r="AT713" s="275"/>
      <c r="AU713" s="281"/>
    </row>
    <row r="714" spans="1:47" s="2" customFormat="1">
      <c r="A714" s="451"/>
      <c r="B714" s="451"/>
      <c r="C714" s="451"/>
      <c r="D714" s="451"/>
      <c r="E714" s="275"/>
      <c r="F714" s="275"/>
      <c r="G714" s="275"/>
      <c r="H714" s="179"/>
      <c r="I714" s="179"/>
      <c r="J714" s="298"/>
      <c r="K714" s="275"/>
      <c r="L714" s="275"/>
      <c r="M714" s="275"/>
      <c r="N714" s="298"/>
      <c r="O714" s="275"/>
      <c r="P714" s="275"/>
      <c r="Q714" s="275"/>
      <c r="R714" s="275"/>
      <c r="S714" s="275"/>
      <c r="T714" s="275"/>
      <c r="U714" s="275"/>
      <c r="V714" s="275"/>
      <c r="W714" s="275"/>
      <c r="X714" s="275"/>
      <c r="Y714" s="275"/>
      <c r="Z714" s="275"/>
      <c r="AA714" s="275"/>
      <c r="AB714" s="275"/>
      <c r="AC714" s="275"/>
      <c r="AD714" s="298"/>
      <c r="AE714" s="275"/>
      <c r="AF714" s="275"/>
      <c r="AG714" s="275"/>
      <c r="AH714" s="275"/>
      <c r="AI714" s="275"/>
      <c r="AJ714" s="275"/>
      <c r="AK714" s="275"/>
      <c r="AL714" s="275"/>
      <c r="AM714" s="275"/>
      <c r="AN714" s="275"/>
      <c r="AO714" s="275"/>
      <c r="AP714" s="275"/>
      <c r="AQ714" s="275"/>
      <c r="AR714" s="275"/>
      <c r="AS714" s="298"/>
      <c r="AT714" s="275"/>
      <c r="AU714" s="281"/>
    </row>
    <row r="715" spans="1:47" s="2" customFormat="1">
      <c r="A715" s="451"/>
      <c r="B715" s="451"/>
      <c r="C715" s="451"/>
      <c r="D715" s="451"/>
      <c r="E715" s="275"/>
      <c r="F715" s="275"/>
      <c r="G715" s="275"/>
      <c r="H715" s="179"/>
      <c r="I715" s="179"/>
      <c r="J715" s="298"/>
      <c r="K715" s="275"/>
      <c r="L715" s="275"/>
      <c r="M715" s="275"/>
      <c r="N715" s="298"/>
      <c r="O715" s="275"/>
      <c r="P715" s="275"/>
      <c r="Q715" s="275"/>
      <c r="R715" s="275"/>
      <c r="S715" s="275"/>
      <c r="T715" s="275"/>
      <c r="U715" s="275"/>
      <c r="V715" s="275"/>
      <c r="W715" s="275"/>
      <c r="X715" s="275"/>
      <c r="Y715" s="275"/>
      <c r="Z715" s="275"/>
      <c r="AA715" s="275"/>
      <c r="AB715" s="275"/>
      <c r="AC715" s="275"/>
      <c r="AD715" s="298"/>
      <c r="AE715" s="275"/>
      <c r="AF715" s="275"/>
      <c r="AG715" s="275"/>
      <c r="AH715" s="275"/>
      <c r="AI715" s="275"/>
      <c r="AJ715" s="275"/>
      <c r="AK715" s="275"/>
      <c r="AL715" s="275"/>
      <c r="AM715" s="275"/>
      <c r="AN715" s="275"/>
      <c r="AO715" s="275"/>
      <c r="AP715" s="275"/>
      <c r="AQ715" s="275"/>
      <c r="AR715" s="275"/>
      <c r="AS715" s="298"/>
      <c r="AT715" s="275"/>
      <c r="AU715" s="281"/>
    </row>
    <row r="716" spans="1:47" s="2" customFormat="1">
      <c r="A716" s="451"/>
      <c r="B716" s="451"/>
      <c r="C716" s="451"/>
      <c r="D716" s="451"/>
      <c r="E716" s="275"/>
      <c r="F716" s="275"/>
      <c r="G716" s="275"/>
      <c r="H716" s="179"/>
      <c r="I716" s="179"/>
      <c r="J716" s="298"/>
      <c r="K716" s="275"/>
      <c r="L716" s="275"/>
      <c r="M716" s="275"/>
      <c r="N716" s="298"/>
      <c r="O716" s="275"/>
      <c r="P716" s="275"/>
      <c r="Q716" s="275"/>
      <c r="R716" s="275"/>
      <c r="S716" s="275"/>
      <c r="T716" s="275"/>
      <c r="U716" s="275"/>
      <c r="V716" s="275"/>
      <c r="W716" s="275"/>
      <c r="X716" s="275"/>
      <c r="Y716" s="275"/>
      <c r="Z716" s="275"/>
      <c r="AA716" s="275"/>
      <c r="AB716" s="275"/>
      <c r="AC716" s="275"/>
      <c r="AD716" s="298"/>
      <c r="AE716" s="275"/>
      <c r="AF716" s="275"/>
      <c r="AG716" s="275"/>
      <c r="AH716" s="275"/>
      <c r="AI716" s="275"/>
      <c r="AJ716" s="275"/>
      <c r="AK716" s="275"/>
      <c r="AL716" s="275"/>
      <c r="AM716" s="275"/>
      <c r="AN716" s="275"/>
      <c r="AO716" s="275"/>
      <c r="AP716" s="275"/>
      <c r="AQ716" s="275"/>
      <c r="AR716" s="275"/>
      <c r="AS716" s="298"/>
      <c r="AT716" s="275"/>
      <c r="AU716" s="281"/>
    </row>
    <row r="717" spans="1:47" s="2" customFormat="1">
      <c r="A717" s="451"/>
      <c r="B717" s="451"/>
      <c r="C717" s="451"/>
      <c r="D717" s="451"/>
      <c r="E717" s="275"/>
      <c r="F717" s="275"/>
      <c r="G717" s="275"/>
      <c r="H717" s="179"/>
      <c r="I717" s="179"/>
      <c r="J717" s="298"/>
      <c r="K717" s="275"/>
      <c r="L717" s="275"/>
      <c r="M717" s="275"/>
      <c r="N717" s="298"/>
      <c r="O717" s="275"/>
      <c r="P717" s="275"/>
      <c r="Q717" s="275"/>
      <c r="R717" s="275"/>
      <c r="S717" s="275"/>
      <c r="T717" s="275"/>
      <c r="U717" s="275"/>
      <c r="V717" s="275"/>
      <c r="W717" s="275"/>
      <c r="X717" s="275"/>
      <c r="Y717" s="275"/>
      <c r="Z717" s="275"/>
      <c r="AA717" s="275"/>
      <c r="AB717" s="275"/>
      <c r="AC717" s="275"/>
      <c r="AD717" s="298"/>
      <c r="AE717" s="275"/>
      <c r="AF717" s="275"/>
      <c r="AG717" s="275"/>
      <c r="AH717" s="275"/>
      <c r="AI717" s="275"/>
      <c r="AJ717" s="275"/>
      <c r="AK717" s="275"/>
      <c r="AL717" s="275"/>
      <c r="AM717" s="275"/>
      <c r="AN717" s="275"/>
      <c r="AO717" s="275"/>
      <c r="AP717" s="275"/>
      <c r="AQ717" s="275"/>
      <c r="AR717" s="275"/>
      <c r="AS717" s="298"/>
      <c r="AT717" s="275"/>
      <c r="AU717" s="281"/>
    </row>
    <row r="718" spans="1:47" s="2" customFormat="1">
      <c r="A718" s="451"/>
      <c r="B718" s="451"/>
      <c r="C718" s="451"/>
      <c r="D718" s="451"/>
      <c r="E718" s="275"/>
      <c r="F718" s="275"/>
      <c r="G718" s="275"/>
      <c r="H718" s="179"/>
      <c r="I718" s="179"/>
      <c r="J718" s="298"/>
      <c r="K718" s="275"/>
      <c r="L718" s="275"/>
      <c r="M718" s="275"/>
      <c r="N718" s="298"/>
      <c r="O718" s="275"/>
      <c r="P718" s="275"/>
      <c r="Q718" s="275"/>
      <c r="R718" s="275"/>
      <c r="S718" s="275"/>
      <c r="T718" s="275"/>
      <c r="U718" s="275"/>
      <c r="V718" s="275"/>
      <c r="W718" s="275"/>
      <c r="X718" s="275"/>
      <c r="Y718" s="275"/>
      <c r="Z718" s="275"/>
      <c r="AA718" s="275"/>
      <c r="AB718" s="275"/>
      <c r="AC718" s="275"/>
      <c r="AD718" s="298"/>
      <c r="AE718" s="275"/>
      <c r="AF718" s="275"/>
      <c r="AG718" s="275"/>
      <c r="AH718" s="275"/>
      <c r="AI718" s="275"/>
      <c r="AJ718" s="275"/>
      <c r="AK718" s="275"/>
      <c r="AL718" s="275"/>
      <c r="AM718" s="275"/>
      <c r="AN718" s="275"/>
      <c r="AO718" s="275"/>
      <c r="AP718" s="275"/>
      <c r="AQ718" s="275"/>
      <c r="AR718" s="275"/>
      <c r="AS718" s="298"/>
      <c r="AT718" s="275"/>
      <c r="AU718" s="281"/>
    </row>
    <row r="719" spans="1:47" s="2" customFormat="1">
      <c r="A719" s="451"/>
      <c r="B719" s="451"/>
      <c r="C719" s="451"/>
      <c r="D719" s="451"/>
      <c r="E719" s="275"/>
      <c r="F719" s="275"/>
      <c r="G719" s="275"/>
      <c r="H719" s="179"/>
      <c r="I719" s="179"/>
      <c r="J719" s="298"/>
      <c r="K719" s="275"/>
      <c r="L719" s="275"/>
      <c r="M719" s="275"/>
      <c r="N719" s="298"/>
      <c r="O719" s="275"/>
      <c r="P719" s="275"/>
      <c r="Q719" s="275"/>
      <c r="R719" s="275"/>
      <c r="S719" s="275"/>
      <c r="T719" s="275"/>
      <c r="U719" s="275"/>
      <c r="V719" s="275"/>
      <c r="W719" s="275"/>
      <c r="X719" s="275"/>
      <c r="Y719" s="275"/>
      <c r="Z719" s="275"/>
      <c r="AA719" s="275"/>
      <c r="AB719" s="275"/>
      <c r="AC719" s="275"/>
      <c r="AD719" s="298"/>
      <c r="AE719" s="275"/>
      <c r="AF719" s="275"/>
      <c r="AG719" s="275"/>
      <c r="AH719" s="275"/>
      <c r="AI719" s="275"/>
      <c r="AJ719" s="275"/>
      <c r="AK719" s="275"/>
      <c r="AL719" s="275"/>
      <c r="AM719" s="275"/>
      <c r="AN719" s="275"/>
      <c r="AO719" s="275"/>
      <c r="AP719" s="275"/>
      <c r="AQ719" s="275"/>
      <c r="AR719" s="275"/>
      <c r="AS719" s="298"/>
      <c r="AT719" s="275"/>
      <c r="AU719" s="281"/>
    </row>
    <row r="720" spans="1:47" s="2" customFormat="1">
      <c r="A720" s="451"/>
      <c r="B720" s="451"/>
      <c r="C720" s="451"/>
      <c r="D720" s="451"/>
      <c r="E720" s="275"/>
      <c r="F720" s="275"/>
      <c r="G720" s="275"/>
      <c r="H720" s="179"/>
      <c r="I720" s="179"/>
      <c r="J720" s="298"/>
      <c r="K720" s="275"/>
      <c r="L720" s="275"/>
      <c r="M720" s="275"/>
      <c r="N720" s="298"/>
      <c r="O720" s="275"/>
      <c r="P720" s="275"/>
      <c r="Q720" s="275"/>
      <c r="R720" s="275"/>
      <c r="S720" s="275"/>
      <c r="T720" s="275"/>
      <c r="U720" s="275"/>
      <c r="V720" s="275"/>
      <c r="W720" s="275"/>
      <c r="X720" s="275"/>
      <c r="Y720" s="275"/>
      <c r="Z720" s="275"/>
      <c r="AA720" s="275"/>
      <c r="AB720" s="275"/>
      <c r="AC720" s="275"/>
      <c r="AD720" s="298"/>
      <c r="AE720" s="275"/>
      <c r="AF720" s="275"/>
      <c r="AG720" s="275"/>
      <c r="AH720" s="275"/>
      <c r="AI720" s="275"/>
      <c r="AJ720" s="275"/>
      <c r="AK720" s="275"/>
      <c r="AL720" s="275"/>
      <c r="AM720" s="275"/>
      <c r="AN720" s="275"/>
      <c r="AO720" s="275"/>
      <c r="AP720" s="275"/>
      <c r="AQ720" s="275"/>
      <c r="AR720" s="275"/>
      <c r="AS720" s="298"/>
      <c r="AT720" s="275"/>
      <c r="AU720" s="281"/>
    </row>
    <row r="721" spans="1:47" s="2" customFormat="1">
      <c r="A721" s="451"/>
      <c r="B721" s="451"/>
      <c r="C721" s="451"/>
      <c r="D721" s="451"/>
      <c r="E721" s="275"/>
      <c r="F721" s="275"/>
      <c r="G721" s="275"/>
      <c r="H721" s="179"/>
      <c r="I721" s="179"/>
      <c r="J721" s="298"/>
      <c r="K721" s="275"/>
      <c r="L721" s="275"/>
      <c r="M721" s="275"/>
      <c r="N721" s="298"/>
      <c r="O721" s="275"/>
      <c r="P721" s="275"/>
      <c r="Q721" s="275"/>
      <c r="R721" s="275"/>
      <c r="S721" s="275"/>
      <c r="T721" s="275"/>
      <c r="U721" s="275"/>
      <c r="V721" s="275"/>
      <c r="W721" s="275"/>
      <c r="X721" s="275"/>
      <c r="Y721" s="275"/>
      <c r="Z721" s="275"/>
      <c r="AA721" s="275"/>
      <c r="AB721" s="275"/>
      <c r="AC721" s="275"/>
      <c r="AD721" s="298"/>
      <c r="AE721" s="275"/>
      <c r="AF721" s="275"/>
      <c r="AG721" s="275"/>
      <c r="AH721" s="275"/>
      <c r="AI721" s="275"/>
      <c r="AJ721" s="275"/>
      <c r="AK721" s="275"/>
      <c r="AL721" s="275"/>
      <c r="AM721" s="275"/>
      <c r="AN721" s="275"/>
      <c r="AO721" s="275"/>
      <c r="AP721" s="275"/>
      <c r="AQ721" s="275"/>
      <c r="AR721" s="275"/>
      <c r="AS721" s="298"/>
      <c r="AT721" s="275"/>
      <c r="AU721" s="281"/>
    </row>
    <row r="722" spans="1:47" s="2" customFormat="1">
      <c r="A722" s="451"/>
      <c r="B722" s="451"/>
      <c r="C722" s="451"/>
      <c r="D722" s="451"/>
      <c r="E722" s="275"/>
      <c r="F722" s="275"/>
      <c r="G722" s="275"/>
      <c r="H722" s="179"/>
      <c r="I722" s="179"/>
      <c r="J722" s="298"/>
      <c r="K722" s="275"/>
      <c r="L722" s="275"/>
      <c r="M722" s="275"/>
      <c r="N722" s="298"/>
      <c r="O722" s="275"/>
      <c r="P722" s="275"/>
      <c r="Q722" s="275"/>
      <c r="R722" s="275"/>
      <c r="S722" s="275"/>
      <c r="T722" s="275"/>
      <c r="U722" s="275"/>
      <c r="V722" s="275"/>
      <c r="W722" s="275"/>
      <c r="X722" s="275"/>
      <c r="Y722" s="275"/>
      <c r="Z722" s="275"/>
      <c r="AA722" s="275"/>
      <c r="AB722" s="275"/>
      <c r="AC722" s="275"/>
      <c r="AD722" s="298"/>
      <c r="AE722" s="275"/>
      <c r="AF722" s="275"/>
      <c r="AG722" s="275"/>
      <c r="AH722" s="275"/>
      <c r="AI722" s="275"/>
      <c r="AJ722" s="275"/>
      <c r="AK722" s="275"/>
      <c r="AL722" s="275"/>
      <c r="AM722" s="275"/>
      <c r="AN722" s="275"/>
      <c r="AO722" s="275"/>
      <c r="AP722" s="275"/>
      <c r="AQ722" s="275"/>
      <c r="AR722" s="275"/>
      <c r="AS722" s="298"/>
      <c r="AT722" s="275"/>
      <c r="AU722" s="281"/>
    </row>
    <row r="723" spans="1:47" s="2" customFormat="1">
      <c r="A723" s="451"/>
      <c r="B723" s="451"/>
      <c r="C723" s="451"/>
      <c r="D723" s="451"/>
      <c r="E723" s="275"/>
      <c r="F723" s="275"/>
      <c r="G723" s="275"/>
      <c r="H723" s="179"/>
      <c r="I723" s="179"/>
      <c r="J723" s="298"/>
      <c r="K723" s="275"/>
      <c r="L723" s="275"/>
      <c r="M723" s="275"/>
      <c r="N723" s="298"/>
      <c r="O723" s="275"/>
      <c r="P723" s="275"/>
      <c r="Q723" s="275"/>
      <c r="R723" s="275"/>
      <c r="S723" s="275"/>
      <c r="T723" s="275"/>
      <c r="U723" s="275"/>
      <c r="V723" s="275"/>
      <c r="W723" s="275"/>
      <c r="X723" s="275"/>
      <c r="Y723" s="275"/>
      <c r="Z723" s="275"/>
      <c r="AA723" s="275"/>
      <c r="AB723" s="275"/>
      <c r="AC723" s="275"/>
      <c r="AD723" s="298"/>
      <c r="AE723" s="275"/>
      <c r="AF723" s="275"/>
      <c r="AG723" s="275"/>
      <c r="AH723" s="275"/>
      <c r="AI723" s="275"/>
      <c r="AJ723" s="275"/>
      <c r="AK723" s="275"/>
      <c r="AL723" s="275"/>
      <c r="AM723" s="275"/>
      <c r="AN723" s="275"/>
      <c r="AO723" s="275"/>
      <c r="AP723" s="275"/>
      <c r="AQ723" s="275"/>
      <c r="AR723" s="275"/>
      <c r="AS723" s="298"/>
      <c r="AT723" s="275"/>
      <c r="AU723" s="281"/>
    </row>
    <row r="724" spans="1:47" s="2" customFormat="1">
      <c r="A724" s="451"/>
      <c r="B724" s="451"/>
      <c r="C724" s="451"/>
      <c r="D724" s="451"/>
      <c r="E724" s="275"/>
      <c r="F724" s="275"/>
      <c r="G724" s="275"/>
      <c r="H724" s="179"/>
      <c r="I724" s="179"/>
      <c r="J724" s="298"/>
      <c r="K724" s="275"/>
      <c r="L724" s="275"/>
      <c r="M724" s="275"/>
      <c r="N724" s="298"/>
      <c r="O724" s="275"/>
      <c r="P724" s="275"/>
      <c r="Q724" s="275"/>
      <c r="R724" s="275"/>
      <c r="S724" s="275"/>
      <c r="T724" s="275"/>
      <c r="U724" s="275"/>
      <c r="V724" s="275"/>
      <c r="W724" s="275"/>
      <c r="X724" s="275"/>
      <c r="Y724" s="275"/>
      <c r="Z724" s="275"/>
      <c r="AA724" s="275"/>
      <c r="AB724" s="275"/>
      <c r="AC724" s="275"/>
      <c r="AD724" s="298"/>
      <c r="AE724" s="275"/>
      <c r="AF724" s="275"/>
      <c r="AG724" s="275"/>
      <c r="AH724" s="275"/>
      <c r="AI724" s="275"/>
      <c r="AJ724" s="275"/>
      <c r="AK724" s="275"/>
      <c r="AL724" s="275"/>
      <c r="AM724" s="275"/>
      <c r="AN724" s="275"/>
      <c r="AO724" s="275"/>
      <c r="AP724" s="275"/>
      <c r="AQ724" s="275"/>
      <c r="AR724" s="275"/>
      <c r="AS724" s="298"/>
      <c r="AT724" s="275"/>
      <c r="AU724" s="281"/>
    </row>
    <row r="725" spans="1:47" s="2" customFormat="1">
      <c r="A725" s="451"/>
      <c r="B725" s="451"/>
      <c r="C725" s="451"/>
      <c r="D725" s="451"/>
      <c r="E725" s="275"/>
      <c r="F725" s="275"/>
      <c r="G725" s="275"/>
      <c r="H725" s="179"/>
      <c r="I725" s="179"/>
      <c r="J725" s="298"/>
      <c r="K725" s="275"/>
      <c r="L725" s="275"/>
      <c r="M725" s="275"/>
      <c r="N725" s="298"/>
      <c r="O725" s="275"/>
      <c r="P725" s="275"/>
      <c r="Q725" s="275"/>
      <c r="R725" s="275"/>
      <c r="S725" s="275"/>
      <c r="T725" s="275"/>
      <c r="U725" s="275"/>
      <c r="V725" s="275"/>
      <c r="W725" s="275"/>
      <c r="X725" s="275"/>
      <c r="Y725" s="275"/>
      <c r="Z725" s="275"/>
      <c r="AA725" s="275"/>
      <c r="AB725" s="275"/>
      <c r="AC725" s="275"/>
      <c r="AD725" s="298"/>
      <c r="AE725" s="275"/>
      <c r="AF725" s="275"/>
      <c r="AG725" s="275"/>
      <c r="AH725" s="275"/>
      <c r="AI725" s="275"/>
      <c r="AJ725" s="275"/>
      <c r="AK725" s="275"/>
      <c r="AL725" s="275"/>
      <c r="AM725" s="275"/>
      <c r="AN725" s="275"/>
      <c r="AO725" s="275"/>
      <c r="AP725" s="275"/>
      <c r="AQ725" s="275"/>
      <c r="AR725" s="275"/>
      <c r="AS725" s="298"/>
      <c r="AT725" s="275"/>
      <c r="AU725" s="281"/>
    </row>
    <row r="726" spans="1:47" s="2" customFormat="1">
      <c r="A726" s="451"/>
      <c r="B726" s="451"/>
      <c r="C726" s="451"/>
      <c r="D726" s="451"/>
      <c r="E726" s="275"/>
      <c r="F726" s="275"/>
      <c r="G726" s="275"/>
      <c r="H726" s="179"/>
      <c r="I726" s="179"/>
      <c r="J726" s="298"/>
      <c r="K726" s="275"/>
      <c r="L726" s="275"/>
      <c r="M726" s="275"/>
      <c r="N726" s="298"/>
      <c r="O726" s="275"/>
      <c r="P726" s="275"/>
      <c r="Q726" s="275"/>
      <c r="R726" s="275"/>
      <c r="S726" s="275"/>
      <c r="T726" s="275"/>
      <c r="U726" s="275"/>
      <c r="V726" s="275"/>
      <c r="W726" s="275"/>
      <c r="X726" s="275"/>
      <c r="Y726" s="275"/>
      <c r="Z726" s="275"/>
      <c r="AA726" s="275"/>
      <c r="AB726" s="275"/>
      <c r="AC726" s="275"/>
      <c r="AD726" s="298"/>
      <c r="AE726" s="275"/>
      <c r="AF726" s="275"/>
      <c r="AG726" s="275"/>
      <c r="AH726" s="275"/>
      <c r="AI726" s="275"/>
      <c r="AJ726" s="275"/>
      <c r="AK726" s="275"/>
      <c r="AL726" s="275"/>
      <c r="AM726" s="275"/>
      <c r="AN726" s="275"/>
      <c r="AO726" s="275"/>
      <c r="AP726" s="275"/>
      <c r="AQ726" s="275"/>
      <c r="AR726" s="275"/>
      <c r="AS726" s="298"/>
      <c r="AT726" s="275"/>
      <c r="AU726" s="281"/>
    </row>
    <row r="727" spans="1:47" s="2" customFormat="1">
      <c r="A727" s="451"/>
      <c r="B727" s="451"/>
      <c r="C727" s="451"/>
      <c r="D727" s="451"/>
      <c r="E727" s="275"/>
      <c r="F727" s="275"/>
      <c r="G727" s="275"/>
      <c r="H727" s="179"/>
      <c r="I727" s="179"/>
      <c r="J727" s="298"/>
      <c r="K727" s="275"/>
      <c r="L727" s="275"/>
      <c r="M727" s="275"/>
      <c r="N727" s="298"/>
      <c r="O727" s="275"/>
      <c r="P727" s="275"/>
      <c r="Q727" s="275"/>
      <c r="R727" s="275"/>
      <c r="S727" s="275"/>
      <c r="T727" s="275"/>
      <c r="U727" s="275"/>
      <c r="V727" s="275"/>
      <c r="W727" s="275"/>
      <c r="X727" s="275"/>
      <c r="Y727" s="275"/>
      <c r="Z727" s="275"/>
      <c r="AA727" s="275"/>
      <c r="AB727" s="275"/>
      <c r="AC727" s="275"/>
      <c r="AD727" s="298"/>
      <c r="AE727" s="275"/>
      <c r="AF727" s="275"/>
      <c r="AG727" s="275"/>
      <c r="AH727" s="275"/>
      <c r="AI727" s="275"/>
      <c r="AJ727" s="275"/>
      <c r="AK727" s="275"/>
      <c r="AL727" s="275"/>
      <c r="AM727" s="275"/>
      <c r="AN727" s="275"/>
      <c r="AO727" s="275"/>
      <c r="AP727" s="275"/>
      <c r="AQ727" s="275"/>
      <c r="AR727" s="275"/>
      <c r="AS727" s="298"/>
      <c r="AT727" s="275"/>
      <c r="AU727" s="281"/>
    </row>
    <row r="728" spans="1:47" s="2" customFormat="1">
      <c r="A728" s="451"/>
      <c r="B728" s="451"/>
      <c r="C728" s="451"/>
      <c r="D728" s="451"/>
      <c r="E728" s="275"/>
      <c r="F728" s="275"/>
      <c r="G728" s="275"/>
      <c r="H728" s="179"/>
      <c r="I728" s="179"/>
      <c r="J728" s="298"/>
      <c r="K728" s="275"/>
      <c r="L728" s="275"/>
      <c r="M728" s="275"/>
      <c r="N728" s="298"/>
      <c r="O728" s="275"/>
      <c r="P728" s="275"/>
      <c r="Q728" s="275"/>
      <c r="R728" s="275"/>
      <c r="S728" s="275"/>
      <c r="T728" s="275"/>
      <c r="U728" s="275"/>
      <c r="V728" s="275"/>
      <c r="W728" s="275"/>
      <c r="X728" s="275"/>
      <c r="Y728" s="275"/>
      <c r="Z728" s="275"/>
      <c r="AA728" s="275"/>
      <c r="AB728" s="275"/>
      <c r="AC728" s="275"/>
      <c r="AD728" s="298"/>
      <c r="AE728" s="275"/>
      <c r="AF728" s="275"/>
      <c r="AG728" s="275"/>
      <c r="AH728" s="275"/>
      <c r="AI728" s="275"/>
      <c r="AJ728" s="275"/>
      <c r="AK728" s="275"/>
      <c r="AL728" s="275"/>
      <c r="AM728" s="275"/>
      <c r="AN728" s="275"/>
      <c r="AO728" s="275"/>
      <c r="AP728" s="275"/>
      <c r="AQ728" s="275"/>
      <c r="AR728" s="275"/>
      <c r="AS728" s="298"/>
      <c r="AT728" s="275"/>
      <c r="AU728" s="281"/>
    </row>
    <row r="729" spans="1:47" s="2" customFormat="1">
      <c r="A729" s="451"/>
      <c r="B729" s="451"/>
      <c r="C729" s="451"/>
      <c r="D729" s="451"/>
      <c r="E729" s="275"/>
      <c r="F729" s="275"/>
      <c r="G729" s="275"/>
      <c r="H729" s="179"/>
      <c r="I729" s="179"/>
      <c r="J729" s="298"/>
      <c r="K729" s="275"/>
      <c r="L729" s="275"/>
      <c r="M729" s="275"/>
      <c r="N729" s="298"/>
      <c r="O729" s="275"/>
      <c r="P729" s="275"/>
      <c r="Q729" s="275"/>
      <c r="R729" s="275"/>
      <c r="S729" s="275"/>
      <c r="T729" s="275"/>
      <c r="U729" s="275"/>
      <c r="V729" s="275"/>
      <c r="W729" s="275"/>
      <c r="X729" s="275"/>
      <c r="Y729" s="275"/>
      <c r="Z729" s="275"/>
      <c r="AA729" s="275"/>
      <c r="AB729" s="275"/>
      <c r="AC729" s="275"/>
      <c r="AD729" s="298"/>
      <c r="AE729" s="275"/>
      <c r="AF729" s="275"/>
      <c r="AG729" s="275"/>
      <c r="AH729" s="275"/>
      <c r="AI729" s="275"/>
      <c r="AJ729" s="275"/>
      <c r="AK729" s="275"/>
      <c r="AL729" s="275"/>
      <c r="AM729" s="275"/>
      <c r="AN729" s="275"/>
      <c r="AO729" s="275"/>
      <c r="AP729" s="275"/>
      <c r="AQ729" s="275"/>
      <c r="AR729" s="275"/>
      <c r="AS729" s="298"/>
      <c r="AT729" s="275"/>
      <c r="AU729" s="281"/>
    </row>
    <row r="730" spans="1:47" s="2" customFormat="1">
      <c r="A730" s="451"/>
      <c r="B730" s="451"/>
      <c r="C730" s="451"/>
      <c r="D730" s="451"/>
      <c r="E730" s="275"/>
      <c r="F730" s="275"/>
      <c r="G730" s="275"/>
      <c r="H730" s="179"/>
      <c r="I730" s="179"/>
      <c r="J730" s="298"/>
      <c r="K730" s="275"/>
      <c r="L730" s="275"/>
      <c r="M730" s="275"/>
      <c r="N730" s="298"/>
      <c r="O730" s="275"/>
      <c r="P730" s="275"/>
      <c r="Q730" s="275"/>
      <c r="R730" s="275"/>
      <c r="S730" s="275"/>
      <c r="T730" s="275"/>
      <c r="U730" s="275"/>
      <c r="V730" s="275"/>
      <c r="W730" s="275"/>
      <c r="X730" s="275"/>
      <c r="Y730" s="275"/>
      <c r="Z730" s="275"/>
      <c r="AA730" s="275"/>
      <c r="AB730" s="275"/>
      <c r="AC730" s="275"/>
      <c r="AD730" s="298"/>
      <c r="AE730" s="275"/>
      <c r="AF730" s="275"/>
      <c r="AG730" s="275"/>
      <c r="AH730" s="275"/>
      <c r="AI730" s="275"/>
      <c r="AJ730" s="275"/>
      <c r="AK730" s="275"/>
      <c r="AL730" s="275"/>
      <c r="AM730" s="275"/>
      <c r="AN730" s="275"/>
      <c r="AO730" s="275"/>
      <c r="AP730" s="275"/>
      <c r="AQ730" s="275"/>
      <c r="AR730" s="275"/>
      <c r="AS730" s="298"/>
      <c r="AT730" s="275"/>
      <c r="AU730" s="281"/>
    </row>
    <row r="731" spans="1:47" s="2" customFormat="1">
      <c r="A731" s="451"/>
      <c r="B731" s="451"/>
      <c r="C731" s="451"/>
      <c r="D731" s="451"/>
      <c r="E731" s="275"/>
      <c r="F731" s="275"/>
      <c r="G731" s="275"/>
      <c r="H731" s="179"/>
      <c r="I731" s="179"/>
      <c r="J731" s="298"/>
      <c r="K731" s="275"/>
      <c r="L731" s="275"/>
      <c r="M731" s="275"/>
      <c r="N731" s="298"/>
      <c r="O731" s="275"/>
      <c r="P731" s="275"/>
      <c r="Q731" s="275"/>
      <c r="R731" s="275"/>
      <c r="S731" s="275"/>
      <c r="T731" s="275"/>
      <c r="U731" s="275"/>
      <c r="V731" s="275"/>
      <c r="W731" s="275"/>
      <c r="X731" s="275"/>
      <c r="Y731" s="275"/>
      <c r="Z731" s="275"/>
      <c r="AA731" s="275"/>
      <c r="AB731" s="275"/>
      <c r="AC731" s="275"/>
      <c r="AD731" s="298"/>
      <c r="AE731" s="275"/>
      <c r="AF731" s="275"/>
      <c r="AG731" s="275"/>
      <c r="AH731" s="275"/>
      <c r="AI731" s="275"/>
      <c r="AJ731" s="275"/>
      <c r="AK731" s="275"/>
      <c r="AL731" s="275"/>
      <c r="AM731" s="275"/>
      <c r="AN731" s="275"/>
      <c r="AO731" s="275"/>
      <c r="AP731" s="275"/>
      <c r="AQ731" s="275"/>
      <c r="AR731" s="275"/>
      <c r="AS731" s="298"/>
      <c r="AT731" s="275"/>
      <c r="AU731" s="281"/>
    </row>
    <row r="732" spans="1:47" s="2" customFormat="1">
      <c r="A732" s="451"/>
      <c r="B732" s="451"/>
      <c r="C732" s="451"/>
      <c r="D732" s="451"/>
      <c r="E732" s="275"/>
      <c r="F732" s="275"/>
      <c r="G732" s="275"/>
      <c r="H732" s="179"/>
      <c r="I732" s="179"/>
      <c r="J732" s="298"/>
      <c r="K732" s="275"/>
      <c r="L732" s="275"/>
      <c r="M732" s="275"/>
      <c r="N732" s="298"/>
      <c r="O732" s="275"/>
      <c r="P732" s="275"/>
      <c r="Q732" s="275"/>
      <c r="R732" s="275"/>
      <c r="S732" s="275"/>
      <c r="T732" s="275"/>
      <c r="U732" s="275"/>
      <c r="V732" s="275"/>
      <c r="W732" s="275"/>
      <c r="X732" s="275"/>
      <c r="Y732" s="275"/>
      <c r="Z732" s="275"/>
      <c r="AA732" s="275"/>
      <c r="AB732" s="275"/>
      <c r="AC732" s="275"/>
      <c r="AD732" s="298"/>
      <c r="AE732" s="275"/>
      <c r="AF732" s="275"/>
      <c r="AG732" s="275"/>
      <c r="AH732" s="275"/>
      <c r="AI732" s="275"/>
      <c r="AJ732" s="275"/>
      <c r="AK732" s="275"/>
      <c r="AL732" s="275"/>
      <c r="AM732" s="275"/>
      <c r="AN732" s="275"/>
      <c r="AO732" s="275"/>
      <c r="AP732" s="275"/>
      <c r="AQ732" s="275"/>
      <c r="AR732" s="275"/>
      <c r="AS732" s="298"/>
      <c r="AT732" s="275"/>
      <c r="AU732" s="281"/>
    </row>
    <row r="733" spans="1:47" s="2" customFormat="1">
      <c r="A733" s="451"/>
      <c r="B733" s="451"/>
      <c r="C733" s="451"/>
      <c r="D733" s="451"/>
      <c r="E733" s="275"/>
      <c r="F733" s="275"/>
      <c r="G733" s="275"/>
      <c r="H733" s="179"/>
      <c r="I733" s="179"/>
      <c r="J733" s="298"/>
      <c r="K733" s="275"/>
      <c r="L733" s="275"/>
      <c r="M733" s="275"/>
      <c r="N733" s="298"/>
      <c r="O733" s="275"/>
      <c r="P733" s="275"/>
      <c r="Q733" s="275"/>
      <c r="R733" s="275"/>
      <c r="S733" s="275"/>
      <c r="T733" s="275"/>
      <c r="U733" s="275"/>
      <c r="V733" s="275"/>
      <c r="W733" s="275"/>
      <c r="X733" s="275"/>
      <c r="Y733" s="275"/>
      <c r="Z733" s="275"/>
      <c r="AA733" s="275"/>
      <c r="AB733" s="275"/>
      <c r="AC733" s="275"/>
      <c r="AD733" s="298"/>
      <c r="AE733" s="275"/>
      <c r="AF733" s="275"/>
      <c r="AG733" s="275"/>
      <c r="AH733" s="275"/>
      <c r="AI733" s="275"/>
      <c r="AJ733" s="275"/>
      <c r="AK733" s="275"/>
      <c r="AL733" s="275"/>
      <c r="AM733" s="275"/>
      <c r="AN733" s="275"/>
      <c r="AO733" s="275"/>
      <c r="AP733" s="275"/>
      <c r="AQ733" s="275"/>
      <c r="AR733" s="275"/>
      <c r="AS733" s="298"/>
      <c r="AT733" s="275"/>
      <c r="AU733" s="281"/>
    </row>
    <row r="734" spans="1:47" s="2" customFormat="1">
      <c r="A734" s="451"/>
      <c r="B734" s="451"/>
      <c r="C734" s="451"/>
      <c r="D734" s="451"/>
      <c r="E734" s="275"/>
      <c r="F734" s="275"/>
      <c r="G734" s="275"/>
      <c r="H734" s="179"/>
      <c r="I734" s="179"/>
      <c r="J734" s="298"/>
      <c r="K734" s="275"/>
      <c r="L734" s="275"/>
      <c r="M734" s="275"/>
      <c r="N734" s="298"/>
      <c r="O734" s="275"/>
      <c r="P734" s="275"/>
      <c r="Q734" s="275"/>
      <c r="R734" s="275"/>
      <c r="S734" s="275"/>
      <c r="T734" s="275"/>
      <c r="U734" s="275"/>
      <c r="V734" s="275"/>
      <c r="W734" s="275"/>
      <c r="X734" s="275"/>
      <c r="Y734" s="275"/>
      <c r="Z734" s="275"/>
      <c r="AA734" s="275"/>
      <c r="AB734" s="275"/>
      <c r="AC734" s="275"/>
      <c r="AD734" s="298"/>
      <c r="AE734" s="275"/>
      <c r="AF734" s="275"/>
      <c r="AG734" s="275"/>
      <c r="AH734" s="275"/>
      <c r="AI734" s="275"/>
      <c r="AJ734" s="275"/>
      <c r="AK734" s="275"/>
      <c r="AL734" s="275"/>
      <c r="AM734" s="275"/>
      <c r="AN734" s="275"/>
      <c r="AO734" s="275"/>
      <c r="AP734" s="275"/>
      <c r="AQ734" s="275"/>
      <c r="AR734" s="275"/>
      <c r="AS734" s="298"/>
      <c r="AT734" s="275"/>
      <c r="AU734" s="281"/>
    </row>
    <row r="735" spans="1:47" s="2" customFormat="1">
      <c r="A735" s="451"/>
      <c r="B735" s="451"/>
      <c r="C735" s="451"/>
      <c r="D735" s="451"/>
      <c r="E735" s="275"/>
      <c r="F735" s="275"/>
      <c r="G735" s="275"/>
      <c r="H735" s="179"/>
      <c r="I735" s="179"/>
      <c r="J735" s="298"/>
      <c r="K735" s="275"/>
      <c r="L735" s="275"/>
      <c r="M735" s="275"/>
      <c r="N735" s="298"/>
      <c r="O735" s="275"/>
      <c r="P735" s="275"/>
      <c r="Q735" s="275"/>
      <c r="R735" s="275"/>
      <c r="S735" s="275"/>
      <c r="T735" s="275"/>
      <c r="U735" s="275"/>
      <c r="V735" s="275"/>
      <c r="W735" s="275"/>
      <c r="X735" s="275"/>
      <c r="Y735" s="275"/>
      <c r="Z735" s="275"/>
      <c r="AA735" s="275"/>
      <c r="AB735" s="275"/>
      <c r="AC735" s="275"/>
      <c r="AD735" s="298"/>
      <c r="AE735" s="275"/>
      <c r="AF735" s="275"/>
      <c r="AG735" s="275"/>
      <c r="AH735" s="275"/>
      <c r="AI735" s="275"/>
      <c r="AJ735" s="275"/>
      <c r="AK735" s="275"/>
      <c r="AL735" s="275"/>
      <c r="AM735" s="275"/>
      <c r="AN735" s="275"/>
      <c r="AO735" s="275"/>
      <c r="AP735" s="275"/>
      <c r="AQ735" s="275"/>
      <c r="AR735" s="275"/>
      <c r="AS735" s="298"/>
      <c r="AT735" s="275"/>
      <c r="AU735" s="281"/>
    </row>
    <row r="736" spans="1:47" s="2" customFormat="1">
      <c r="A736" s="451"/>
      <c r="B736" s="451"/>
      <c r="C736" s="451"/>
      <c r="D736" s="451"/>
      <c r="E736" s="275"/>
      <c r="F736" s="275"/>
      <c r="G736" s="275"/>
      <c r="H736" s="179"/>
      <c r="I736" s="179"/>
      <c r="J736" s="298"/>
      <c r="K736" s="275"/>
      <c r="L736" s="275"/>
      <c r="M736" s="275"/>
      <c r="N736" s="298"/>
      <c r="O736" s="275"/>
      <c r="P736" s="275"/>
      <c r="Q736" s="275"/>
      <c r="R736" s="275"/>
      <c r="S736" s="275"/>
      <c r="T736" s="275"/>
      <c r="U736" s="275"/>
      <c r="V736" s="275"/>
      <c r="W736" s="275"/>
      <c r="X736" s="275"/>
      <c r="Y736" s="275"/>
      <c r="Z736" s="275"/>
      <c r="AA736" s="275"/>
      <c r="AB736" s="275"/>
      <c r="AC736" s="275"/>
      <c r="AD736" s="298"/>
      <c r="AE736" s="275"/>
      <c r="AF736" s="275"/>
      <c r="AG736" s="275"/>
      <c r="AH736" s="275"/>
      <c r="AI736" s="275"/>
      <c r="AJ736" s="275"/>
      <c r="AK736" s="275"/>
      <c r="AL736" s="275"/>
      <c r="AM736" s="275"/>
      <c r="AN736" s="275"/>
      <c r="AO736" s="275"/>
      <c r="AP736" s="275"/>
      <c r="AQ736" s="275"/>
      <c r="AR736" s="275"/>
      <c r="AS736" s="298"/>
      <c r="AT736" s="275"/>
      <c r="AU736" s="281"/>
    </row>
    <row r="737" spans="1:47" s="2" customFormat="1">
      <c r="A737" s="451"/>
      <c r="B737" s="451"/>
      <c r="C737" s="451"/>
      <c r="D737" s="451"/>
      <c r="E737" s="275"/>
      <c r="F737" s="275"/>
      <c r="G737" s="275"/>
      <c r="H737" s="179"/>
      <c r="I737" s="179"/>
      <c r="J737" s="298"/>
      <c r="K737" s="275"/>
      <c r="L737" s="275"/>
      <c r="M737" s="275"/>
      <c r="N737" s="298"/>
      <c r="O737" s="275"/>
      <c r="P737" s="275"/>
      <c r="Q737" s="275"/>
      <c r="R737" s="275"/>
      <c r="S737" s="275"/>
      <c r="T737" s="275"/>
      <c r="U737" s="275"/>
      <c r="V737" s="275"/>
      <c r="W737" s="275"/>
      <c r="X737" s="275"/>
      <c r="Y737" s="275"/>
      <c r="Z737" s="275"/>
      <c r="AA737" s="275"/>
      <c r="AB737" s="275"/>
      <c r="AC737" s="275"/>
      <c r="AD737" s="298"/>
      <c r="AE737" s="275"/>
      <c r="AF737" s="275"/>
      <c r="AG737" s="275"/>
      <c r="AH737" s="275"/>
      <c r="AI737" s="275"/>
      <c r="AJ737" s="275"/>
      <c r="AK737" s="275"/>
      <c r="AL737" s="275"/>
      <c r="AM737" s="275"/>
      <c r="AN737" s="275"/>
      <c r="AO737" s="275"/>
      <c r="AP737" s="275"/>
      <c r="AQ737" s="275"/>
      <c r="AR737" s="275"/>
      <c r="AS737" s="298"/>
      <c r="AT737" s="275"/>
      <c r="AU737" s="281"/>
    </row>
    <row r="738" spans="1:47" s="2" customFormat="1">
      <c r="A738" s="451"/>
      <c r="B738" s="451"/>
      <c r="C738" s="451"/>
      <c r="D738" s="451"/>
      <c r="E738" s="275"/>
      <c r="F738" s="275"/>
      <c r="G738" s="275"/>
      <c r="H738" s="179"/>
      <c r="I738" s="179"/>
      <c r="J738" s="298"/>
      <c r="K738" s="275"/>
      <c r="L738" s="275"/>
      <c r="M738" s="275"/>
      <c r="N738" s="298"/>
      <c r="O738" s="275"/>
      <c r="P738" s="275"/>
      <c r="Q738" s="275"/>
      <c r="R738" s="275"/>
      <c r="S738" s="275"/>
      <c r="T738" s="275"/>
      <c r="U738" s="275"/>
      <c r="V738" s="275"/>
      <c r="W738" s="275"/>
      <c r="X738" s="275"/>
      <c r="Y738" s="275"/>
      <c r="Z738" s="275"/>
      <c r="AA738" s="275"/>
      <c r="AB738" s="275"/>
      <c r="AC738" s="275"/>
      <c r="AD738" s="298"/>
      <c r="AE738" s="275"/>
      <c r="AF738" s="275"/>
      <c r="AG738" s="275"/>
      <c r="AH738" s="275"/>
      <c r="AI738" s="275"/>
      <c r="AJ738" s="275"/>
      <c r="AK738" s="275"/>
      <c r="AL738" s="275"/>
      <c r="AM738" s="275"/>
      <c r="AN738" s="275"/>
      <c r="AO738" s="275"/>
      <c r="AP738" s="275"/>
      <c r="AQ738" s="275"/>
      <c r="AR738" s="275"/>
      <c r="AS738" s="298"/>
      <c r="AT738" s="275"/>
      <c r="AU738" s="281"/>
    </row>
    <row r="739" spans="1:47" s="2" customFormat="1">
      <c r="A739" s="451"/>
      <c r="B739" s="451"/>
      <c r="C739" s="451"/>
      <c r="D739" s="451"/>
      <c r="E739" s="275"/>
      <c r="F739" s="275"/>
      <c r="G739" s="275"/>
      <c r="H739" s="179"/>
      <c r="I739" s="179"/>
      <c r="J739" s="298"/>
      <c r="K739" s="275"/>
      <c r="L739" s="275"/>
      <c r="M739" s="275"/>
      <c r="N739" s="298"/>
      <c r="O739" s="275"/>
      <c r="P739" s="275"/>
      <c r="Q739" s="275"/>
      <c r="R739" s="275"/>
      <c r="S739" s="275"/>
      <c r="T739" s="275"/>
      <c r="U739" s="275"/>
      <c r="V739" s="275"/>
      <c r="W739" s="275"/>
      <c r="X739" s="275"/>
      <c r="Y739" s="275"/>
      <c r="Z739" s="275"/>
      <c r="AA739" s="275"/>
      <c r="AB739" s="275"/>
      <c r="AC739" s="275"/>
      <c r="AD739" s="298"/>
      <c r="AE739" s="275"/>
      <c r="AF739" s="275"/>
      <c r="AG739" s="275"/>
      <c r="AH739" s="275"/>
      <c r="AI739" s="275"/>
      <c r="AJ739" s="275"/>
      <c r="AK739" s="275"/>
      <c r="AL739" s="275"/>
      <c r="AM739" s="275"/>
      <c r="AN739" s="275"/>
      <c r="AO739" s="275"/>
      <c r="AP739" s="275"/>
      <c r="AQ739" s="275"/>
      <c r="AR739" s="275"/>
      <c r="AS739" s="298"/>
      <c r="AT739" s="275"/>
      <c r="AU739" s="281"/>
    </row>
    <row r="740" spans="1:47" s="2" customFormat="1">
      <c r="A740" s="451"/>
      <c r="B740" s="451"/>
      <c r="C740" s="451"/>
      <c r="D740" s="451"/>
      <c r="E740" s="275"/>
      <c r="F740" s="275"/>
      <c r="G740" s="275"/>
      <c r="H740" s="179"/>
      <c r="I740" s="179"/>
      <c r="J740" s="298"/>
      <c r="K740" s="275"/>
      <c r="L740" s="275"/>
      <c r="M740" s="275"/>
      <c r="N740" s="298"/>
      <c r="O740" s="275"/>
      <c r="P740" s="275"/>
      <c r="Q740" s="275"/>
      <c r="R740" s="275"/>
      <c r="S740" s="275"/>
      <c r="T740" s="275"/>
      <c r="U740" s="275"/>
      <c r="V740" s="275"/>
      <c r="W740" s="275"/>
      <c r="X740" s="275"/>
      <c r="Y740" s="275"/>
      <c r="Z740" s="275"/>
      <c r="AA740" s="275"/>
      <c r="AB740" s="275"/>
      <c r="AC740" s="275"/>
      <c r="AD740" s="298"/>
      <c r="AE740" s="275"/>
      <c r="AF740" s="275"/>
      <c r="AG740" s="275"/>
      <c r="AH740" s="275"/>
      <c r="AI740" s="275"/>
      <c r="AJ740" s="275"/>
      <c r="AK740" s="275"/>
      <c r="AL740" s="275"/>
      <c r="AM740" s="275"/>
      <c r="AN740" s="275"/>
      <c r="AO740" s="275"/>
      <c r="AP740" s="275"/>
      <c r="AQ740" s="275"/>
      <c r="AR740" s="275"/>
      <c r="AS740" s="298"/>
      <c r="AT740" s="275"/>
      <c r="AU740" s="281"/>
    </row>
    <row r="741" spans="1:47" s="2" customFormat="1">
      <c r="A741" s="451"/>
      <c r="B741" s="451"/>
      <c r="C741" s="451"/>
      <c r="D741" s="451"/>
      <c r="E741" s="275"/>
      <c r="F741" s="275"/>
      <c r="G741" s="275"/>
      <c r="H741" s="179"/>
      <c r="I741" s="179"/>
      <c r="J741" s="298"/>
      <c r="K741" s="275"/>
      <c r="L741" s="275"/>
      <c r="M741" s="275"/>
      <c r="N741" s="298"/>
      <c r="O741" s="275"/>
      <c r="P741" s="275"/>
      <c r="Q741" s="275"/>
      <c r="R741" s="275"/>
      <c r="S741" s="275"/>
      <c r="T741" s="275"/>
      <c r="U741" s="275"/>
      <c r="V741" s="275"/>
      <c r="W741" s="275"/>
      <c r="X741" s="275"/>
      <c r="Y741" s="275"/>
      <c r="Z741" s="275"/>
      <c r="AA741" s="275"/>
      <c r="AB741" s="275"/>
      <c r="AC741" s="275"/>
      <c r="AD741" s="298"/>
      <c r="AE741" s="275"/>
      <c r="AF741" s="275"/>
      <c r="AG741" s="275"/>
      <c r="AH741" s="275"/>
      <c r="AI741" s="275"/>
      <c r="AJ741" s="275"/>
      <c r="AK741" s="275"/>
      <c r="AL741" s="275"/>
      <c r="AM741" s="275"/>
      <c r="AN741" s="275"/>
      <c r="AO741" s="275"/>
      <c r="AP741" s="275"/>
      <c r="AQ741" s="275"/>
      <c r="AR741" s="275"/>
      <c r="AS741" s="298"/>
      <c r="AT741" s="275"/>
      <c r="AU741" s="281"/>
    </row>
    <row r="742" spans="1:47" s="2" customFormat="1">
      <c r="A742" s="451"/>
      <c r="B742" s="451"/>
      <c r="C742" s="451"/>
      <c r="D742" s="451"/>
      <c r="E742" s="275"/>
      <c r="F742" s="275"/>
      <c r="G742" s="275"/>
      <c r="H742" s="179"/>
      <c r="I742" s="179"/>
      <c r="J742" s="298"/>
      <c r="K742" s="275"/>
      <c r="L742" s="275"/>
      <c r="M742" s="275"/>
      <c r="N742" s="298"/>
      <c r="O742" s="275"/>
      <c r="P742" s="275"/>
      <c r="Q742" s="275"/>
      <c r="R742" s="275"/>
      <c r="S742" s="275"/>
      <c r="T742" s="275"/>
      <c r="U742" s="275"/>
      <c r="V742" s="275"/>
      <c r="W742" s="275"/>
      <c r="X742" s="275"/>
      <c r="Y742" s="275"/>
      <c r="Z742" s="275"/>
      <c r="AA742" s="275"/>
      <c r="AB742" s="275"/>
      <c r="AC742" s="275"/>
      <c r="AD742" s="298"/>
      <c r="AE742" s="275"/>
      <c r="AF742" s="275"/>
      <c r="AG742" s="275"/>
      <c r="AH742" s="275"/>
      <c r="AI742" s="275"/>
      <c r="AJ742" s="275"/>
      <c r="AK742" s="275"/>
      <c r="AL742" s="275"/>
      <c r="AM742" s="275"/>
      <c r="AN742" s="275"/>
      <c r="AO742" s="275"/>
      <c r="AP742" s="275"/>
      <c r="AQ742" s="275"/>
      <c r="AR742" s="275"/>
      <c r="AS742" s="298"/>
      <c r="AT742" s="275"/>
      <c r="AU742" s="281"/>
    </row>
    <row r="743" spans="1:47" s="2" customFormat="1">
      <c r="A743" s="451"/>
      <c r="B743" s="451"/>
      <c r="C743" s="451"/>
      <c r="D743" s="451"/>
      <c r="E743" s="275"/>
      <c r="F743" s="275"/>
      <c r="G743" s="275"/>
      <c r="H743" s="179"/>
      <c r="I743" s="179"/>
      <c r="J743" s="298"/>
      <c r="K743" s="275"/>
      <c r="L743" s="275"/>
      <c r="M743" s="275"/>
      <c r="N743" s="298"/>
      <c r="O743" s="275"/>
      <c r="P743" s="275"/>
      <c r="Q743" s="275"/>
      <c r="R743" s="275"/>
      <c r="S743" s="275"/>
      <c r="T743" s="275"/>
      <c r="U743" s="275"/>
      <c r="V743" s="275"/>
      <c r="W743" s="275"/>
      <c r="X743" s="275"/>
      <c r="Y743" s="275"/>
      <c r="Z743" s="275"/>
      <c r="AA743" s="275"/>
      <c r="AB743" s="275"/>
      <c r="AC743" s="275"/>
      <c r="AD743" s="298"/>
      <c r="AE743" s="275"/>
      <c r="AF743" s="275"/>
      <c r="AG743" s="275"/>
      <c r="AH743" s="275"/>
      <c r="AI743" s="275"/>
      <c r="AJ743" s="275"/>
      <c r="AK743" s="275"/>
      <c r="AL743" s="275"/>
      <c r="AM743" s="275"/>
      <c r="AN743" s="275"/>
      <c r="AO743" s="275"/>
      <c r="AP743" s="275"/>
      <c r="AQ743" s="275"/>
      <c r="AR743" s="275"/>
      <c r="AS743" s="298"/>
      <c r="AT743" s="275"/>
      <c r="AU743" s="281"/>
    </row>
    <row r="744" spans="1:47" s="2" customFormat="1">
      <c r="A744" s="451"/>
      <c r="B744" s="451"/>
      <c r="C744" s="451"/>
      <c r="D744" s="451"/>
      <c r="E744" s="275"/>
      <c r="F744" s="275"/>
      <c r="G744" s="275"/>
      <c r="H744" s="179"/>
      <c r="I744" s="179"/>
      <c r="J744" s="298"/>
      <c r="K744" s="275"/>
      <c r="L744" s="275"/>
      <c r="M744" s="275"/>
      <c r="N744" s="298"/>
      <c r="O744" s="275"/>
      <c r="P744" s="275"/>
      <c r="Q744" s="275"/>
      <c r="R744" s="275"/>
      <c r="S744" s="275"/>
      <c r="T744" s="275"/>
      <c r="U744" s="275"/>
      <c r="V744" s="275"/>
      <c r="W744" s="275"/>
      <c r="X744" s="275"/>
      <c r="Y744" s="275"/>
      <c r="Z744" s="275"/>
      <c r="AA744" s="275"/>
      <c r="AB744" s="275"/>
      <c r="AC744" s="275"/>
      <c r="AD744" s="298"/>
      <c r="AE744" s="275"/>
      <c r="AF744" s="275"/>
      <c r="AG744" s="275"/>
      <c r="AH744" s="275"/>
      <c r="AI744" s="275"/>
      <c r="AJ744" s="275"/>
      <c r="AK744" s="275"/>
      <c r="AL744" s="275"/>
      <c r="AM744" s="275"/>
      <c r="AN744" s="275"/>
      <c r="AO744" s="275"/>
      <c r="AP744" s="275"/>
      <c r="AQ744" s="275"/>
      <c r="AR744" s="275"/>
      <c r="AS744" s="298"/>
      <c r="AT744" s="275"/>
      <c r="AU744" s="281"/>
    </row>
    <row r="745" spans="1:47" s="2" customFormat="1">
      <c r="A745" s="451"/>
      <c r="B745" s="451"/>
      <c r="C745" s="451"/>
      <c r="D745" s="451"/>
      <c r="E745" s="275"/>
      <c r="F745" s="275"/>
      <c r="G745" s="275"/>
      <c r="H745" s="179"/>
      <c r="I745" s="179"/>
      <c r="J745" s="298"/>
      <c r="K745" s="275"/>
      <c r="L745" s="275"/>
      <c r="M745" s="275"/>
      <c r="N745" s="298"/>
      <c r="O745" s="275"/>
      <c r="P745" s="275"/>
      <c r="Q745" s="275"/>
      <c r="R745" s="275"/>
      <c r="S745" s="275"/>
      <c r="T745" s="275"/>
      <c r="U745" s="275"/>
      <c r="V745" s="275"/>
      <c r="W745" s="275"/>
      <c r="X745" s="275"/>
      <c r="Y745" s="275"/>
      <c r="Z745" s="275"/>
      <c r="AA745" s="275"/>
      <c r="AB745" s="275"/>
      <c r="AC745" s="275"/>
      <c r="AD745" s="298"/>
      <c r="AE745" s="275"/>
      <c r="AF745" s="275"/>
      <c r="AG745" s="275"/>
      <c r="AH745" s="275"/>
      <c r="AI745" s="275"/>
      <c r="AJ745" s="275"/>
      <c r="AK745" s="275"/>
      <c r="AL745" s="275"/>
      <c r="AM745" s="275"/>
      <c r="AN745" s="275"/>
      <c r="AO745" s="275"/>
      <c r="AP745" s="275"/>
      <c r="AQ745" s="275"/>
      <c r="AR745" s="275"/>
      <c r="AS745" s="298"/>
      <c r="AT745" s="275"/>
      <c r="AU745" s="281"/>
    </row>
    <row r="746" spans="1:47" s="2" customFormat="1">
      <c r="A746" s="451"/>
      <c r="B746" s="451"/>
      <c r="C746" s="451"/>
      <c r="D746" s="451"/>
      <c r="E746" s="275"/>
      <c r="F746" s="275"/>
      <c r="G746" s="275"/>
      <c r="H746" s="179"/>
      <c r="I746" s="179"/>
      <c r="J746" s="298"/>
      <c r="K746" s="275"/>
      <c r="L746" s="275"/>
      <c r="M746" s="275"/>
      <c r="N746" s="298"/>
      <c r="O746" s="275"/>
      <c r="P746" s="275"/>
      <c r="Q746" s="275"/>
      <c r="R746" s="275"/>
      <c r="S746" s="275"/>
      <c r="T746" s="275"/>
      <c r="U746" s="275"/>
      <c r="V746" s="275"/>
      <c r="W746" s="275"/>
      <c r="X746" s="275"/>
      <c r="Y746" s="275"/>
      <c r="Z746" s="275"/>
      <c r="AA746" s="275"/>
      <c r="AB746" s="275"/>
      <c r="AC746" s="275"/>
      <c r="AD746" s="298"/>
      <c r="AE746" s="275"/>
      <c r="AF746" s="275"/>
      <c r="AG746" s="275"/>
      <c r="AH746" s="275"/>
      <c r="AI746" s="275"/>
      <c r="AJ746" s="275"/>
      <c r="AK746" s="275"/>
      <c r="AL746" s="275"/>
      <c r="AM746" s="275"/>
      <c r="AN746" s="275"/>
      <c r="AO746" s="275"/>
      <c r="AP746" s="275"/>
      <c r="AQ746" s="275"/>
      <c r="AR746" s="275"/>
      <c r="AS746" s="298"/>
      <c r="AT746" s="275"/>
      <c r="AU746" s="281"/>
    </row>
    <row r="747" spans="1:47" s="2" customFormat="1">
      <c r="A747" s="451"/>
      <c r="B747" s="451"/>
      <c r="C747" s="451"/>
      <c r="D747" s="451"/>
      <c r="E747" s="275"/>
      <c r="F747" s="275"/>
      <c r="G747" s="275"/>
      <c r="H747" s="179"/>
      <c r="I747" s="179"/>
      <c r="J747" s="298"/>
      <c r="K747" s="275"/>
      <c r="L747" s="275"/>
      <c r="M747" s="275"/>
      <c r="N747" s="298"/>
      <c r="O747" s="275"/>
      <c r="P747" s="275"/>
      <c r="Q747" s="275"/>
      <c r="R747" s="275"/>
      <c r="S747" s="275"/>
      <c r="T747" s="275"/>
      <c r="U747" s="275"/>
      <c r="V747" s="275"/>
      <c r="W747" s="275"/>
      <c r="X747" s="275"/>
      <c r="Y747" s="275"/>
      <c r="Z747" s="275"/>
      <c r="AA747" s="275"/>
      <c r="AB747" s="275"/>
      <c r="AC747" s="275"/>
      <c r="AD747" s="298"/>
      <c r="AE747" s="275"/>
      <c r="AF747" s="275"/>
      <c r="AG747" s="275"/>
      <c r="AH747" s="275"/>
      <c r="AI747" s="275"/>
      <c r="AJ747" s="275"/>
      <c r="AK747" s="275"/>
      <c r="AL747" s="275"/>
      <c r="AM747" s="275"/>
      <c r="AN747" s="275"/>
      <c r="AO747" s="275"/>
      <c r="AP747" s="275"/>
      <c r="AQ747" s="275"/>
      <c r="AR747" s="275"/>
      <c r="AS747" s="298"/>
      <c r="AT747" s="275"/>
      <c r="AU747" s="281"/>
    </row>
    <row r="748" spans="1:47" s="2" customFormat="1">
      <c r="A748" s="451"/>
      <c r="B748" s="451"/>
      <c r="C748" s="451"/>
      <c r="D748" s="451"/>
      <c r="E748" s="275"/>
      <c r="F748" s="275"/>
      <c r="G748" s="275"/>
      <c r="H748" s="179"/>
      <c r="I748" s="179"/>
      <c r="J748" s="298"/>
      <c r="K748" s="275"/>
      <c r="L748" s="275"/>
      <c r="M748" s="275"/>
      <c r="N748" s="298"/>
      <c r="O748" s="275"/>
      <c r="P748" s="275"/>
      <c r="Q748" s="275"/>
      <c r="R748" s="275"/>
      <c r="S748" s="275"/>
      <c r="T748" s="275"/>
      <c r="U748" s="275"/>
      <c r="V748" s="275"/>
      <c r="W748" s="275"/>
      <c r="X748" s="275"/>
      <c r="Y748" s="275"/>
      <c r="Z748" s="275"/>
      <c r="AA748" s="275"/>
      <c r="AB748" s="275"/>
      <c r="AC748" s="275"/>
      <c r="AD748" s="298"/>
      <c r="AE748" s="275"/>
      <c r="AF748" s="275"/>
      <c r="AG748" s="275"/>
      <c r="AH748" s="275"/>
      <c r="AI748" s="275"/>
      <c r="AJ748" s="275"/>
      <c r="AK748" s="275"/>
      <c r="AL748" s="275"/>
      <c r="AM748" s="275"/>
      <c r="AN748" s="275"/>
      <c r="AO748" s="275"/>
      <c r="AP748" s="275"/>
      <c r="AQ748" s="275"/>
      <c r="AR748" s="275"/>
      <c r="AS748" s="298"/>
      <c r="AT748" s="275"/>
      <c r="AU748" s="281"/>
    </row>
    <row r="749" spans="1:47" s="2" customFormat="1">
      <c r="A749" s="451"/>
      <c r="B749" s="451"/>
      <c r="C749" s="451"/>
      <c r="D749" s="451"/>
      <c r="E749" s="275"/>
      <c r="F749" s="275"/>
      <c r="G749" s="275"/>
      <c r="H749" s="179"/>
      <c r="I749" s="179"/>
      <c r="J749" s="298"/>
      <c r="K749" s="275"/>
      <c r="L749" s="275"/>
      <c r="M749" s="275"/>
      <c r="N749" s="298"/>
      <c r="O749" s="275"/>
      <c r="P749" s="275"/>
      <c r="Q749" s="275"/>
      <c r="R749" s="275"/>
      <c r="S749" s="275"/>
      <c r="T749" s="275"/>
      <c r="U749" s="275"/>
      <c r="V749" s="275"/>
      <c r="W749" s="275"/>
      <c r="X749" s="275"/>
      <c r="Y749" s="275"/>
      <c r="Z749" s="275"/>
      <c r="AA749" s="275"/>
      <c r="AB749" s="275"/>
      <c r="AC749" s="275"/>
      <c r="AD749" s="298"/>
      <c r="AE749" s="275"/>
      <c r="AF749" s="275"/>
      <c r="AG749" s="275"/>
      <c r="AH749" s="275"/>
      <c r="AI749" s="275"/>
      <c r="AJ749" s="275"/>
      <c r="AK749" s="275"/>
      <c r="AL749" s="275"/>
      <c r="AM749" s="275"/>
      <c r="AN749" s="275"/>
      <c r="AO749" s="275"/>
      <c r="AP749" s="275"/>
      <c r="AQ749" s="275"/>
      <c r="AR749" s="275"/>
      <c r="AS749" s="298"/>
      <c r="AT749" s="275"/>
      <c r="AU749" s="281"/>
    </row>
    <row r="750" spans="1:47" s="2" customFormat="1">
      <c r="A750" s="451"/>
      <c r="B750" s="451"/>
      <c r="C750" s="451"/>
      <c r="D750" s="451"/>
      <c r="E750" s="275"/>
      <c r="F750" s="275"/>
      <c r="G750" s="275"/>
      <c r="H750" s="179"/>
      <c r="I750" s="179"/>
      <c r="J750" s="298"/>
      <c r="K750" s="275"/>
      <c r="L750" s="275"/>
      <c r="M750" s="275"/>
      <c r="N750" s="298"/>
      <c r="O750" s="275"/>
      <c r="P750" s="275"/>
      <c r="Q750" s="275"/>
      <c r="R750" s="275"/>
      <c r="S750" s="275"/>
      <c r="T750" s="275"/>
      <c r="U750" s="275"/>
      <c r="V750" s="275"/>
      <c r="W750" s="275"/>
      <c r="X750" s="275"/>
      <c r="Y750" s="275"/>
      <c r="Z750" s="275"/>
      <c r="AA750" s="275"/>
      <c r="AB750" s="275"/>
      <c r="AC750" s="275"/>
      <c r="AD750" s="298"/>
      <c r="AE750" s="275"/>
      <c r="AF750" s="275"/>
      <c r="AG750" s="275"/>
      <c r="AH750" s="275"/>
      <c r="AI750" s="275"/>
      <c r="AJ750" s="275"/>
      <c r="AK750" s="275"/>
      <c r="AL750" s="275"/>
      <c r="AM750" s="275"/>
      <c r="AN750" s="275"/>
      <c r="AO750" s="275"/>
      <c r="AP750" s="275"/>
      <c r="AQ750" s="275"/>
      <c r="AR750" s="275"/>
      <c r="AS750" s="298"/>
      <c r="AT750" s="275"/>
      <c r="AU750" s="281"/>
    </row>
    <row r="751" spans="1:47" s="2" customFormat="1">
      <c r="A751" s="451"/>
      <c r="B751" s="451"/>
      <c r="C751" s="451"/>
      <c r="D751" s="451"/>
      <c r="E751" s="275"/>
      <c r="F751" s="275"/>
      <c r="G751" s="275"/>
      <c r="H751" s="179"/>
      <c r="I751" s="179"/>
      <c r="J751" s="298"/>
      <c r="K751" s="275"/>
      <c r="L751" s="275"/>
      <c r="M751" s="275"/>
      <c r="N751" s="298"/>
      <c r="O751" s="275"/>
      <c r="P751" s="275"/>
      <c r="Q751" s="275"/>
      <c r="R751" s="275"/>
      <c r="S751" s="275"/>
      <c r="T751" s="275"/>
      <c r="U751" s="275"/>
      <c r="V751" s="275"/>
      <c r="W751" s="275"/>
      <c r="X751" s="275"/>
      <c r="Y751" s="275"/>
      <c r="Z751" s="275"/>
      <c r="AA751" s="275"/>
      <c r="AB751" s="275"/>
      <c r="AC751" s="275"/>
      <c r="AD751" s="298"/>
      <c r="AE751" s="275"/>
      <c r="AF751" s="275"/>
      <c r="AG751" s="275"/>
      <c r="AH751" s="275"/>
      <c r="AI751" s="275"/>
      <c r="AJ751" s="275"/>
      <c r="AK751" s="275"/>
      <c r="AL751" s="275"/>
      <c r="AM751" s="275"/>
      <c r="AN751" s="275"/>
      <c r="AO751" s="275"/>
      <c r="AP751" s="275"/>
      <c r="AQ751" s="275"/>
      <c r="AR751" s="275"/>
      <c r="AS751" s="298"/>
      <c r="AT751" s="275"/>
      <c r="AU751" s="281"/>
    </row>
    <row r="752" spans="1:47" s="2" customFormat="1">
      <c r="A752" s="451"/>
      <c r="B752" s="451"/>
      <c r="C752" s="451"/>
      <c r="D752" s="451"/>
      <c r="E752" s="275"/>
      <c r="F752" s="275"/>
      <c r="G752" s="275"/>
      <c r="H752" s="179"/>
      <c r="I752" s="179"/>
      <c r="J752" s="298"/>
      <c r="K752" s="275"/>
      <c r="L752" s="275"/>
      <c r="M752" s="275"/>
      <c r="N752" s="298"/>
      <c r="O752" s="275"/>
      <c r="P752" s="275"/>
      <c r="Q752" s="275"/>
      <c r="R752" s="275"/>
      <c r="S752" s="275"/>
      <c r="T752" s="275"/>
      <c r="U752" s="275"/>
      <c r="V752" s="275"/>
      <c r="W752" s="275"/>
      <c r="X752" s="275"/>
      <c r="Y752" s="275"/>
      <c r="Z752" s="275"/>
      <c r="AA752" s="275"/>
      <c r="AB752" s="275"/>
      <c r="AC752" s="275"/>
      <c r="AD752" s="298"/>
      <c r="AE752" s="275"/>
      <c r="AF752" s="275"/>
      <c r="AG752" s="275"/>
      <c r="AH752" s="275"/>
      <c r="AI752" s="275"/>
      <c r="AJ752" s="275"/>
      <c r="AK752" s="275"/>
      <c r="AL752" s="275"/>
      <c r="AM752" s="275"/>
      <c r="AN752" s="275"/>
      <c r="AO752" s="275"/>
      <c r="AP752" s="275"/>
      <c r="AQ752" s="275"/>
      <c r="AR752" s="275"/>
      <c r="AS752" s="298"/>
      <c r="AT752" s="275"/>
      <c r="AU752" s="281"/>
    </row>
    <row r="753" spans="1:47" s="2" customFormat="1">
      <c r="A753" s="451"/>
      <c r="B753" s="451"/>
      <c r="C753" s="451"/>
      <c r="D753" s="451"/>
      <c r="E753" s="275"/>
      <c r="F753" s="275"/>
      <c r="G753" s="275"/>
      <c r="H753" s="179"/>
      <c r="I753" s="179"/>
      <c r="J753" s="298"/>
      <c r="K753" s="275"/>
      <c r="L753" s="275"/>
      <c r="M753" s="275"/>
      <c r="N753" s="298"/>
      <c r="O753" s="275"/>
      <c r="P753" s="275"/>
      <c r="Q753" s="275"/>
      <c r="R753" s="275"/>
      <c r="S753" s="275"/>
      <c r="T753" s="275"/>
      <c r="U753" s="275"/>
      <c r="V753" s="275"/>
      <c r="W753" s="275"/>
      <c r="X753" s="275"/>
      <c r="Y753" s="275"/>
      <c r="Z753" s="275"/>
      <c r="AA753" s="275"/>
      <c r="AB753" s="275"/>
      <c r="AC753" s="275"/>
      <c r="AD753" s="298"/>
      <c r="AE753" s="275"/>
      <c r="AF753" s="275"/>
      <c r="AG753" s="275"/>
      <c r="AH753" s="275"/>
      <c r="AI753" s="275"/>
      <c r="AJ753" s="275"/>
      <c r="AK753" s="275"/>
      <c r="AL753" s="275"/>
      <c r="AM753" s="275"/>
      <c r="AN753" s="275"/>
      <c r="AO753" s="275"/>
      <c r="AP753" s="275"/>
      <c r="AQ753" s="275"/>
      <c r="AR753" s="275"/>
      <c r="AS753" s="298"/>
      <c r="AT753" s="275"/>
      <c r="AU753" s="281"/>
    </row>
    <row r="754" spans="1:47" s="2" customFormat="1">
      <c r="A754" s="451"/>
      <c r="B754" s="451"/>
      <c r="C754" s="451"/>
      <c r="D754" s="451"/>
      <c r="E754" s="275"/>
      <c r="F754" s="275"/>
      <c r="G754" s="275"/>
      <c r="H754" s="179"/>
      <c r="I754" s="179"/>
      <c r="J754" s="298"/>
      <c r="K754" s="275"/>
      <c r="L754" s="275"/>
      <c r="M754" s="275"/>
      <c r="N754" s="298"/>
      <c r="O754" s="275"/>
      <c r="P754" s="275"/>
      <c r="Q754" s="275"/>
      <c r="R754" s="275"/>
      <c r="S754" s="275"/>
      <c r="T754" s="275"/>
      <c r="U754" s="275"/>
      <c r="V754" s="275"/>
      <c r="W754" s="275"/>
      <c r="X754" s="275"/>
      <c r="Y754" s="275"/>
      <c r="Z754" s="275"/>
      <c r="AA754" s="275"/>
      <c r="AB754" s="275"/>
      <c r="AC754" s="275"/>
      <c r="AD754" s="298"/>
      <c r="AE754" s="275"/>
      <c r="AF754" s="275"/>
      <c r="AG754" s="275"/>
      <c r="AH754" s="275"/>
      <c r="AI754" s="275"/>
      <c r="AJ754" s="275"/>
      <c r="AK754" s="275"/>
      <c r="AL754" s="275"/>
      <c r="AM754" s="275"/>
      <c r="AN754" s="275"/>
      <c r="AO754" s="275"/>
      <c r="AP754" s="275"/>
      <c r="AQ754" s="275"/>
      <c r="AR754" s="275"/>
      <c r="AS754" s="298"/>
      <c r="AT754" s="275"/>
      <c r="AU754" s="281"/>
    </row>
    <row r="755" spans="1:47" s="2" customFormat="1">
      <c r="A755" s="451"/>
      <c r="B755" s="451"/>
      <c r="C755" s="451"/>
      <c r="D755" s="451"/>
      <c r="E755" s="275"/>
      <c r="F755" s="275"/>
      <c r="G755" s="275"/>
      <c r="H755" s="179"/>
      <c r="I755" s="179"/>
      <c r="J755" s="298"/>
      <c r="K755" s="275"/>
      <c r="L755" s="275"/>
      <c r="M755" s="275"/>
      <c r="N755" s="298"/>
      <c r="O755" s="275"/>
      <c r="P755" s="275"/>
      <c r="Q755" s="275"/>
      <c r="R755" s="275"/>
      <c r="S755" s="275"/>
      <c r="T755" s="275"/>
      <c r="U755" s="275"/>
      <c r="V755" s="275"/>
      <c r="W755" s="275"/>
      <c r="X755" s="275"/>
      <c r="Y755" s="275"/>
      <c r="Z755" s="275"/>
      <c r="AA755" s="275"/>
      <c r="AB755" s="275"/>
      <c r="AC755" s="275"/>
      <c r="AD755" s="298"/>
      <c r="AE755" s="275"/>
      <c r="AF755" s="275"/>
      <c r="AG755" s="275"/>
      <c r="AH755" s="275"/>
      <c r="AI755" s="275"/>
      <c r="AJ755" s="275"/>
      <c r="AK755" s="275"/>
      <c r="AL755" s="275"/>
      <c r="AM755" s="275"/>
      <c r="AN755" s="275"/>
      <c r="AO755" s="275"/>
      <c r="AP755" s="275"/>
      <c r="AQ755" s="275"/>
      <c r="AR755" s="275"/>
      <c r="AS755" s="298"/>
      <c r="AT755" s="275"/>
      <c r="AU755" s="281"/>
    </row>
    <row r="756" spans="1:47" s="2" customFormat="1">
      <c r="A756" s="451"/>
      <c r="B756" s="451"/>
      <c r="C756" s="451"/>
      <c r="D756" s="451"/>
      <c r="E756" s="275"/>
      <c r="F756" s="275"/>
      <c r="G756" s="275"/>
      <c r="H756" s="179"/>
      <c r="I756" s="179"/>
      <c r="J756" s="298"/>
      <c r="K756" s="275"/>
      <c r="L756" s="275"/>
      <c r="M756" s="275"/>
      <c r="N756" s="298"/>
      <c r="O756" s="275"/>
      <c r="P756" s="275"/>
      <c r="Q756" s="275"/>
      <c r="R756" s="275"/>
      <c r="S756" s="275"/>
      <c r="T756" s="275"/>
      <c r="U756" s="275"/>
      <c r="V756" s="275"/>
      <c r="W756" s="275"/>
      <c r="X756" s="275"/>
      <c r="Y756" s="275"/>
      <c r="Z756" s="275"/>
      <c r="AA756" s="275"/>
      <c r="AB756" s="275"/>
      <c r="AC756" s="275"/>
      <c r="AD756" s="298"/>
      <c r="AE756" s="275"/>
      <c r="AF756" s="275"/>
      <c r="AG756" s="275"/>
      <c r="AH756" s="275"/>
      <c r="AI756" s="275"/>
      <c r="AJ756" s="275"/>
      <c r="AK756" s="275"/>
      <c r="AL756" s="275"/>
      <c r="AM756" s="275"/>
      <c r="AN756" s="275"/>
      <c r="AO756" s="275"/>
      <c r="AP756" s="275"/>
      <c r="AQ756" s="275"/>
      <c r="AR756" s="275"/>
      <c r="AS756" s="298"/>
      <c r="AT756" s="275"/>
      <c r="AU756" s="281"/>
    </row>
    <row r="757" spans="1:47" s="2" customFormat="1">
      <c r="A757" s="451"/>
      <c r="B757" s="451"/>
      <c r="C757" s="451"/>
      <c r="D757" s="451"/>
      <c r="E757" s="275"/>
      <c r="F757" s="275"/>
      <c r="G757" s="275"/>
      <c r="H757" s="179"/>
      <c r="I757" s="179"/>
      <c r="J757" s="298"/>
      <c r="K757" s="275"/>
      <c r="L757" s="275"/>
      <c r="M757" s="275"/>
      <c r="N757" s="298"/>
      <c r="O757" s="275"/>
      <c r="P757" s="275"/>
      <c r="Q757" s="275"/>
      <c r="R757" s="275"/>
      <c r="S757" s="275"/>
      <c r="T757" s="275"/>
      <c r="U757" s="275"/>
      <c r="V757" s="275"/>
      <c r="W757" s="275"/>
      <c r="X757" s="275"/>
      <c r="Y757" s="275"/>
      <c r="Z757" s="275"/>
      <c r="AA757" s="275"/>
      <c r="AB757" s="275"/>
      <c r="AC757" s="275"/>
      <c r="AD757" s="298"/>
      <c r="AE757" s="275"/>
      <c r="AF757" s="275"/>
      <c r="AG757" s="275"/>
      <c r="AH757" s="275"/>
      <c r="AI757" s="275"/>
      <c r="AJ757" s="275"/>
      <c r="AK757" s="275"/>
      <c r="AL757" s="275"/>
      <c r="AM757" s="275"/>
      <c r="AN757" s="275"/>
      <c r="AO757" s="275"/>
      <c r="AP757" s="275"/>
      <c r="AQ757" s="275"/>
      <c r="AR757" s="275"/>
      <c r="AS757" s="298"/>
      <c r="AT757" s="275"/>
      <c r="AU757" s="281"/>
    </row>
    <row r="758" spans="1:47" s="2" customFormat="1">
      <c r="A758" s="451"/>
      <c r="B758" s="451"/>
      <c r="C758" s="451"/>
      <c r="D758" s="451"/>
      <c r="E758" s="275"/>
      <c r="F758" s="275"/>
      <c r="G758" s="275"/>
      <c r="H758" s="179"/>
      <c r="I758" s="179"/>
      <c r="J758" s="298"/>
      <c r="K758" s="275"/>
      <c r="L758" s="275"/>
      <c r="M758" s="275"/>
      <c r="N758" s="298"/>
      <c r="O758" s="275"/>
      <c r="P758" s="275"/>
      <c r="Q758" s="275"/>
      <c r="R758" s="275"/>
      <c r="S758" s="275"/>
      <c r="T758" s="275"/>
      <c r="U758" s="275"/>
      <c r="V758" s="275"/>
      <c r="W758" s="275"/>
      <c r="X758" s="275"/>
      <c r="Y758" s="275"/>
      <c r="Z758" s="275"/>
      <c r="AA758" s="275"/>
      <c r="AB758" s="275"/>
      <c r="AC758" s="275"/>
      <c r="AD758" s="298"/>
      <c r="AE758" s="275"/>
      <c r="AF758" s="275"/>
      <c r="AG758" s="275"/>
      <c r="AH758" s="275"/>
      <c r="AI758" s="275"/>
      <c r="AJ758" s="275"/>
      <c r="AK758" s="275"/>
      <c r="AL758" s="275"/>
      <c r="AM758" s="275"/>
      <c r="AN758" s="275"/>
      <c r="AO758" s="275"/>
      <c r="AP758" s="275"/>
      <c r="AQ758" s="275"/>
      <c r="AR758" s="275"/>
      <c r="AS758" s="298"/>
      <c r="AT758" s="275"/>
      <c r="AU758" s="281"/>
    </row>
    <row r="759" spans="1:47" s="2" customFormat="1">
      <c r="A759" s="451"/>
      <c r="B759" s="451"/>
      <c r="C759" s="451"/>
      <c r="D759" s="451"/>
      <c r="E759" s="275"/>
      <c r="F759" s="275"/>
      <c r="G759" s="275"/>
      <c r="H759" s="179"/>
      <c r="I759" s="179"/>
      <c r="J759" s="298"/>
      <c r="K759" s="275"/>
      <c r="L759" s="275"/>
      <c r="M759" s="275"/>
      <c r="N759" s="298"/>
      <c r="O759" s="275"/>
      <c r="P759" s="275"/>
      <c r="Q759" s="275"/>
      <c r="R759" s="275"/>
      <c r="S759" s="275"/>
      <c r="T759" s="275"/>
      <c r="U759" s="275"/>
      <c r="V759" s="275"/>
      <c r="W759" s="275"/>
      <c r="X759" s="275"/>
      <c r="Y759" s="275"/>
      <c r="Z759" s="275"/>
      <c r="AA759" s="275"/>
      <c r="AB759" s="275"/>
      <c r="AC759" s="275"/>
      <c r="AD759" s="298"/>
      <c r="AE759" s="275"/>
      <c r="AF759" s="275"/>
      <c r="AG759" s="275"/>
      <c r="AH759" s="275"/>
      <c r="AI759" s="275"/>
      <c r="AJ759" s="275"/>
      <c r="AK759" s="275"/>
      <c r="AL759" s="275"/>
      <c r="AM759" s="275"/>
      <c r="AN759" s="275"/>
      <c r="AO759" s="275"/>
      <c r="AP759" s="275"/>
      <c r="AQ759" s="275"/>
      <c r="AR759" s="275"/>
      <c r="AS759" s="298"/>
      <c r="AT759" s="275"/>
      <c r="AU759" s="281"/>
    </row>
    <row r="760" spans="1:47" s="2" customFormat="1">
      <c r="A760" s="451"/>
      <c r="B760" s="451"/>
      <c r="C760" s="451"/>
      <c r="D760" s="451"/>
      <c r="E760" s="275"/>
      <c r="F760" s="275"/>
      <c r="G760" s="275"/>
      <c r="H760" s="179"/>
      <c r="I760" s="179"/>
      <c r="J760" s="298"/>
      <c r="K760" s="275"/>
      <c r="L760" s="275"/>
      <c r="M760" s="275"/>
      <c r="N760" s="298"/>
      <c r="O760" s="275"/>
      <c r="P760" s="275"/>
      <c r="Q760" s="275"/>
      <c r="R760" s="275"/>
      <c r="S760" s="275"/>
      <c r="T760" s="275"/>
      <c r="U760" s="275"/>
      <c r="V760" s="275"/>
      <c r="W760" s="275"/>
      <c r="X760" s="275"/>
      <c r="Y760" s="275"/>
      <c r="Z760" s="275"/>
      <c r="AA760" s="275"/>
      <c r="AB760" s="275"/>
      <c r="AC760" s="275"/>
      <c r="AD760" s="298"/>
      <c r="AE760" s="275"/>
      <c r="AF760" s="275"/>
      <c r="AG760" s="275"/>
      <c r="AH760" s="275"/>
      <c r="AI760" s="275"/>
      <c r="AJ760" s="275"/>
      <c r="AK760" s="275"/>
      <c r="AL760" s="275"/>
      <c r="AM760" s="275"/>
      <c r="AN760" s="275"/>
      <c r="AO760" s="275"/>
      <c r="AP760" s="275"/>
      <c r="AQ760" s="275"/>
      <c r="AR760" s="275"/>
      <c r="AS760" s="298"/>
      <c r="AT760" s="275"/>
      <c r="AU760" s="281"/>
    </row>
    <row r="761" spans="1:47" s="2" customFormat="1">
      <c r="A761" s="451"/>
      <c r="B761" s="451"/>
      <c r="C761" s="451"/>
      <c r="D761" s="451"/>
      <c r="E761" s="275"/>
      <c r="F761" s="275"/>
      <c r="G761" s="275"/>
      <c r="H761" s="179"/>
      <c r="I761" s="179"/>
      <c r="J761" s="298"/>
      <c r="K761" s="275"/>
      <c r="L761" s="275"/>
      <c r="M761" s="275"/>
      <c r="N761" s="298"/>
      <c r="O761" s="275"/>
      <c r="P761" s="275"/>
      <c r="Q761" s="275"/>
      <c r="R761" s="275"/>
      <c r="S761" s="275"/>
      <c r="T761" s="275"/>
      <c r="U761" s="275"/>
      <c r="V761" s="275"/>
      <c r="W761" s="275"/>
      <c r="X761" s="275"/>
      <c r="Y761" s="275"/>
      <c r="Z761" s="275"/>
      <c r="AA761" s="275"/>
      <c r="AB761" s="275"/>
      <c r="AC761" s="275"/>
      <c r="AD761" s="298"/>
      <c r="AE761" s="275"/>
      <c r="AF761" s="275"/>
      <c r="AG761" s="275"/>
      <c r="AH761" s="275"/>
      <c r="AI761" s="275"/>
      <c r="AJ761" s="275"/>
      <c r="AK761" s="275"/>
      <c r="AL761" s="275"/>
      <c r="AM761" s="275"/>
      <c r="AN761" s="275"/>
      <c r="AO761" s="275"/>
      <c r="AP761" s="275"/>
      <c r="AQ761" s="275"/>
      <c r="AR761" s="275"/>
      <c r="AS761" s="298"/>
      <c r="AT761" s="275"/>
      <c r="AU761" s="281"/>
    </row>
    <row r="762" spans="1:47" s="2" customFormat="1">
      <c r="A762" s="451"/>
      <c r="B762" s="451"/>
      <c r="C762" s="451"/>
      <c r="D762" s="451"/>
      <c r="E762" s="275"/>
      <c r="F762" s="275"/>
      <c r="G762" s="275"/>
      <c r="H762" s="179"/>
      <c r="I762" s="179"/>
      <c r="J762" s="298"/>
      <c r="K762" s="275"/>
      <c r="L762" s="275"/>
      <c r="M762" s="275"/>
      <c r="N762" s="298"/>
      <c r="O762" s="275"/>
      <c r="P762" s="275"/>
      <c r="Q762" s="275"/>
      <c r="R762" s="275"/>
      <c r="S762" s="275"/>
      <c r="T762" s="275"/>
      <c r="U762" s="275"/>
      <c r="V762" s="275"/>
      <c r="W762" s="275"/>
      <c r="X762" s="275"/>
      <c r="Y762" s="275"/>
      <c r="Z762" s="275"/>
      <c r="AA762" s="275"/>
      <c r="AB762" s="275"/>
      <c r="AC762" s="275"/>
      <c r="AD762" s="298"/>
      <c r="AE762" s="275"/>
      <c r="AF762" s="275"/>
      <c r="AG762" s="275"/>
      <c r="AH762" s="275"/>
      <c r="AI762" s="275"/>
      <c r="AJ762" s="275"/>
      <c r="AK762" s="275"/>
      <c r="AL762" s="275"/>
      <c r="AM762" s="275"/>
      <c r="AN762" s="275"/>
      <c r="AO762" s="275"/>
      <c r="AP762" s="275"/>
      <c r="AQ762" s="275"/>
      <c r="AR762" s="275"/>
      <c r="AS762" s="298"/>
      <c r="AT762" s="275"/>
      <c r="AU762" s="281"/>
    </row>
    <row r="763" spans="1:47" s="2" customFormat="1">
      <c r="A763" s="451"/>
      <c r="B763" s="451"/>
      <c r="C763" s="451"/>
      <c r="D763" s="451"/>
      <c r="E763" s="275"/>
      <c r="F763" s="275"/>
      <c r="G763" s="275"/>
      <c r="H763" s="179"/>
      <c r="I763" s="179"/>
      <c r="J763" s="298"/>
      <c r="K763" s="275"/>
      <c r="L763" s="275"/>
      <c r="M763" s="275"/>
      <c r="N763" s="298"/>
      <c r="O763" s="275"/>
      <c r="P763" s="275"/>
      <c r="Q763" s="275"/>
      <c r="R763" s="275"/>
      <c r="S763" s="275"/>
      <c r="T763" s="275"/>
      <c r="U763" s="275"/>
      <c r="V763" s="275"/>
      <c r="W763" s="275"/>
      <c r="X763" s="275"/>
      <c r="Y763" s="275"/>
      <c r="Z763" s="275"/>
      <c r="AA763" s="275"/>
      <c r="AB763" s="275"/>
      <c r="AC763" s="275"/>
      <c r="AD763" s="298"/>
      <c r="AE763" s="275"/>
      <c r="AF763" s="275"/>
      <c r="AG763" s="275"/>
      <c r="AH763" s="275"/>
      <c r="AI763" s="275"/>
      <c r="AJ763" s="275"/>
      <c r="AK763" s="275"/>
      <c r="AL763" s="275"/>
      <c r="AM763" s="275"/>
      <c r="AN763" s="275"/>
      <c r="AO763" s="275"/>
      <c r="AP763" s="275"/>
      <c r="AQ763" s="275"/>
      <c r="AR763" s="275"/>
      <c r="AS763" s="298"/>
      <c r="AT763" s="275"/>
      <c r="AU763" s="281"/>
    </row>
    <row r="764" spans="1:47" s="2" customFormat="1">
      <c r="A764" s="451"/>
      <c r="B764" s="451"/>
      <c r="C764" s="451"/>
      <c r="D764" s="451"/>
      <c r="E764" s="275"/>
      <c r="F764" s="275"/>
      <c r="G764" s="275"/>
      <c r="H764" s="179"/>
      <c r="I764" s="179"/>
      <c r="J764" s="298"/>
      <c r="K764" s="275"/>
      <c r="L764" s="275"/>
      <c r="M764" s="275"/>
      <c r="N764" s="298"/>
      <c r="O764" s="275"/>
      <c r="P764" s="275"/>
      <c r="Q764" s="275"/>
      <c r="R764" s="275"/>
      <c r="S764" s="275"/>
      <c r="T764" s="275"/>
      <c r="U764" s="275"/>
      <c r="V764" s="275"/>
      <c r="W764" s="275"/>
      <c r="X764" s="275"/>
      <c r="Y764" s="275"/>
      <c r="Z764" s="275"/>
      <c r="AA764" s="275"/>
      <c r="AB764" s="275"/>
      <c r="AC764" s="275"/>
      <c r="AD764" s="298"/>
      <c r="AE764" s="275"/>
      <c r="AF764" s="275"/>
      <c r="AG764" s="275"/>
      <c r="AH764" s="275"/>
      <c r="AI764" s="275"/>
      <c r="AJ764" s="275"/>
      <c r="AK764" s="275"/>
      <c r="AL764" s="275"/>
      <c r="AM764" s="275"/>
      <c r="AN764" s="275"/>
      <c r="AO764" s="275"/>
      <c r="AP764" s="275"/>
      <c r="AQ764" s="275"/>
      <c r="AR764" s="275"/>
      <c r="AS764" s="298"/>
      <c r="AT764" s="275"/>
      <c r="AU764" s="281"/>
    </row>
    <row r="765" spans="1:47" s="2" customFormat="1">
      <c r="A765" s="451"/>
      <c r="B765" s="451"/>
      <c r="C765" s="451"/>
      <c r="D765" s="451"/>
      <c r="E765" s="275"/>
      <c r="F765" s="275"/>
      <c r="G765" s="275"/>
      <c r="H765" s="179"/>
      <c r="I765" s="179"/>
      <c r="J765" s="298"/>
      <c r="K765" s="275"/>
      <c r="L765" s="275"/>
      <c r="M765" s="275"/>
      <c r="N765" s="298"/>
      <c r="O765" s="275"/>
      <c r="P765" s="275"/>
      <c r="Q765" s="275"/>
      <c r="R765" s="275"/>
      <c r="S765" s="275"/>
      <c r="T765" s="275"/>
      <c r="U765" s="275"/>
      <c r="V765" s="275"/>
      <c r="W765" s="275"/>
      <c r="X765" s="275"/>
      <c r="Y765" s="275"/>
      <c r="Z765" s="275"/>
      <c r="AA765" s="275"/>
      <c r="AB765" s="275"/>
      <c r="AC765" s="275"/>
      <c r="AD765" s="298"/>
      <c r="AE765" s="275"/>
      <c r="AF765" s="275"/>
      <c r="AG765" s="275"/>
      <c r="AH765" s="275"/>
      <c r="AI765" s="275"/>
      <c r="AJ765" s="275"/>
      <c r="AK765" s="275"/>
      <c r="AL765" s="275"/>
      <c r="AM765" s="275"/>
      <c r="AN765" s="275"/>
      <c r="AO765" s="275"/>
      <c r="AP765" s="275"/>
      <c r="AQ765" s="275"/>
      <c r="AR765" s="275"/>
      <c r="AS765" s="298"/>
      <c r="AT765" s="275"/>
      <c r="AU765" s="281"/>
    </row>
    <row r="766" spans="1:47" s="2" customFormat="1">
      <c r="A766" s="451"/>
      <c r="B766" s="451"/>
      <c r="C766" s="451"/>
      <c r="D766" s="451"/>
      <c r="E766" s="275"/>
      <c r="F766" s="275"/>
      <c r="G766" s="275"/>
      <c r="H766" s="179"/>
      <c r="I766" s="179"/>
      <c r="J766" s="298"/>
      <c r="K766" s="275"/>
      <c r="L766" s="275"/>
      <c r="M766" s="275"/>
      <c r="N766" s="298"/>
      <c r="O766" s="275"/>
      <c r="P766" s="275"/>
      <c r="Q766" s="275"/>
      <c r="R766" s="275"/>
      <c r="S766" s="275"/>
      <c r="T766" s="275"/>
      <c r="U766" s="275"/>
      <c r="V766" s="275"/>
      <c r="W766" s="275"/>
      <c r="X766" s="275"/>
      <c r="Y766" s="275"/>
      <c r="Z766" s="275"/>
      <c r="AA766" s="275"/>
      <c r="AB766" s="275"/>
      <c r="AC766" s="275"/>
      <c r="AD766" s="298"/>
      <c r="AE766" s="275"/>
      <c r="AF766" s="275"/>
      <c r="AG766" s="275"/>
      <c r="AH766" s="275"/>
      <c r="AI766" s="275"/>
      <c r="AJ766" s="275"/>
      <c r="AK766" s="275"/>
      <c r="AL766" s="275"/>
      <c r="AM766" s="275"/>
      <c r="AN766" s="275"/>
      <c r="AO766" s="275"/>
      <c r="AP766" s="275"/>
      <c r="AQ766" s="275"/>
      <c r="AR766" s="275"/>
      <c r="AS766" s="298"/>
      <c r="AT766" s="275"/>
      <c r="AU766" s="281"/>
    </row>
    <row r="767" spans="1:47" s="2" customFormat="1">
      <c r="A767" s="451"/>
      <c r="B767" s="451"/>
      <c r="C767" s="451"/>
      <c r="D767" s="451"/>
      <c r="E767" s="275"/>
      <c r="F767" s="275"/>
      <c r="G767" s="275"/>
      <c r="H767" s="179"/>
      <c r="I767" s="179"/>
      <c r="J767" s="298"/>
      <c r="K767" s="275"/>
      <c r="L767" s="275"/>
      <c r="M767" s="275"/>
      <c r="N767" s="298"/>
      <c r="O767" s="275"/>
      <c r="P767" s="275"/>
      <c r="Q767" s="275"/>
      <c r="R767" s="275"/>
      <c r="S767" s="275"/>
      <c r="T767" s="275"/>
      <c r="U767" s="275"/>
      <c r="V767" s="275"/>
      <c r="W767" s="275"/>
      <c r="X767" s="275"/>
      <c r="Y767" s="275"/>
      <c r="Z767" s="275"/>
      <c r="AA767" s="275"/>
      <c r="AB767" s="275"/>
      <c r="AC767" s="275"/>
      <c r="AD767" s="298"/>
      <c r="AE767" s="275"/>
      <c r="AF767" s="275"/>
      <c r="AG767" s="275"/>
      <c r="AH767" s="275"/>
      <c r="AI767" s="275"/>
      <c r="AJ767" s="275"/>
      <c r="AK767" s="275"/>
      <c r="AL767" s="275"/>
      <c r="AM767" s="275"/>
      <c r="AN767" s="275"/>
      <c r="AO767" s="275"/>
      <c r="AP767" s="275"/>
      <c r="AQ767" s="275"/>
      <c r="AR767" s="275"/>
      <c r="AS767" s="298"/>
      <c r="AT767" s="275"/>
      <c r="AU767" s="281"/>
    </row>
    <row r="768" spans="1:47" s="2" customFormat="1">
      <c r="A768" s="451"/>
      <c r="B768" s="451"/>
      <c r="C768" s="451"/>
      <c r="D768" s="451"/>
      <c r="E768" s="275"/>
      <c r="F768" s="275"/>
      <c r="G768" s="275"/>
      <c r="H768" s="179"/>
      <c r="I768" s="179"/>
      <c r="J768" s="298"/>
      <c r="K768" s="275"/>
      <c r="L768" s="275"/>
      <c r="M768" s="275"/>
      <c r="N768" s="298"/>
      <c r="O768" s="275"/>
      <c r="P768" s="275"/>
      <c r="Q768" s="275"/>
      <c r="R768" s="275"/>
      <c r="S768" s="275"/>
      <c r="T768" s="275"/>
      <c r="U768" s="275"/>
      <c r="V768" s="275"/>
      <c r="W768" s="275"/>
      <c r="X768" s="275"/>
      <c r="Y768" s="275"/>
      <c r="Z768" s="275"/>
      <c r="AA768" s="275"/>
      <c r="AB768" s="275"/>
      <c r="AC768" s="275"/>
      <c r="AD768" s="298"/>
      <c r="AE768" s="275"/>
      <c r="AF768" s="275"/>
      <c r="AG768" s="275"/>
      <c r="AH768" s="275"/>
      <c r="AI768" s="275"/>
      <c r="AJ768" s="275"/>
      <c r="AK768" s="275"/>
      <c r="AL768" s="275"/>
      <c r="AM768" s="275"/>
      <c r="AN768" s="275"/>
      <c r="AO768" s="275"/>
      <c r="AP768" s="275"/>
      <c r="AQ768" s="275"/>
      <c r="AR768" s="275"/>
      <c r="AS768" s="298"/>
      <c r="AT768" s="275"/>
      <c r="AU768" s="281"/>
    </row>
    <row r="769" spans="1:47" s="2" customFormat="1">
      <c r="A769" s="451"/>
      <c r="B769" s="451"/>
      <c r="C769" s="451"/>
      <c r="D769" s="451"/>
      <c r="E769" s="275"/>
      <c r="F769" s="275"/>
      <c r="G769" s="275"/>
      <c r="H769" s="179"/>
      <c r="I769" s="179"/>
      <c r="J769" s="298"/>
      <c r="K769" s="275"/>
      <c r="L769" s="275"/>
      <c r="M769" s="275"/>
      <c r="N769" s="298"/>
      <c r="O769" s="275"/>
      <c r="P769" s="275"/>
      <c r="Q769" s="275"/>
      <c r="R769" s="275"/>
      <c r="S769" s="275"/>
      <c r="T769" s="275"/>
      <c r="U769" s="275"/>
      <c r="V769" s="275"/>
      <c r="W769" s="275"/>
      <c r="X769" s="275"/>
      <c r="Y769" s="275"/>
      <c r="Z769" s="275"/>
      <c r="AA769" s="275"/>
      <c r="AB769" s="275"/>
      <c r="AC769" s="275"/>
      <c r="AD769" s="298"/>
      <c r="AE769" s="275"/>
      <c r="AF769" s="275"/>
      <c r="AG769" s="275"/>
      <c r="AH769" s="275"/>
      <c r="AI769" s="275"/>
      <c r="AJ769" s="275"/>
      <c r="AK769" s="275"/>
      <c r="AL769" s="275"/>
      <c r="AM769" s="275"/>
      <c r="AN769" s="275"/>
      <c r="AO769" s="275"/>
      <c r="AP769" s="275"/>
      <c r="AQ769" s="275"/>
      <c r="AR769" s="275"/>
      <c r="AS769" s="298"/>
      <c r="AT769" s="275"/>
      <c r="AU769" s="281"/>
    </row>
    <row r="770" spans="1:47" s="2" customFormat="1">
      <c r="A770" s="451"/>
      <c r="B770" s="451"/>
      <c r="C770" s="451"/>
      <c r="D770" s="451"/>
      <c r="E770" s="275"/>
      <c r="F770" s="275"/>
      <c r="G770" s="275"/>
      <c r="H770" s="179"/>
      <c r="I770" s="179"/>
      <c r="J770" s="298"/>
      <c r="K770" s="275"/>
      <c r="L770" s="275"/>
      <c r="M770" s="275"/>
      <c r="N770" s="298"/>
      <c r="O770" s="275"/>
      <c r="P770" s="275"/>
      <c r="Q770" s="275"/>
      <c r="R770" s="275"/>
      <c r="S770" s="275"/>
      <c r="T770" s="275"/>
      <c r="U770" s="275"/>
      <c r="V770" s="275"/>
      <c r="W770" s="275"/>
      <c r="X770" s="275"/>
      <c r="Y770" s="275"/>
      <c r="Z770" s="275"/>
      <c r="AA770" s="275"/>
      <c r="AB770" s="275"/>
      <c r="AC770" s="275"/>
      <c r="AD770" s="298"/>
      <c r="AE770" s="275"/>
      <c r="AF770" s="275"/>
      <c r="AG770" s="275"/>
      <c r="AH770" s="275"/>
      <c r="AI770" s="275"/>
      <c r="AJ770" s="275"/>
      <c r="AK770" s="275"/>
      <c r="AL770" s="275"/>
      <c r="AM770" s="275"/>
      <c r="AN770" s="275"/>
      <c r="AO770" s="275"/>
      <c r="AP770" s="275"/>
      <c r="AQ770" s="275"/>
      <c r="AR770" s="275"/>
      <c r="AS770" s="298"/>
      <c r="AT770" s="275"/>
      <c r="AU770" s="281"/>
    </row>
    <row r="771" spans="1:47" s="2" customFormat="1">
      <c r="A771" s="451"/>
      <c r="B771" s="451"/>
      <c r="C771" s="451"/>
      <c r="D771" s="451"/>
      <c r="E771" s="275"/>
      <c r="F771" s="275"/>
      <c r="G771" s="275"/>
      <c r="H771" s="179"/>
      <c r="I771" s="179"/>
      <c r="J771" s="298"/>
      <c r="K771" s="275"/>
      <c r="L771" s="275"/>
      <c r="M771" s="275"/>
      <c r="N771" s="298"/>
      <c r="O771" s="275"/>
      <c r="P771" s="275"/>
      <c r="Q771" s="275"/>
      <c r="R771" s="275"/>
      <c r="S771" s="275"/>
      <c r="T771" s="275"/>
      <c r="U771" s="275"/>
      <c r="V771" s="275"/>
      <c r="W771" s="275"/>
      <c r="X771" s="275"/>
      <c r="Y771" s="275"/>
      <c r="Z771" s="275"/>
      <c r="AA771" s="275"/>
      <c r="AB771" s="275"/>
      <c r="AC771" s="275"/>
      <c r="AD771" s="298"/>
      <c r="AE771" s="275"/>
      <c r="AF771" s="275"/>
      <c r="AG771" s="275"/>
      <c r="AH771" s="275"/>
      <c r="AI771" s="275"/>
      <c r="AJ771" s="275"/>
      <c r="AK771" s="275"/>
      <c r="AL771" s="275"/>
      <c r="AM771" s="275"/>
      <c r="AN771" s="275"/>
      <c r="AO771" s="275"/>
      <c r="AP771" s="275"/>
      <c r="AQ771" s="275"/>
      <c r="AR771" s="275"/>
      <c r="AS771" s="298"/>
      <c r="AT771" s="275"/>
      <c r="AU771" s="281"/>
    </row>
    <row r="772" spans="1:47" s="2" customFormat="1">
      <c r="A772" s="451"/>
      <c r="B772" s="451"/>
      <c r="C772" s="451"/>
      <c r="D772" s="451"/>
      <c r="E772" s="275"/>
      <c r="F772" s="275"/>
      <c r="G772" s="275"/>
      <c r="H772" s="179"/>
      <c r="I772" s="179"/>
      <c r="J772" s="298"/>
      <c r="K772" s="275"/>
      <c r="L772" s="275"/>
      <c r="M772" s="275"/>
      <c r="N772" s="298"/>
      <c r="O772" s="275"/>
      <c r="P772" s="275"/>
      <c r="Q772" s="275"/>
      <c r="R772" s="275"/>
      <c r="S772" s="275"/>
      <c r="T772" s="275"/>
      <c r="U772" s="275"/>
      <c r="V772" s="275"/>
      <c r="W772" s="275"/>
      <c r="X772" s="275"/>
      <c r="Y772" s="275"/>
      <c r="Z772" s="275"/>
      <c r="AA772" s="275"/>
      <c r="AB772" s="275"/>
      <c r="AC772" s="275"/>
      <c r="AD772" s="298"/>
      <c r="AE772" s="275"/>
      <c r="AF772" s="275"/>
      <c r="AG772" s="275"/>
      <c r="AH772" s="275"/>
      <c r="AI772" s="275"/>
      <c r="AJ772" s="275"/>
      <c r="AK772" s="275"/>
      <c r="AL772" s="275"/>
      <c r="AM772" s="275"/>
      <c r="AN772" s="275"/>
      <c r="AO772" s="275"/>
      <c r="AP772" s="275"/>
      <c r="AQ772" s="275"/>
      <c r="AR772" s="275"/>
      <c r="AS772" s="298"/>
      <c r="AT772" s="275"/>
      <c r="AU772" s="281"/>
    </row>
    <row r="773" spans="1:47" s="2" customFormat="1">
      <c r="A773" s="451"/>
      <c r="B773" s="451"/>
      <c r="C773" s="451"/>
      <c r="D773" s="451"/>
      <c r="E773" s="275"/>
      <c r="F773" s="275"/>
      <c r="G773" s="275"/>
      <c r="H773" s="179"/>
      <c r="I773" s="179"/>
      <c r="J773" s="298"/>
      <c r="K773" s="275"/>
      <c r="L773" s="275"/>
      <c r="M773" s="275"/>
      <c r="N773" s="298"/>
      <c r="O773" s="275"/>
      <c r="P773" s="275"/>
      <c r="Q773" s="275"/>
      <c r="R773" s="275"/>
      <c r="S773" s="275"/>
      <c r="T773" s="275"/>
      <c r="U773" s="275"/>
      <c r="V773" s="275"/>
      <c r="W773" s="275"/>
      <c r="X773" s="275"/>
      <c r="Y773" s="275"/>
      <c r="Z773" s="275"/>
      <c r="AA773" s="275"/>
      <c r="AB773" s="275"/>
      <c r="AC773" s="275"/>
      <c r="AD773" s="298"/>
      <c r="AE773" s="275"/>
      <c r="AF773" s="275"/>
      <c r="AG773" s="275"/>
      <c r="AH773" s="275"/>
      <c r="AI773" s="275"/>
      <c r="AJ773" s="275"/>
      <c r="AK773" s="275"/>
      <c r="AL773" s="275"/>
      <c r="AM773" s="275"/>
      <c r="AN773" s="275"/>
      <c r="AO773" s="275"/>
      <c r="AP773" s="275"/>
      <c r="AQ773" s="275"/>
      <c r="AR773" s="275"/>
      <c r="AS773" s="298"/>
      <c r="AT773" s="275"/>
      <c r="AU773" s="281"/>
    </row>
    <row r="774" spans="1:47" s="2" customFormat="1">
      <c r="A774" s="451"/>
      <c r="B774" s="451"/>
      <c r="C774" s="451"/>
      <c r="D774" s="451"/>
      <c r="E774" s="275"/>
      <c r="F774" s="275"/>
      <c r="G774" s="275"/>
      <c r="H774" s="179"/>
      <c r="I774" s="179"/>
      <c r="J774" s="298"/>
      <c r="K774" s="275"/>
      <c r="L774" s="275"/>
      <c r="M774" s="275"/>
      <c r="N774" s="298"/>
      <c r="O774" s="275"/>
      <c r="P774" s="275"/>
      <c r="Q774" s="275"/>
      <c r="R774" s="275"/>
      <c r="S774" s="275"/>
      <c r="T774" s="275"/>
      <c r="U774" s="275"/>
      <c r="V774" s="275"/>
      <c r="W774" s="275"/>
      <c r="X774" s="275"/>
      <c r="Y774" s="275"/>
      <c r="Z774" s="275"/>
      <c r="AA774" s="275"/>
      <c r="AB774" s="275"/>
      <c r="AC774" s="275"/>
      <c r="AD774" s="298"/>
      <c r="AE774" s="275"/>
      <c r="AF774" s="275"/>
      <c r="AG774" s="275"/>
      <c r="AH774" s="275"/>
      <c r="AI774" s="275"/>
      <c r="AJ774" s="275"/>
      <c r="AK774" s="275"/>
      <c r="AL774" s="275"/>
      <c r="AM774" s="275"/>
      <c r="AN774" s="275"/>
      <c r="AO774" s="275"/>
      <c r="AP774" s="275"/>
      <c r="AQ774" s="275"/>
      <c r="AR774" s="275"/>
      <c r="AS774" s="298"/>
      <c r="AT774" s="275"/>
      <c r="AU774" s="281"/>
    </row>
    <row r="775" spans="1:47" s="2" customFormat="1">
      <c r="A775" s="451"/>
      <c r="B775" s="451"/>
      <c r="C775" s="451"/>
      <c r="D775" s="451"/>
      <c r="E775" s="275"/>
      <c r="F775" s="275"/>
      <c r="G775" s="275"/>
      <c r="H775" s="179"/>
      <c r="I775" s="179"/>
      <c r="J775" s="298"/>
      <c r="K775" s="275"/>
      <c r="L775" s="275"/>
      <c r="M775" s="275"/>
      <c r="N775" s="298"/>
      <c r="O775" s="275"/>
      <c r="P775" s="275"/>
      <c r="Q775" s="275"/>
      <c r="R775" s="275"/>
      <c r="S775" s="275"/>
      <c r="T775" s="275"/>
      <c r="U775" s="275"/>
      <c r="V775" s="275"/>
      <c r="W775" s="275"/>
      <c r="X775" s="275"/>
      <c r="Y775" s="275"/>
      <c r="Z775" s="275"/>
      <c r="AA775" s="275"/>
      <c r="AB775" s="275"/>
      <c r="AC775" s="275"/>
      <c r="AD775" s="298"/>
      <c r="AE775" s="275"/>
      <c r="AF775" s="275"/>
      <c r="AG775" s="275"/>
      <c r="AH775" s="275"/>
      <c r="AI775" s="275"/>
      <c r="AJ775" s="275"/>
      <c r="AK775" s="275"/>
      <c r="AL775" s="275"/>
      <c r="AM775" s="275"/>
      <c r="AN775" s="275"/>
      <c r="AO775" s="275"/>
      <c r="AP775" s="275"/>
      <c r="AQ775" s="275"/>
      <c r="AR775" s="275"/>
      <c r="AS775" s="298"/>
      <c r="AT775" s="275"/>
      <c r="AU775" s="281"/>
    </row>
    <row r="776" spans="1:47" s="2" customFormat="1">
      <c r="A776" s="451"/>
      <c r="B776" s="451"/>
      <c r="C776" s="451"/>
      <c r="D776" s="451"/>
      <c r="E776" s="275"/>
      <c r="F776" s="275"/>
      <c r="G776" s="275"/>
      <c r="H776" s="179"/>
      <c r="I776" s="179"/>
      <c r="J776" s="298"/>
      <c r="K776" s="275"/>
      <c r="L776" s="275"/>
      <c r="M776" s="275"/>
      <c r="N776" s="298"/>
      <c r="O776" s="275"/>
      <c r="P776" s="275"/>
      <c r="Q776" s="275"/>
      <c r="R776" s="275"/>
      <c r="S776" s="275"/>
      <c r="T776" s="275"/>
      <c r="U776" s="275"/>
      <c r="V776" s="275"/>
      <c r="W776" s="275"/>
      <c r="X776" s="275"/>
      <c r="Y776" s="275"/>
      <c r="Z776" s="275"/>
      <c r="AA776" s="275"/>
      <c r="AB776" s="275"/>
      <c r="AC776" s="275"/>
      <c r="AD776" s="298"/>
      <c r="AE776" s="275"/>
      <c r="AF776" s="275"/>
      <c r="AG776" s="275"/>
      <c r="AH776" s="275"/>
      <c r="AI776" s="275"/>
      <c r="AJ776" s="275"/>
      <c r="AK776" s="275"/>
      <c r="AL776" s="275"/>
      <c r="AM776" s="275"/>
      <c r="AN776" s="275"/>
      <c r="AO776" s="275"/>
      <c r="AP776" s="275"/>
      <c r="AQ776" s="275"/>
      <c r="AR776" s="275"/>
      <c r="AS776" s="298"/>
      <c r="AT776" s="275"/>
      <c r="AU776" s="281"/>
    </row>
    <row r="777" spans="1:47" s="2" customFormat="1">
      <c r="A777" s="451"/>
      <c r="B777" s="451"/>
      <c r="C777" s="451"/>
      <c r="D777" s="451"/>
      <c r="E777" s="275"/>
      <c r="F777" s="275"/>
      <c r="G777" s="275"/>
      <c r="H777" s="179"/>
      <c r="I777" s="179"/>
      <c r="J777" s="298"/>
      <c r="K777" s="275"/>
      <c r="L777" s="275"/>
      <c r="M777" s="275"/>
      <c r="N777" s="298"/>
      <c r="O777" s="275"/>
      <c r="P777" s="275"/>
      <c r="Q777" s="275"/>
      <c r="R777" s="275"/>
      <c r="S777" s="275"/>
      <c r="T777" s="275"/>
      <c r="U777" s="275"/>
      <c r="V777" s="275"/>
      <c r="W777" s="275"/>
      <c r="X777" s="275"/>
      <c r="Y777" s="275"/>
      <c r="Z777" s="275"/>
      <c r="AA777" s="275"/>
      <c r="AB777" s="275"/>
      <c r="AC777" s="275"/>
      <c r="AD777" s="298"/>
      <c r="AE777" s="275"/>
      <c r="AF777" s="275"/>
      <c r="AG777" s="275"/>
      <c r="AH777" s="275"/>
      <c r="AI777" s="275"/>
      <c r="AJ777" s="275"/>
      <c r="AK777" s="275"/>
      <c r="AL777" s="275"/>
      <c r="AM777" s="275"/>
      <c r="AN777" s="275"/>
      <c r="AO777" s="275"/>
      <c r="AP777" s="275"/>
      <c r="AQ777" s="275"/>
      <c r="AR777" s="275"/>
      <c r="AS777" s="298"/>
      <c r="AT777" s="275"/>
      <c r="AU777" s="281"/>
    </row>
    <row r="778" spans="1:47" s="2" customFormat="1">
      <c r="A778" s="451"/>
      <c r="B778" s="451"/>
      <c r="C778" s="451"/>
      <c r="D778" s="451"/>
      <c r="E778" s="275"/>
      <c r="F778" s="275"/>
      <c r="G778" s="275"/>
      <c r="H778" s="179"/>
      <c r="I778" s="179"/>
      <c r="J778" s="298"/>
      <c r="K778" s="275"/>
      <c r="L778" s="275"/>
      <c r="M778" s="275"/>
      <c r="N778" s="298"/>
      <c r="O778" s="275"/>
      <c r="P778" s="275"/>
      <c r="Q778" s="275"/>
      <c r="R778" s="275"/>
      <c r="S778" s="275"/>
      <c r="T778" s="275"/>
      <c r="U778" s="275"/>
      <c r="V778" s="275"/>
      <c r="W778" s="275"/>
      <c r="X778" s="275"/>
      <c r="Y778" s="275"/>
      <c r="Z778" s="275"/>
      <c r="AA778" s="275"/>
      <c r="AB778" s="275"/>
      <c r="AC778" s="275"/>
      <c r="AD778" s="298"/>
      <c r="AE778" s="275"/>
      <c r="AF778" s="275"/>
      <c r="AG778" s="275"/>
      <c r="AH778" s="275"/>
      <c r="AI778" s="275"/>
      <c r="AJ778" s="275"/>
      <c r="AK778" s="275"/>
      <c r="AL778" s="275"/>
      <c r="AM778" s="275"/>
      <c r="AN778" s="275"/>
      <c r="AO778" s="275"/>
      <c r="AP778" s="275"/>
      <c r="AQ778" s="275"/>
      <c r="AR778" s="275"/>
      <c r="AS778" s="298"/>
      <c r="AT778" s="275"/>
      <c r="AU778" s="281"/>
    </row>
    <row r="779" spans="1:47" s="2" customFormat="1">
      <c r="A779" s="451"/>
      <c r="B779" s="451"/>
      <c r="C779" s="451"/>
      <c r="D779" s="451"/>
      <c r="E779" s="275"/>
      <c r="F779" s="275"/>
      <c r="G779" s="275"/>
      <c r="H779" s="179"/>
      <c r="I779" s="179"/>
      <c r="J779" s="298"/>
      <c r="K779" s="275"/>
      <c r="L779" s="275"/>
      <c r="M779" s="275"/>
      <c r="N779" s="298"/>
      <c r="O779" s="275"/>
      <c r="P779" s="275"/>
      <c r="Q779" s="275"/>
      <c r="R779" s="275"/>
      <c r="S779" s="275"/>
      <c r="T779" s="275"/>
      <c r="U779" s="275"/>
      <c r="V779" s="275"/>
      <c r="W779" s="275"/>
      <c r="X779" s="275"/>
      <c r="Y779" s="275"/>
      <c r="Z779" s="275"/>
      <c r="AA779" s="275"/>
      <c r="AB779" s="275"/>
      <c r="AC779" s="275"/>
      <c r="AD779" s="298"/>
      <c r="AE779" s="275"/>
      <c r="AF779" s="275"/>
      <c r="AG779" s="275"/>
      <c r="AH779" s="275"/>
      <c r="AI779" s="275"/>
      <c r="AJ779" s="275"/>
      <c r="AK779" s="275"/>
      <c r="AL779" s="275"/>
      <c r="AM779" s="275"/>
      <c r="AN779" s="275"/>
      <c r="AO779" s="275"/>
      <c r="AP779" s="275"/>
      <c r="AQ779" s="275"/>
      <c r="AR779" s="275"/>
      <c r="AS779" s="298"/>
      <c r="AT779" s="275"/>
      <c r="AU779" s="281"/>
    </row>
    <row r="780" spans="1:47" s="2" customFormat="1">
      <c r="A780" s="451"/>
      <c r="B780" s="451"/>
      <c r="C780" s="451"/>
      <c r="D780" s="451"/>
      <c r="E780" s="275"/>
      <c r="F780" s="275"/>
      <c r="G780" s="275"/>
      <c r="H780" s="179"/>
      <c r="I780" s="179"/>
      <c r="J780" s="298"/>
      <c r="K780" s="275"/>
      <c r="L780" s="275"/>
      <c r="M780" s="275"/>
      <c r="N780" s="298"/>
      <c r="O780" s="275"/>
      <c r="P780" s="275"/>
      <c r="Q780" s="275"/>
      <c r="R780" s="275"/>
      <c r="S780" s="275"/>
      <c r="T780" s="275"/>
      <c r="U780" s="275"/>
      <c r="V780" s="275"/>
      <c r="W780" s="275"/>
      <c r="X780" s="275"/>
      <c r="Y780" s="275"/>
      <c r="Z780" s="275"/>
      <c r="AA780" s="275"/>
      <c r="AB780" s="275"/>
      <c r="AC780" s="275"/>
      <c r="AD780" s="298"/>
      <c r="AE780" s="275"/>
      <c r="AF780" s="275"/>
      <c r="AG780" s="275"/>
      <c r="AH780" s="275"/>
      <c r="AI780" s="275"/>
      <c r="AJ780" s="275"/>
      <c r="AK780" s="275"/>
      <c r="AL780" s="275"/>
      <c r="AM780" s="275"/>
      <c r="AN780" s="275"/>
      <c r="AO780" s="275"/>
      <c r="AP780" s="275"/>
      <c r="AQ780" s="275"/>
      <c r="AR780" s="275"/>
      <c r="AS780" s="298"/>
      <c r="AT780" s="275"/>
      <c r="AU780" s="281"/>
    </row>
    <row r="781" spans="1:47" s="2" customFormat="1">
      <c r="A781" s="451"/>
      <c r="B781" s="451"/>
      <c r="C781" s="451"/>
      <c r="D781" s="451"/>
      <c r="E781" s="275"/>
      <c r="F781" s="275"/>
      <c r="G781" s="275"/>
      <c r="H781" s="179"/>
      <c r="I781" s="179"/>
      <c r="J781" s="298"/>
      <c r="K781" s="275"/>
      <c r="L781" s="275"/>
      <c r="M781" s="275"/>
      <c r="N781" s="298"/>
      <c r="O781" s="275"/>
      <c r="P781" s="275"/>
      <c r="Q781" s="275"/>
      <c r="R781" s="275"/>
      <c r="S781" s="275"/>
      <c r="T781" s="275"/>
      <c r="U781" s="275"/>
      <c r="V781" s="275"/>
      <c r="W781" s="275"/>
      <c r="X781" s="275"/>
      <c r="Y781" s="275"/>
      <c r="Z781" s="275"/>
      <c r="AA781" s="275"/>
      <c r="AB781" s="275"/>
      <c r="AC781" s="275"/>
      <c r="AD781" s="298"/>
      <c r="AE781" s="275"/>
      <c r="AF781" s="275"/>
      <c r="AG781" s="275"/>
      <c r="AH781" s="275"/>
      <c r="AI781" s="275"/>
      <c r="AJ781" s="275"/>
      <c r="AK781" s="275"/>
      <c r="AL781" s="275"/>
      <c r="AM781" s="275"/>
      <c r="AN781" s="275"/>
      <c r="AO781" s="275"/>
      <c r="AP781" s="275"/>
      <c r="AQ781" s="275"/>
      <c r="AR781" s="275"/>
      <c r="AS781" s="298"/>
      <c r="AT781" s="275"/>
      <c r="AU781" s="281"/>
    </row>
    <row r="782" spans="1:47" s="2" customFormat="1">
      <c r="A782" s="451"/>
      <c r="B782" s="451"/>
      <c r="C782" s="451"/>
      <c r="D782" s="451"/>
      <c r="E782" s="275"/>
      <c r="F782" s="275"/>
      <c r="G782" s="275"/>
      <c r="H782" s="179"/>
      <c r="I782" s="179"/>
      <c r="J782" s="298"/>
      <c r="K782" s="275"/>
      <c r="L782" s="275"/>
      <c r="M782" s="275"/>
      <c r="N782" s="298"/>
      <c r="O782" s="275"/>
      <c r="P782" s="275"/>
      <c r="Q782" s="275"/>
      <c r="R782" s="275"/>
      <c r="S782" s="275"/>
      <c r="T782" s="275"/>
      <c r="U782" s="275"/>
      <c r="V782" s="275"/>
      <c r="W782" s="275"/>
      <c r="X782" s="275"/>
      <c r="Y782" s="275"/>
      <c r="Z782" s="275"/>
      <c r="AA782" s="275"/>
      <c r="AB782" s="275"/>
      <c r="AC782" s="275"/>
      <c r="AD782" s="298"/>
      <c r="AE782" s="275"/>
      <c r="AF782" s="275"/>
      <c r="AG782" s="275"/>
      <c r="AH782" s="275"/>
      <c r="AI782" s="275"/>
      <c r="AJ782" s="275"/>
      <c r="AK782" s="275"/>
      <c r="AL782" s="275"/>
      <c r="AM782" s="275"/>
      <c r="AN782" s="275"/>
      <c r="AO782" s="275"/>
      <c r="AP782" s="275"/>
      <c r="AQ782" s="275"/>
      <c r="AR782" s="275"/>
      <c r="AS782" s="298"/>
      <c r="AT782" s="275"/>
      <c r="AU782" s="281"/>
    </row>
    <row r="783" spans="1:47" s="2" customFormat="1">
      <c r="A783" s="451"/>
      <c r="B783" s="451"/>
      <c r="C783" s="451"/>
      <c r="D783" s="451"/>
      <c r="E783" s="275"/>
      <c r="F783" s="275"/>
      <c r="G783" s="275"/>
      <c r="H783" s="179"/>
      <c r="I783" s="179"/>
      <c r="J783" s="298"/>
      <c r="K783" s="275"/>
      <c r="L783" s="275"/>
      <c r="M783" s="275"/>
      <c r="N783" s="298"/>
      <c r="O783" s="275"/>
      <c r="P783" s="275"/>
      <c r="Q783" s="275"/>
      <c r="R783" s="275"/>
      <c r="S783" s="275"/>
      <c r="T783" s="275"/>
      <c r="U783" s="275"/>
      <c r="V783" s="275"/>
      <c r="W783" s="275"/>
      <c r="X783" s="275"/>
      <c r="Y783" s="275"/>
      <c r="Z783" s="275"/>
      <c r="AA783" s="275"/>
      <c r="AB783" s="275"/>
      <c r="AC783" s="275"/>
      <c r="AD783" s="298"/>
      <c r="AE783" s="275"/>
      <c r="AF783" s="275"/>
      <c r="AG783" s="275"/>
      <c r="AH783" s="275"/>
      <c r="AI783" s="275"/>
      <c r="AJ783" s="275"/>
      <c r="AK783" s="275"/>
      <c r="AL783" s="275"/>
      <c r="AM783" s="275"/>
      <c r="AN783" s="275"/>
      <c r="AO783" s="275"/>
      <c r="AP783" s="275"/>
      <c r="AQ783" s="275"/>
      <c r="AR783" s="275"/>
      <c r="AS783" s="298"/>
      <c r="AT783" s="275"/>
      <c r="AU783" s="281"/>
    </row>
    <row r="784" spans="1:47" s="2" customFormat="1">
      <c r="A784" s="451"/>
      <c r="B784" s="451"/>
      <c r="C784" s="451"/>
      <c r="D784" s="451"/>
      <c r="E784" s="275"/>
      <c r="F784" s="275"/>
      <c r="G784" s="275"/>
      <c r="H784" s="179"/>
      <c r="I784" s="179"/>
      <c r="J784" s="298"/>
      <c r="K784" s="275"/>
      <c r="L784" s="275"/>
      <c r="M784" s="275"/>
      <c r="N784" s="298"/>
      <c r="O784" s="275"/>
      <c r="P784" s="275"/>
      <c r="Q784" s="275"/>
      <c r="R784" s="275"/>
      <c r="S784" s="275"/>
      <c r="T784" s="275"/>
      <c r="U784" s="275"/>
      <c r="V784" s="275"/>
      <c r="W784" s="275"/>
      <c r="X784" s="275"/>
      <c r="Y784" s="275"/>
      <c r="Z784" s="275"/>
      <c r="AA784" s="275"/>
      <c r="AB784" s="275"/>
      <c r="AC784" s="275"/>
      <c r="AD784" s="298"/>
      <c r="AE784" s="275"/>
      <c r="AF784" s="275"/>
      <c r="AG784" s="275"/>
      <c r="AH784" s="275"/>
      <c r="AI784" s="275"/>
      <c r="AJ784" s="275"/>
      <c r="AK784" s="275"/>
      <c r="AL784" s="275"/>
      <c r="AM784" s="275"/>
      <c r="AN784" s="275"/>
      <c r="AO784" s="275"/>
      <c r="AP784" s="275"/>
      <c r="AQ784" s="275"/>
      <c r="AR784" s="275"/>
      <c r="AS784" s="298"/>
      <c r="AT784" s="275"/>
      <c r="AU784" s="281"/>
    </row>
    <row r="785" spans="1:47" s="2" customFormat="1">
      <c r="A785" s="451"/>
      <c r="B785" s="451"/>
      <c r="C785" s="451"/>
      <c r="D785" s="451"/>
      <c r="E785" s="275"/>
      <c r="F785" s="275"/>
      <c r="G785" s="275"/>
      <c r="H785" s="179"/>
      <c r="I785" s="179"/>
      <c r="J785" s="298"/>
      <c r="K785" s="275"/>
      <c r="L785" s="275"/>
      <c r="M785" s="275"/>
      <c r="N785" s="298"/>
      <c r="O785" s="275"/>
      <c r="P785" s="275"/>
      <c r="Q785" s="275"/>
      <c r="R785" s="275"/>
      <c r="S785" s="275"/>
      <c r="T785" s="275"/>
      <c r="U785" s="275"/>
      <c r="V785" s="275"/>
      <c r="W785" s="275"/>
      <c r="X785" s="275"/>
      <c r="Y785" s="275"/>
      <c r="Z785" s="275"/>
      <c r="AA785" s="275"/>
      <c r="AB785" s="275"/>
      <c r="AC785" s="275"/>
      <c r="AD785" s="298"/>
      <c r="AE785" s="275"/>
      <c r="AF785" s="275"/>
      <c r="AG785" s="275"/>
      <c r="AH785" s="275"/>
      <c r="AI785" s="275"/>
      <c r="AJ785" s="275"/>
      <c r="AK785" s="275"/>
      <c r="AL785" s="275"/>
      <c r="AM785" s="275"/>
      <c r="AN785" s="275"/>
      <c r="AO785" s="275"/>
      <c r="AP785" s="275"/>
      <c r="AQ785" s="275"/>
      <c r="AR785" s="275"/>
      <c r="AS785" s="298"/>
      <c r="AT785" s="275"/>
      <c r="AU785" s="281"/>
    </row>
    <row r="786" spans="1:47" s="2" customFormat="1">
      <c r="A786" s="451"/>
      <c r="B786" s="451"/>
      <c r="C786" s="451"/>
      <c r="D786" s="451"/>
      <c r="E786" s="275"/>
      <c r="F786" s="275"/>
      <c r="G786" s="275"/>
      <c r="H786" s="179"/>
      <c r="I786" s="179"/>
      <c r="J786" s="298"/>
      <c r="K786" s="275"/>
      <c r="L786" s="275"/>
      <c r="M786" s="275"/>
      <c r="N786" s="298"/>
      <c r="O786" s="275"/>
      <c r="P786" s="275"/>
      <c r="Q786" s="275"/>
      <c r="R786" s="275"/>
      <c r="S786" s="275"/>
      <c r="T786" s="275"/>
      <c r="U786" s="275"/>
      <c r="V786" s="275"/>
      <c r="W786" s="275"/>
      <c r="X786" s="275"/>
      <c r="Y786" s="275"/>
      <c r="Z786" s="275"/>
      <c r="AA786" s="275"/>
      <c r="AB786" s="275"/>
      <c r="AC786" s="275"/>
      <c r="AD786" s="298"/>
      <c r="AE786" s="275"/>
      <c r="AF786" s="275"/>
      <c r="AG786" s="275"/>
      <c r="AH786" s="275"/>
      <c r="AI786" s="275"/>
      <c r="AJ786" s="275"/>
      <c r="AK786" s="275"/>
      <c r="AL786" s="275"/>
      <c r="AM786" s="275"/>
      <c r="AN786" s="275"/>
      <c r="AO786" s="275"/>
      <c r="AP786" s="275"/>
      <c r="AQ786" s="275"/>
      <c r="AR786" s="275"/>
      <c r="AS786" s="298"/>
      <c r="AT786" s="275"/>
      <c r="AU786" s="281"/>
    </row>
    <row r="787" spans="1:47" s="2" customFormat="1">
      <c r="A787" s="451"/>
      <c r="B787" s="451"/>
      <c r="C787" s="451"/>
      <c r="D787" s="451"/>
      <c r="E787" s="275"/>
      <c r="F787" s="275"/>
      <c r="G787" s="275"/>
      <c r="H787" s="179"/>
      <c r="I787" s="179"/>
      <c r="J787" s="298"/>
      <c r="K787" s="275"/>
      <c r="L787" s="275"/>
      <c r="M787" s="275"/>
      <c r="N787" s="298"/>
      <c r="O787" s="275"/>
      <c r="P787" s="275"/>
      <c r="Q787" s="275"/>
      <c r="R787" s="275"/>
      <c r="S787" s="275"/>
      <c r="T787" s="275"/>
      <c r="U787" s="275"/>
      <c r="V787" s="275"/>
      <c r="W787" s="275"/>
      <c r="X787" s="275"/>
      <c r="Y787" s="275"/>
      <c r="Z787" s="275"/>
      <c r="AA787" s="275"/>
      <c r="AB787" s="275"/>
      <c r="AC787" s="275"/>
      <c r="AD787" s="298"/>
      <c r="AE787" s="275"/>
      <c r="AF787" s="275"/>
      <c r="AG787" s="275"/>
      <c r="AH787" s="275"/>
      <c r="AI787" s="275"/>
      <c r="AJ787" s="275"/>
      <c r="AK787" s="275"/>
      <c r="AL787" s="275"/>
      <c r="AM787" s="275"/>
      <c r="AN787" s="275"/>
      <c r="AO787" s="275"/>
      <c r="AP787" s="275"/>
      <c r="AQ787" s="275"/>
      <c r="AR787" s="275"/>
      <c r="AS787" s="298"/>
      <c r="AT787" s="275"/>
      <c r="AU787" s="281"/>
    </row>
    <row r="788" spans="1:47" s="2" customFormat="1">
      <c r="A788" s="451"/>
      <c r="B788" s="451"/>
      <c r="C788" s="451"/>
      <c r="D788" s="451"/>
      <c r="E788" s="275"/>
      <c r="F788" s="275"/>
      <c r="G788" s="275"/>
      <c r="H788" s="179"/>
      <c r="I788" s="179"/>
      <c r="J788" s="298"/>
      <c r="K788" s="275"/>
      <c r="L788" s="275"/>
      <c r="M788" s="275"/>
      <c r="N788" s="298"/>
      <c r="O788" s="275"/>
      <c r="P788" s="275"/>
      <c r="Q788" s="275"/>
      <c r="R788" s="275"/>
      <c r="S788" s="275"/>
      <c r="T788" s="275"/>
      <c r="U788" s="275"/>
      <c r="V788" s="275"/>
      <c r="W788" s="275"/>
      <c r="X788" s="275"/>
      <c r="Y788" s="275"/>
      <c r="Z788" s="275"/>
      <c r="AA788" s="275"/>
      <c r="AB788" s="275"/>
      <c r="AC788" s="275"/>
      <c r="AD788" s="298"/>
      <c r="AE788" s="275"/>
      <c r="AF788" s="275"/>
      <c r="AG788" s="275"/>
      <c r="AH788" s="275"/>
      <c r="AI788" s="275"/>
      <c r="AJ788" s="275"/>
      <c r="AK788" s="275"/>
      <c r="AL788" s="275"/>
      <c r="AM788" s="275"/>
      <c r="AN788" s="275"/>
      <c r="AO788" s="275"/>
      <c r="AP788" s="275"/>
      <c r="AQ788" s="275"/>
      <c r="AR788" s="275"/>
      <c r="AS788" s="298"/>
      <c r="AT788" s="275"/>
      <c r="AU788" s="281"/>
    </row>
    <row r="789" spans="1:47" s="2" customFormat="1">
      <c r="A789" s="451"/>
      <c r="B789" s="451"/>
      <c r="C789" s="451"/>
      <c r="D789" s="451"/>
      <c r="E789" s="275"/>
      <c r="F789" s="275"/>
      <c r="G789" s="275"/>
      <c r="H789" s="179"/>
      <c r="I789" s="179"/>
      <c r="J789" s="298"/>
      <c r="K789" s="275"/>
      <c r="L789" s="275"/>
      <c r="M789" s="275"/>
      <c r="N789" s="298"/>
      <c r="O789" s="275"/>
      <c r="P789" s="275"/>
      <c r="Q789" s="275"/>
      <c r="R789" s="275"/>
      <c r="S789" s="275"/>
      <c r="T789" s="275"/>
      <c r="U789" s="275"/>
      <c r="V789" s="275"/>
      <c r="W789" s="275"/>
      <c r="X789" s="275"/>
      <c r="Y789" s="275"/>
      <c r="Z789" s="275"/>
      <c r="AA789" s="275"/>
      <c r="AB789" s="275"/>
      <c r="AC789" s="275"/>
      <c r="AD789" s="298"/>
      <c r="AE789" s="275"/>
      <c r="AF789" s="275"/>
      <c r="AG789" s="275"/>
      <c r="AH789" s="275"/>
      <c r="AI789" s="275"/>
      <c r="AJ789" s="275"/>
      <c r="AK789" s="275"/>
      <c r="AL789" s="275"/>
      <c r="AM789" s="275"/>
      <c r="AN789" s="275"/>
      <c r="AO789" s="275"/>
      <c r="AP789" s="275"/>
      <c r="AQ789" s="275"/>
      <c r="AR789" s="275"/>
      <c r="AS789" s="298"/>
      <c r="AT789" s="275"/>
      <c r="AU789" s="281"/>
    </row>
    <row r="790" spans="1:47" s="2" customFormat="1">
      <c r="A790" s="451"/>
      <c r="B790" s="451"/>
      <c r="C790" s="451"/>
      <c r="D790" s="451"/>
      <c r="E790" s="275"/>
      <c r="F790" s="275"/>
      <c r="G790" s="275"/>
      <c r="H790" s="179"/>
      <c r="I790" s="179"/>
      <c r="J790" s="298"/>
      <c r="K790" s="275"/>
      <c r="L790" s="275"/>
      <c r="M790" s="275"/>
      <c r="N790" s="298"/>
      <c r="O790" s="275"/>
      <c r="P790" s="275"/>
      <c r="Q790" s="275"/>
      <c r="R790" s="275"/>
      <c r="S790" s="275"/>
      <c r="T790" s="275"/>
      <c r="U790" s="275"/>
      <c r="V790" s="275"/>
      <c r="W790" s="275"/>
      <c r="X790" s="275"/>
      <c r="Y790" s="275"/>
      <c r="Z790" s="275"/>
      <c r="AA790" s="275"/>
      <c r="AB790" s="275"/>
      <c r="AC790" s="275"/>
      <c r="AD790" s="298"/>
      <c r="AE790" s="275"/>
      <c r="AF790" s="275"/>
      <c r="AG790" s="275"/>
      <c r="AH790" s="275"/>
      <c r="AI790" s="275"/>
      <c r="AJ790" s="275"/>
      <c r="AK790" s="275"/>
      <c r="AL790" s="275"/>
      <c r="AM790" s="275"/>
      <c r="AN790" s="275"/>
      <c r="AO790" s="275"/>
      <c r="AP790" s="275"/>
      <c r="AQ790" s="275"/>
      <c r="AR790" s="275"/>
      <c r="AS790" s="298"/>
      <c r="AT790" s="275"/>
      <c r="AU790" s="281"/>
    </row>
    <row r="791" spans="1:47" s="2" customFormat="1">
      <c r="A791" s="451"/>
      <c r="B791" s="451"/>
      <c r="C791" s="451"/>
      <c r="D791" s="451"/>
      <c r="E791" s="275"/>
      <c r="F791" s="275"/>
      <c r="G791" s="275"/>
      <c r="H791" s="179"/>
      <c r="I791" s="179"/>
      <c r="J791" s="298"/>
      <c r="K791" s="275"/>
      <c r="L791" s="275"/>
      <c r="M791" s="275"/>
      <c r="N791" s="298"/>
      <c r="O791" s="275"/>
      <c r="P791" s="275"/>
      <c r="Q791" s="275"/>
      <c r="R791" s="275"/>
      <c r="S791" s="275"/>
      <c r="T791" s="275"/>
      <c r="U791" s="275"/>
      <c r="V791" s="275"/>
      <c r="W791" s="275"/>
      <c r="X791" s="275"/>
      <c r="Y791" s="275"/>
      <c r="Z791" s="275"/>
      <c r="AA791" s="275"/>
      <c r="AB791" s="275"/>
      <c r="AC791" s="275"/>
      <c r="AD791" s="298"/>
      <c r="AE791" s="275"/>
      <c r="AF791" s="275"/>
      <c r="AG791" s="275"/>
      <c r="AH791" s="275"/>
      <c r="AI791" s="275"/>
      <c r="AJ791" s="275"/>
      <c r="AK791" s="275"/>
      <c r="AL791" s="275"/>
      <c r="AM791" s="275"/>
      <c r="AN791" s="275"/>
      <c r="AO791" s="275"/>
      <c r="AP791" s="275"/>
      <c r="AQ791" s="275"/>
      <c r="AR791" s="275"/>
      <c r="AS791" s="298"/>
      <c r="AT791" s="275"/>
      <c r="AU791" s="281"/>
    </row>
    <row r="792" spans="1:47" s="2" customFormat="1">
      <c r="A792" s="451"/>
      <c r="B792" s="451"/>
      <c r="C792" s="451"/>
      <c r="D792" s="451"/>
      <c r="E792" s="275"/>
      <c r="F792" s="275"/>
      <c r="G792" s="275"/>
      <c r="H792" s="179"/>
      <c r="I792" s="179"/>
      <c r="J792" s="298"/>
      <c r="K792" s="275"/>
      <c r="L792" s="275"/>
      <c r="M792" s="275"/>
      <c r="N792" s="298"/>
      <c r="O792" s="275"/>
      <c r="P792" s="275"/>
      <c r="Q792" s="275"/>
      <c r="R792" s="275"/>
      <c r="S792" s="275"/>
      <c r="T792" s="275"/>
      <c r="U792" s="275"/>
      <c r="V792" s="275"/>
      <c r="W792" s="275"/>
      <c r="X792" s="275"/>
      <c r="Y792" s="275"/>
      <c r="Z792" s="275"/>
      <c r="AA792" s="275"/>
      <c r="AB792" s="275"/>
      <c r="AC792" s="275"/>
      <c r="AD792" s="298"/>
      <c r="AE792" s="275"/>
      <c r="AF792" s="275"/>
      <c r="AG792" s="275"/>
      <c r="AH792" s="275"/>
      <c r="AI792" s="275"/>
      <c r="AJ792" s="275"/>
      <c r="AK792" s="275"/>
      <c r="AL792" s="275"/>
      <c r="AM792" s="275"/>
      <c r="AN792" s="275"/>
      <c r="AO792" s="275"/>
      <c r="AP792" s="275"/>
      <c r="AQ792" s="275"/>
      <c r="AR792" s="275"/>
      <c r="AS792" s="298"/>
      <c r="AT792" s="275"/>
      <c r="AU792" s="281"/>
    </row>
    <row r="793" spans="1:47" s="2" customFormat="1">
      <c r="A793" s="451"/>
      <c r="B793" s="451"/>
      <c r="C793" s="451"/>
      <c r="D793" s="451"/>
      <c r="E793" s="275"/>
      <c r="F793" s="275"/>
      <c r="G793" s="275"/>
      <c r="H793" s="179"/>
      <c r="I793" s="179"/>
      <c r="J793" s="298"/>
      <c r="K793" s="275"/>
      <c r="L793" s="275"/>
      <c r="M793" s="275"/>
      <c r="N793" s="298"/>
      <c r="O793" s="275"/>
      <c r="P793" s="275"/>
      <c r="Q793" s="275"/>
      <c r="R793" s="275"/>
      <c r="S793" s="275"/>
      <c r="T793" s="275"/>
      <c r="U793" s="275"/>
      <c r="V793" s="275"/>
      <c r="W793" s="275"/>
      <c r="X793" s="275"/>
      <c r="Y793" s="275"/>
      <c r="Z793" s="275"/>
      <c r="AA793" s="275"/>
      <c r="AB793" s="275"/>
      <c r="AC793" s="275"/>
      <c r="AD793" s="298"/>
      <c r="AE793" s="275"/>
      <c r="AF793" s="275"/>
      <c r="AG793" s="275"/>
      <c r="AH793" s="275"/>
      <c r="AI793" s="275"/>
      <c r="AJ793" s="275"/>
      <c r="AK793" s="275"/>
      <c r="AL793" s="275"/>
      <c r="AM793" s="275"/>
      <c r="AN793" s="275"/>
      <c r="AO793" s="275"/>
      <c r="AP793" s="275"/>
      <c r="AQ793" s="275"/>
      <c r="AR793" s="275"/>
      <c r="AS793" s="298"/>
      <c r="AT793" s="275"/>
      <c r="AU793" s="281"/>
    </row>
    <row r="794" spans="1:47" s="2" customFormat="1">
      <c r="A794" s="451"/>
      <c r="B794" s="451"/>
      <c r="C794" s="451"/>
      <c r="D794" s="451"/>
      <c r="E794" s="275"/>
      <c r="F794" s="275"/>
      <c r="G794" s="275"/>
      <c r="H794" s="179"/>
      <c r="I794" s="179"/>
      <c r="J794" s="298"/>
      <c r="K794" s="275"/>
      <c r="L794" s="275"/>
      <c r="M794" s="275"/>
      <c r="N794" s="298"/>
      <c r="O794" s="275"/>
      <c r="P794" s="275"/>
      <c r="Q794" s="275"/>
      <c r="R794" s="275"/>
      <c r="S794" s="275"/>
      <c r="T794" s="275"/>
      <c r="U794" s="275"/>
      <c r="V794" s="275"/>
      <c r="W794" s="275"/>
      <c r="X794" s="275"/>
      <c r="Y794" s="275"/>
      <c r="Z794" s="275"/>
      <c r="AA794" s="275"/>
      <c r="AB794" s="275"/>
      <c r="AC794" s="275"/>
      <c r="AD794" s="298"/>
      <c r="AE794" s="275"/>
      <c r="AF794" s="275"/>
      <c r="AG794" s="275"/>
      <c r="AH794" s="275"/>
      <c r="AI794" s="275"/>
      <c r="AJ794" s="275"/>
      <c r="AK794" s="275"/>
      <c r="AL794" s="275"/>
      <c r="AM794" s="275"/>
      <c r="AN794" s="275"/>
      <c r="AO794" s="275"/>
      <c r="AP794" s="275"/>
      <c r="AQ794" s="275"/>
      <c r="AR794" s="275"/>
      <c r="AS794" s="298"/>
      <c r="AT794" s="275"/>
      <c r="AU794" s="281"/>
    </row>
    <row r="795" spans="1:47" s="2" customFormat="1">
      <c r="A795" s="451"/>
      <c r="B795" s="451"/>
      <c r="C795" s="451"/>
      <c r="D795" s="451"/>
      <c r="E795" s="275"/>
      <c r="F795" s="275"/>
      <c r="G795" s="275"/>
      <c r="H795" s="179"/>
      <c r="I795" s="179"/>
      <c r="J795" s="298"/>
      <c r="K795" s="275"/>
      <c r="L795" s="275"/>
      <c r="M795" s="275"/>
      <c r="N795" s="298"/>
      <c r="O795" s="275"/>
      <c r="P795" s="275"/>
      <c r="Q795" s="275"/>
      <c r="R795" s="275"/>
      <c r="S795" s="275"/>
      <c r="T795" s="275"/>
      <c r="U795" s="275"/>
      <c r="V795" s="275"/>
      <c r="W795" s="275"/>
      <c r="X795" s="275"/>
      <c r="Y795" s="275"/>
      <c r="Z795" s="275"/>
      <c r="AA795" s="275"/>
      <c r="AB795" s="275"/>
      <c r="AC795" s="275"/>
      <c r="AD795" s="298"/>
      <c r="AE795" s="275"/>
      <c r="AF795" s="275"/>
      <c r="AG795" s="275"/>
      <c r="AH795" s="275"/>
      <c r="AI795" s="275"/>
      <c r="AJ795" s="275"/>
      <c r="AK795" s="275"/>
      <c r="AL795" s="275"/>
      <c r="AM795" s="275"/>
      <c r="AN795" s="275"/>
      <c r="AO795" s="275"/>
      <c r="AP795" s="275"/>
      <c r="AQ795" s="275"/>
      <c r="AR795" s="275"/>
      <c r="AS795" s="298"/>
      <c r="AT795" s="275"/>
      <c r="AU795" s="281"/>
    </row>
    <row r="796" spans="1:47" s="2" customFormat="1">
      <c r="A796" s="451"/>
      <c r="B796" s="451"/>
      <c r="C796" s="451"/>
      <c r="D796" s="451"/>
      <c r="E796" s="275"/>
      <c r="F796" s="275"/>
      <c r="G796" s="275"/>
      <c r="H796" s="179"/>
      <c r="I796" s="179"/>
      <c r="J796" s="298"/>
      <c r="K796" s="275"/>
      <c r="L796" s="275"/>
      <c r="M796" s="275"/>
      <c r="N796" s="298"/>
      <c r="O796" s="275"/>
      <c r="P796" s="275"/>
      <c r="Q796" s="275"/>
      <c r="R796" s="275"/>
      <c r="S796" s="275"/>
      <c r="T796" s="275"/>
      <c r="U796" s="275"/>
      <c r="V796" s="275"/>
      <c r="W796" s="275"/>
      <c r="X796" s="275"/>
      <c r="Y796" s="275"/>
      <c r="Z796" s="275"/>
      <c r="AA796" s="275"/>
      <c r="AB796" s="275"/>
      <c r="AC796" s="275"/>
      <c r="AD796" s="298"/>
      <c r="AE796" s="275"/>
      <c r="AF796" s="275"/>
      <c r="AG796" s="275"/>
      <c r="AH796" s="275"/>
      <c r="AI796" s="275"/>
      <c r="AJ796" s="275"/>
      <c r="AK796" s="275"/>
      <c r="AL796" s="275"/>
      <c r="AM796" s="275"/>
      <c r="AN796" s="275"/>
      <c r="AO796" s="275"/>
      <c r="AP796" s="275"/>
      <c r="AQ796" s="275"/>
      <c r="AR796" s="275"/>
      <c r="AS796" s="298"/>
      <c r="AT796" s="275"/>
      <c r="AU796" s="281"/>
    </row>
    <row r="797" spans="1:47" s="2" customFormat="1">
      <c r="A797" s="451"/>
      <c r="B797" s="451"/>
      <c r="C797" s="451"/>
      <c r="D797" s="451"/>
      <c r="E797" s="275"/>
      <c r="F797" s="275"/>
      <c r="G797" s="275"/>
      <c r="H797" s="179"/>
      <c r="I797" s="179"/>
      <c r="J797" s="298"/>
      <c r="K797" s="275"/>
      <c r="L797" s="275"/>
      <c r="M797" s="275"/>
      <c r="N797" s="298"/>
      <c r="O797" s="275"/>
      <c r="P797" s="275"/>
      <c r="Q797" s="275"/>
      <c r="R797" s="275"/>
      <c r="S797" s="275"/>
      <c r="T797" s="275"/>
      <c r="U797" s="275"/>
      <c r="V797" s="275"/>
      <c r="W797" s="275"/>
      <c r="X797" s="275"/>
      <c r="Y797" s="275"/>
      <c r="Z797" s="275"/>
      <c r="AA797" s="275"/>
      <c r="AB797" s="275"/>
      <c r="AC797" s="275"/>
      <c r="AD797" s="298"/>
      <c r="AE797" s="275"/>
      <c r="AF797" s="275"/>
      <c r="AG797" s="275"/>
      <c r="AH797" s="275"/>
      <c r="AI797" s="275"/>
      <c r="AJ797" s="275"/>
      <c r="AK797" s="275"/>
      <c r="AL797" s="275"/>
      <c r="AM797" s="275"/>
      <c r="AN797" s="275"/>
      <c r="AO797" s="275"/>
      <c r="AP797" s="275"/>
      <c r="AQ797" s="275"/>
      <c r="AR797" s="275"/>
      <c r="AS797" s="298"/>
      <c r="AT797" s="275"/>
      <c r="AU797" s="281"/>
    </row>
    <row r="798" spans="1:47" s="2" customFormat="1">
      <c r="A798" s="451"/>
      <c r="B798" s="451"/>
      <c r="C798" s="451"/>
      <c r="D798" s="451"/>
      <c r="E798" s="275"/>
      <c r="F798" s="275"/>
      <c r="G798" s="275"/>
      <c r="H798" s="179"/>
      <c r="I798" s="179"/>
      <c r="J798" s="298"/>
      <c r="K798" s="275"/>
      <c r="L798" s="275"/>
      <c r="M798" s="275"/>
      <c r="N798" s="298"/>
      <c r="O798" s="275"/>
      <c r="P798" s="275"/>
      <c r="Q798" s="275"/>
      <c r="R798" s="275"/>
      <c r="S798" s="275"/>
      <c r="T798" s="275"/>
      <c r="U798" s="275"/>
      <c r="V798" s="275"/>
      <c r="W798" s="275"/>
      <c r="X798" s="275"/>
      <c r="Y798" s="275"/>
      <c r="Z798" s="275"/>
      <c r="AA798" s="275"/>
      <c r="AB798" s="275"/>
      <c r="AC798" s="275"/>
      <c r="AD798" s="298"/>
      <c r="AE798" s="275"/>
      <c r="AF798" s="275"/>
      <c r="AG798" s="275"/>
      <c r="AH798" s="275"/>
      <c r="AI798" s="275"/>
      <c r="AJ798" s="275"/>
      <c r="AK798" s="275"/>
      <c r="AL798" s="275"/>
      <c r="AM798" s="275"/>
      <c r="AN798" s="275"/>
      <c r="AO798" s="275"/>
      <c r="AP798" s="275"/>
      <c r="AQ798" s="275"/>
      <c r="AR798" s="275"/>
      <c r="AS798" s="298"/>
      <c r="AT798" s="275"/>
      <c r="AU798" s="281"/>
    </row>
    <row r="799" spans="1:47" s="2" customFormat="1">
      <c r="A799" s="451"/>
      <c r="B799" s="451"/>
      <c r="C799" s="451"/>
      <c r="D799" s="451"/>
      <c r="E799" s="275"/>
      <c r="F799" s="275"/>
      <c r="G799" s="275"/>
      <c r="H799" s="179"/>
      <c r="I799" s="179"/>
      <c r="J799" s="298"/>
      <c r="K799" s="275"/>
      <c r="L799" s="275"/>
      <c r="M799" s="275"/>
      <c r="N799" s="298"/>
      <c r="O799" s="275"/>
      <c r="P799" s="275"/>
      <c r="Q799" s="275"/>
      <c r="R799" s="275"/>
      <c r="S799" s="275"/>
      <c r="T799" s="275"/>
      <c r="U799" s="275"/>
      <c r="V799" s="275"/>
      <c r="W799" s="275"/>
      <c r="X799" s="275"/>
      <c r="Y799" s="275"/>
      <c r="Z799" s="275"/>
      <c r="AA799" s="275"/>
      <c r="AB799" s="275"/>
      <c r="AC799" s="275"/>
      <c r="AD799" s="298"/>
      <c r="AE799" s="275"/>
      <c r="AF799" s="275"/>
      <c r="AG799" s="275"/>
      <c r="AH799" s="275"/>
      <c r="AI799" s="275"/>
      <c r="AJ799" s="275"/>
      <c r="AK799" s="275"/>
      <c r="AL799" s="275"/>
      <c r="AM799" s="275"/>
      <c r="AN799" s="275"/>
      <c r="AO799" s="275"/>
      <c r="AP799" s="275"/>
      <c r="AQ799" s="275"/>
      <c r="AR799" s="275"/>
      <c r="AS799" s="298"/>
      <c r="AT799" s="275"/>
      <c r="AU799" s="281"/>
    </row>
    <row r="800" spans="1:47" s="2" customFormat="1">
      <c r="A800" s="451"/>
      <c r="B800" s="451"/>
      <c r="C800" s="451"/>
      <c r="D800" s="451"/>
      <c r="E800" s="275"/>
      <c r="F800" s="275"/>
      <c r="G800" s="275"/>
      <c r="H800" s="179"/>
      <c r="I800" s="179"/>
      <c r="J800" s="298"/>
      <c r="K800" s="275"/>
      <c r="L800" s="275"/>
      <c r="M800" s="275"/>
      <c r="N800" s="298"/>
      <c r="O800" s="275"/>
      <c r="P800" s="275"/>
      <c r="Q800" s="275"/>
      <c r="R800" s="275"/>
      <c r="S800" s="275"/>
      <c r="T800" s="275"/>
      <c r="U800" s="275"/>
      <c r="V800" s="275"/>
      <c r="W800" s="275"/>
      <c r="X800" s="275"/>
      <c r="Y800" s="275"/>
      <c r="Z800" s="275"/>
      <c r="AA800" s="275"/>
      <c r="AB800" s="275"/>
      <c r="AC800" s="275"/>
      <c r="AD800" s="298"/>
      <c r="AE800" s="275"/>
      <c r="AF800" s="275"/>
      <c r="AG800" s="275"/>
      <c r="AH800" s="275"/>
      <c r="AI800" s="275"/>
      <c r="AJ800" s="275"/>
      <c r="AK800" s="275"/>
      <c r="AL800" s="275"/>
      <c r="AM800" s="275"/>
      <c r="AN800" s="275"/>
      <c r="AO800" s="275"/>
      <c r="AP800" s="275"/>
      <c r="AQ800" s="275"/>
      <c r="AR800" s="275"/>
      <c r="AS800" s="298"/>
      <c r="AT800" s="275"/>
      <c r="AU800" s="281"/>
    </row>
    <row r="801" spans="1:47" s="2" customFormat="1">
      <c r="A801" s="451"/>
      <c r="B801" s="451"/>
      <c r="C801" s="451"/>
      <c r="D801" s="451"/>
      <c r="E801" s="275"/>
      <c r="F801" s="275"/>
      <c r="G801" s="275"/>
      <c r="H801" s="179"/>
      <c r="I801" s="179"/>
      <c r="J801" s="298"/>
      <c r="K801" s="275"/>
      <c r="L801" s="275"/>
      <c r="M801" s="275"/>
      <c r="N801" s="298"/>
      <c r="O801" s="275"/>
      <c r="P801" s="275"/>
      <c r="Q801" s="275"/>
      <c r="R801" s="275"/>
      <c r="S801" s="275"/>
      <c r="T801" s="275"/>
      <c r="U801" s="275"/>
      <c r="V801" s="275"/>
      <c r="W801" s="275"/>
      <c r="X801" s="275"/>
      <c r="Y801" s="275"/>
      <c r="Z801" s="275"/>
      <c r="AA801" s="275"/>
      <c r="AB801" s="275"/>
      <c r="AC801" s="275"/>
      <c r="AD801" s="298"/>
      <c r="AE801" s="275"/>
      <c r="AF801" s="275"/>
      <c r="AG801" s="275"/>
      <c r="AH801" s="275"/>
      <c r="AI801" s="275"/>
      <c r="AJ801" s="275"/>
      <c r="AK801" s="275"/>
      <c r="AL801" s="275"/>
      <c r="AM801" s="275"/>
      <c r="AN801" s="275"/>
      <c r="AO801" s="275"/>
      <c r="AP801" s="275"/>
      <c r="AQ801" s="275"/>
      <c r="AR801" s="275"/>
      <c r="AS801" s="298"/>
      <c r="AT801" s="275"/>
      <c r="AU801" s="281"/>
    </row>
    <row r="802" spans="1:47" s="2" customFormat="1">
      <c r="A802" s="451"/>
      <c r="B802" s="451"/>
      <c r="C802" s="451"/>
      <c r="D802" s="451"/>
      <c r="E802" s="275"/>
      <c r="F802" s="275"/>
      <c r="G802" s="275"/>
      <c r="H802" s="179"/>
      <c r="I802" s="179"/>
      <c r="J802" s="298"/>
      <c r="K802" s="275"/>
      <c r="L802" s="275"/>
      <c r="M802" s="275"/>
      <c r="N802" s="298"/>
      <c r="O802" s="275"/>
      <c r="P802" s="275"/>
      <c r="Q802" s="275"/>
      <c r="R802" s="275"/>
      <c r="S802" s="275"/>
      <c r="T802" s="275"/>
      <c r="U802" s="275"/>
      <c r="V802" s="275"/>
      <c r="W802" s="275"/>
      <c r="X802" s="275"/>
      <c r="Y802" s="275"/>
      <c r="Z802" s="275"/>
      <c r="AA802" s="275"/>
      <c r="AB802" s="275"/>
      <c r="AC802" s="275"/>
      <c r="AD802" s="298"/>
      <c r="AE802" s="275"/>
      <c r="AF802" s="275"/>
      <c r="AG802" s="275"/>
      <c r="AH802" s="275"/>
      <c r="AI802" s="275"/>
      <c r="AJ802" s="275"/>
      <c r="AK802" s="275"/>
      <c r="AL802" s="275"/>
      <c r="AM802" s="275"/>
      <c r="AN802" s="275"/>
      <c r="AO802" s="275"/>
      <c r="AP802" s="275"/>
      <c r="AQ802" s="275"/>
      <c r="AR802" s="275"/>
      <c r="AS802" s="298"/>
      <c r="AT802" s="275"/>
      <c r="AU802" s="281"/>
    </row>
    <row r="803" spans="1:47" s="2" customFormat="1">
      <c r="A803" s="451"/>
      <c r="B803" s="451"/>
      <c r="C803" s="451"/>
      <c r="D803" s="451"/>
      <c r="E803" s="275"/>
      <c r="F803" s="275"/>
      <c r="G803" s="275"/>
      <c r="H803" s="179"/>
      <c r="I803" s="179"/>
      <c r="J803" s="298"/>
      <c r="K803" s="275"/>
      <c r="L803" s="275"/>
      <c r="M803" s="275"/>
      <c r="N803" s="298"/>
      <c r="O803" s="275"/>
      <c r="P803" s="275"/>
      <c r="Q803" s="275"/>
      <c r="R803" s="275"/>
      <c r="S803" s="275"/>
      <c r="T803" s="275"/>
      <c r="U803" s="275"/>
      <c r="V803" s="275"/>
      <c r="W803" s="275"/>
      <c r="X803" s="275"/>
      <c r="Y803" s="275"/>
      <c r="Z803" s="275"/>
      <c r="AA803" s="275"/>
      <c r="AB803" s="275"/>
      <c r="AC803" s="275"/>
      <c r="AD803" s="298"/>
      <c r="AE803" s="275"/>
      <c r="AF803" s="275"/>
      <c r="AG803" s="275"/>
      <c r="AH803" s="275"/>
      <c r="AI803" s="275"/>
      <c r="AJ803" s="275"/>
      <c r="AK803" s="275"/>
      <c r="AL803" s="275"/>
      <c r="AM803" s="275"/>
      <c r="AN803" s="275"/>
      <c r="AO803" s="275"/>
      <c r="AP803" s="275"/>
      <c r="AQ803" s="275"/>
      <c r="AR803" s="275"/>
      <c r="AS803" s="298"/>
      <c r="AT803" s="275"/>
      <c r="AU803" s="281"/>
    </row>
    <row r="804" spans="1:47" s="2" customFormat="1">
      <c r="A804" s="451"/>
      <c r="B804" s="451"/>
      <c r="C804" s="451"/>
      <c r="D804" s="451"/>
      <c r="E804" s="275"/>
      <c r="F804" s="275"/>
      <c r="G804" s="275"/>
      <c r="H804" s="179"/>
      <c r="I804" s="179"/>
      <c r="J804" s="298"/>
      <c r="K804" s="275"/>
      <c r="L804" s="275"/>
      <c r="M804" s="275"/>
      <c r="N804" s="298"/>
      <c r="O804" s="275"/>
      <c r="P804" s="275"/>
      <c r="Q804" s="275"/>
      <c r="R804" s="275"/>
      <c r="S804" s="275"/>
      <c r="T804" s="275"/>
      <c r="U804" s="275"/>
      <c r="V804" s="275"/>
      <c r="W804" s="275"/>
      <c r="X804" s="275"/>
      <c r="Y804" s="275"/>
      <c r="Z804" s="275"/>
      <c r="AA804" s="275"/>
      <c r="AB804" s="275"/>
      <c r="AC804" s="275"/>
      <c r="AD804" s="298"/>
      <c r="AE804" s="275"/>
      <c r="AF804" s="275"/>
      <c r="AG804" s="275"/>
      <c r="AH804" s="275"/>
      <c r="AI804" s="275"/>
      <c r="AJ804" s="275"/>
      <c r="AK804" s="275"/>
      <c r="AL804" s="275"/>
      <c r="AM804" s="275"/>
      <c r="AN804" s="275"/>
      <c r="AO804" s="275"/>
      <c r="AP804" s="275"/>
      <c r="AQ804" s="275"/>
      <c r="AR804" s="275"/>
      <c r="AS804" s="298"/>
      <c r="AT804" s="275"/>
      <c r="AU804" s="281"/>
    </row>
    <row r="805" spans="1:47" s="2" customFormat="1">
      <c r="A805" s="451"/>
      <c r="B805" s="451"/>
      <c r="C805" s="451"/>
      <c r="D805" s="451"/>
      <c r="E805" s="275"/>
      <c r="F805" s="275"/>
      <c r="G805" s="275"/>
      <c r="H805" s="179"/>
      <c r="I805" s="179"/>
      <c r="J805" s="298"/>
      <c r="K805" s="275"/>
      <c r="L805" s="275"/>
      <c r="M805" s="275"/>
      <c r="N805" s="298"/>
      <c r="O805" s="275"/>
      <c r="P805" s="275"/>
      <c r="Q805" s="275"/>
      <c r="R805" s="275"/>
      <c r="S805" s="275"/>
      <c r="T805" s="275"/>
      <c r="U805" s="275"/>
      <c r="V805" s="275"/>
      <c r="W805" s="275"/>
      <c r="X805" s="275"/>
      <c r="Y805" s="275"/>
      <c r="Z805" s="275"/>
      <c r="AA805" s="275"/>
      <c r="AB805" s="275"/>
      <c r="AC805" s="275"/>
      <c r="AD805" s="298"/>
      <c r="AE805" s="275"/>
      <c r="AF805" s="275"/>
      <c r="AG805" s="275"/>
      <c r="AH805" s="275"/>
      <c r="AI805" s="275"/>
      <c r="AJ805" s="275"/>
      <c r="AK805" s="275"/>
      <c r="AL805" s="275"/>
      <c r="AM805" s="275"/>
      <c r="AN805" s="275"/>
      <c r="AO805" s="275"/>
      <c r="AP805" s="275"/>
      <c r="AQ805" s="275"/>
      <c r="AR805" s="275"/>
      <c r="AS805" s="298"/>
      <c r="AT805" s="275"/>
      <c r="AU805" s="281"/>
    </row>
    <row r="806" spans="1:47" s="2" customFormat="1">
      <c r="A806" s="451"/>
      <c r="B806" s="451"/>
      <c r="C806" s="451"/>
      <c r="D806" s="451"/>
      <c r="E806" s="275"/>
      <c r="F806" s="275"/>
      <c r="G806" s="275"/>
      <c r="H806" s="179"/>
      <c r="I806" s="179"/>
      <c r="J806" s="298"/>
      <c r="K806" s="275"/>
      <c r="L806" s="275"/>
      <c r="M806" s="275"/>
      <c r="N806" s="298"/>
      <c r="O806" s="275"/>
      <c r="P806" s="275"/>
      <c r="Q806" s="275"/>
      <c r="R806" s="275"/>
      <c r="S806" s="275"/>
      <c r="T806" s="275"/>
      <c r="U806" s="275"/>
      <c r="V806" s="275"/>
      <c r="W806" s="275"/>
      <c r="X806" s="275"/>
      <c r="Y806" s="275"/>
      <c r="Z806" s="275"/>
      <c r="AA806" s="275"/>
      <c r="AB806" s="275"/>
      <c r="AC806" s="275"/>
      <c r="AD806" s="298"/>
      <c r="AE806" s="275"/>
      <c r="AF806" s="275"/>
      <c r="AG806" s="275"/>
      <c r="AH806" s="275"/>
      <c r="AI806" s="275"/>
      <c r="AJ806" s="275"/>
      <c r="AK806" s="275"/>
      <c r="AL806" s="275"/>
      <c r="AM806" s="275"/>
      <c r="AN806" s="275"/>
      <c r="AO806" s="275"/>
      <c r="AP806" s="275"/>
      <c r="AQ806" s="275"/>
      <c r="AR806" s="275"/>
      <c r="AS806" s="298"/>
      <c r="AT806" s="275"/>
      <c r="AU806" s="281"/>
    </row>
    <row r="807" spans="1:47" s="2" customFormat="1">
      <c r="A807" s="451"/>
      <c r="B807" s="451"/>
      <c r="C807" s="451"/>
      <c r="D807" s="451"/>
      <c r="E807" s="275"/>
      <c r="F807" s="275"/>
      <c r="G807" s="275"/>
      <c r="H807" s="179"/>
      <c r="I807" s="179"/>
      <c r="J807" s="298"/>
      <c r="K807" s="275"/>
      <c r="L807" s="275"/>
      <c r="M807" s="275"/>
      <c r="N807" s="298"/>
      <c r="O807" s="275"/>
      <c r="P807" s="275"/>
      <c r="Q807" s="275"/>
      <c r="R807" s="275"/>
      <c r="S807" s="275"/>
      <c r="T807" s="275"/>
      <c r="U807" s="275"/>
      <c r="V807" s="275"/>
      <c r="W807" s="275"/>
      <c r="X807" s="275"/>
      <c r="Y807" s="275"/>
      <c r="Z807" s="275"/>
      <c r="AA807" s="275"/>
      <c r="AB807" s="275"/>
      <c r="AC807" s="275"/>
      <c r="AD807" s="298"/>
      <c r="AE807" s="275"/>
      <c r="AF807" s="275"/>
      <c r="AG807" s="275"/>
      <c r="AH807" s="275"/>
      <c r="AI807" s="275"/>
      <c r="AJ807" s="275"/>
      <c r="AK807" s="275"/>
      <c r="AL807" s="275"/>
      <c r="AM807" s="275"/>
      <c r="AN807" s="275"/>
      <c r="AO807" s="275"/>
      <c r="AP807" s="275"/>
      <c r="AQ807" s="275"/>
      <c r="AR807" s="275"/>
      <c r="AS807" s="298"/>
      <c r="AT807" s="275"/>
      <c r="AU807" s="281"/>
    </row>
    <row r="808" spans="1:47" s="2" customFormat="1">
      <c r="A808" s="451"/>
      <c r="B808" s="451"/>
      <c r="C808" s="451"/>
      <c r="D808" s="451"/>
      <c r="E808" s="275"/>
      <c r="F808" s="275"/>
      <c r="G808" s="275"/>
      <c r="H808" s="179"/>
      <c r="I808" s="179"/>
      <c r="J808" s="298"/>
      <c r="K808" s="275"/>
      <c r="L808" s="275"/>
      <c r="M808" s="275"/>
      <c r="N808" s="298"/>
      <c r="O808" s="275"/>
      <c r="P808" s="275"/>
      <c r="Q808" s="275"/>
      <c r="R808" s="275"/>
      <c r="S808" s="275"/>
      <c r="T808" s="275"/>
      <c r="U808" s="275"/>
      <c r="V808" s="275"/>
      <c r="W808" s="275"/>
      <c r="X808" s="275"/>
      <c r="Y808" s="275"/>
      <c r="Z808" s="275"/>
      <c r="AA808" s="275"/>
      <c r="AB808" s="275"/>
      <c r="AC808" s="275"/>
      <c r="AD808" s="298"/>
      <c r="AE808" s="275"/>
      <c r="AF808" s="275"/>
      <c r="AG808" s="275"/>
      <c r="AH808" s="275"/>
      <c r="AI808" s="275"/>
      <c r="AJ808" s="275"/>
      <c r="AK808" s="275"/>
      <c r="AL808" s="275"/>
      <c r="AM808" s="275"/>
      <c r="AN808" s="275"/>
      <c r="AO808" s="275"/>
      <c r="AP808" s="275"/>
      <c r="AQ808" s="275"/>
      <c r="AR808" s="275"/>
      <c r="AS808" s="298"/>
      <c r="AT808" s="275"/>
      <c r="AU808" s="281"/>
    </row>
    <row r="809" spans="1:47" s="2" customFormat="1">
      <c r="A809" s="451"/>
      <c r="B809" s="451"/>
      <c r="C809" s="451"/>
      <c r="D809" s="451"/>
      <c r="E809" s="275"/>
      <c r="F809" s="275"/>
      <c r="G809" s="275"/>
      <c r="H809" s="179"/>
      <c r="I809" s="179"/>
      <c r="J809" s="298"/>
      <c r="K809" s="275"/>
      <c r="L809" s="275"/>
      <c r="M809" s="275"/>
      <c r="N809" s="298"/>
      <c r="O809" s="275"/>
      <c r="P809" s="275"/>
      <c r="Q809" s="275"/>
      <c r="R809" s="275"/>
      <c r="S809" s="275"/>
      <c r="T809" s="275"/>
      <c r="U809" s="275"/>
      <c r="V809" s="275"/>
      <c r="W809" s="275"/>
      <c r="X809" s="275"/>
      <c r="Y809" s="275"/>
      <c r="Z809" s="275"/>
      <c r="AA809" s="275"/>
      <c r="AB809" s="275"/>
      <c r="AC809" s="275"/>
      <c r="AD809" s="298"/>
      <c r="AE809" s="275"/>
      <c r="AF809" s="275"/>
      <c r="AG809" s="275"/>
      <c r="AH809" s="275"/>
      <c r="AI809" s="275"/>
      <c r="AJ809" s="275"/>
      <c r="AK809" s="275"/>
      <c r="AL809" s="275"/>
      <c r="AM809" s="275"/>
      <c r="AN809" s="275"/>
      <c r="AO809" s="275"/>
      <c r="AP809" s="275"/>
      <c r="AQ809" s="275"/>
      <c r="AR809" s="275"/>
      <c r="AS809" s="298"/>
      <c r="AT809" s="275"/>
      <c r="AU809" s="281"/>
    </row>
    <row r="810" spans="1:47" s="2" customFormat="1">
      <c r="A810" s="451"/>
      <c r="B810" s="451"/>
      <c r="C810" s="451"/>
      <c r="D810" s="451"/>
      <c r="E810" s="275"/>
      <c r="F810" s="275"/>
      <c r="G810" s="275"/>
      <c r="H810" s="179"/>
      <c r="I810" s="179"/>
      <c r="J810" s="298"/>
      <c r="K810" s="275"/>
      <c r="L810" s="275"/>
      <c r="M810" s="275"/>
      <c r="N810" s="298"/>
      <c r="O810" s="275"/>
      <c r="P810" s="275"/>
      <c r="Q810" s="275"/>
      <c r="R810" s="275"/>
      <c r="S810" s="275"/>
      <c r="T810" s="275"/>
      <c r="U810" s="275"/>
      <c r="V810" s="275"/>
      <c r="W810" s="275"/>
      <c r="X810" s="275"/>
      <c r="Y810" s="275"/>
      <c r="Z810" s="275"/>
      <c r="AA810" s="275"/>
      <c r="AB810" s="275"/>
      <c r="AC810" s="275"/>
      <c r="AD810" s="298"/>
      <c r="AE810" s="275"/>
      <c r="AF810" s="275"/>
      <c r="AG810" s="275"/>
      <c r="AH810" s="275"/>
      <c r="AI810" s="275"/>
      <c r="AJ810" s="275"/>
      <c r="AK810" s="275"/>
      <c r="AL810" s="275"/>
      <c r="AM810" s="275"/>
      <c r="AN810" s="275"/>
      <c r="AO810" s="275"/>
      <c r="AP810" s="275"/>
      <c r="AQ810" s="275"/>
      <c r="AR810" s="275"/>
      <c r="AS810" s="298"/>
      <c r="AT810" s="275"/>
      <c r="AU810" s="281"/>
    </row>
    <row r="811" spans="1:47" s="2" customFormat="1">
      <c r="A811" s="451"/>
      <c r="B811" s="451"/>
      <c r="C811" s="451"/>
      <c r="D811" s="451"/>
      <c r="E811" s="275"/>
      <c r="F811" s="275"/>
      <c r="G811" s="275"/>
      <c r="H811" s="179"/>
      <c r="I811" s="179"/>
      <c r="J811" s="298"/>
      <c r="K811" s="275"/>
      <c r="L811" s="275"/>
      <c r="M811" s="275"/>
      <c r="N811" s="298"/>
      <c r="O811" s="275"/>
      <c r="P811" s="275"/>
      <c r="Q811" s="275"/>
      <c r="R811" s="275"/>
      <c r="S811" s="275"/>
      <c r="T811" s="275"/>
      <c r="U811" s="275"/>
      <c r="V811" s="275"/>
      <c r="W811" s="275"/>
      <c r="X811" s="275"/>
      <c r="Y811" s="275"/>
      <c r="Z811" s="275"/>
      <c r="AA811" s="275"/>
      <c r="AB811" s="275"/>
      <c r="AC811" s="275"/>
      <c r="AD811" s="298"/>
      <c r="AE811" s="275"/>
      <c r="AF811" s="275"/>
      <c r="AG811" s="275"/>
      <c r="AH811" s="275"/>
      <c r="AI811" s="275"/>
      <c r="AJ811" s="275"/>
      <c r="AK811" s="275"/>
      <c r="AL811" s="275"/>
      <c r="AM811" s="275"/>
      <c r="AN811" s="275"/>
      <c r="AO811" s="275"/>
      <c r="AP811" s="275"/>
      <c r="AQ811" s="275"/>
      <c r="AR811" s="275"/>
      <c r="AS811" s="298"/>
      <c r="AT811" s="275"/>
      <c r="AU811" s="281"/>
    </row>
    <row r="812" spans="1:47" s="2" customFormat="1">
      <c r="A812" s="451"/>
      <c r="B812" s="451"/>
      <c r="C812" s="451"/>
      <c r="D812" s="451"/>
      <c r="E812" s="275"/>
      <c r="F812" s="275"/>
      <c r="G812" s="275"/>
      <c r="H812" s="179"/>
      <c r="I812" s="179"/>
      <c r="J812" s="298"/>
      <c r="K812" s="275"/>
      <c r="L812" s="275"/>
      <c r="M812" s="275"/>
      <c r="N812" s="298"/>
      <c r="O812" s="275"/>
      <c r="P812" s="275"/>
      <c r="Q812" s="275"/>
      <c r="R812" s="275"/>
      <c r="S812" s="275"/>
      <c r="T812" s="275"/>
      <c r="U812" s="275"/>
      <c r="V812" s="275"/>
      <c r="W812" s="275"/>
      <c r="X812" s="275"/>
      <c r="Y812" s="275"/>
      <c r="Z812" s="275"/>
      <c r="AA812" s="275"/>
      <c r="AB812" s="275"/>
      <c r="AC812" s="275"/>
      <c r="AD812" s="298"/>
      <c r="AE812" s="275"/>
      <c r="AF812" s="275"/>
      <c r="AG812" s="275"/>
      <c r="AH812" s="275"/>
      <c r="AI812" s="275"/>
      <c r="AJ812" s="275"/>
      <c r="AK812" s="275"/>
      <c r="AL812" s="275"/>
      <c r="AM812" s="275"/>
      <c r="AN812" s="275"/>
      <c r="AO812" s="275"/>
      <c r="AP812" s="275"/>
      <c r="AQ812" s="275"/>
      <c r="AR812" s="275"/>
      <c r="AS812" s="298"/>
      <c r="AT812" s="275"/>
      <c r="AU812" s="281"/>
    </row>
    <row r="813" spans="1:47" s="2" customFormat="1">
      <c r="A813" s="451"/>
      <c r="B813" s="451"/>
      <c r="C813" s="451"/>
      <c r="D813" s="451"/>
      <c r="E813" s="275"/>
      <c r="F813" s="275"/>
      <c r="G813" s="275"/>
      <c r="H813" s="179"/>
      <c r="I813" s="179"/>
      <c r="J813" s="298"/>
      <c r="K813" s="275"/>
      <c r="L813" s="275"/>
      <c r="M813" s="275"/>
      <c r="N813" s="298"/>
      <c r="O813" s="275"/>
      <c r="P813" s="275"/>
      <c r="Q813" s="275"/>
      <c r="R813" s="275"/>
      <c r="S813" s="275"/>
      <c r="T813" s="275"/>
      <c r="U813" s="275"/>
      <c r="V813" s="275"/>
      <c r="W813" s="275"/>
      <c r="X813" s="275"/>
      <c r="Y813" s="275"/>
      <c r="Z813" s="275"/>
      <c r="AA813" s="275"/>
      <c r="AB813" s="275"/>
      <c r="AC813" s="275"/>
      <c r="AD813" s="298"/>
      <c r="AE813" s="275"/>
      <c r="AF813" s="275"/>
      <c r="AG813" s="275"/>
      <c r="AH813" s="275"/>
      <c r="AI813" s="275"/>
      <c r="AJ813" s="275"/>
      <c r="AK813" s="275"/>
      <c r="AL813" s="275"/>
      <c r="AM813" s="275"/>
      <c r="AN813" s="275"/>
      <c r="AO813" s="275"/>
      <c r="AP813" s="275"/>
      <c r="AQ813" s="275"/>
      <c r="AR813" s="275"/>
      <c r="AS813" s="298"/>
      <c r="AT813" s="275"/>
      <c r="AU813" s="281"/>
    </row>
    <row r="814" spans="1:47" s="2" customFormat="1">
      <c r="A814" s="451"/>
      <c r="B814" s="451"/>
      <c r="C814" s="451"/>
      <c r="D814" s="451"/>
      <c r="E814" s="275"/>
      <c r="F814" s="275"/>
      <c r="G814" s="275"/>
      <c r="H814" s="179"/>
      <c r="I814" s="179"/>
      <c r="J814" s="298"/>
      <c r="K814" s="275"/>
      <c r="L814" s="275"/>
      <c r="M814" s="275"/>
      <c r="N814" s="298"/>
      <c r="O814" s="275"/>
      <c r="P814" s="275"/>
      <c r="Q814" s="275"/>
      <c r="R814" s="275"/>
      <c r="S814" s="275"/>
      <c r="T814" s="275"/>
      <c r="U814" s="275"/>
      <c r="V814" s="275"/>
      <c r="W814" s="275"/>
      <c r="X814" s="275"/>
      <c r="Y814" s="275"/>
      <c r="Z814" s="275"/>
      <c r="AA814" s="275"/>
      <c r="AB814" s="275"/>
      <c r="AC814" s="275"/>
      <c r="AD814" s="298"/>
      <c r="AE814" s="275"/>
      <c r="AF814" s="275"/>
      <c r="AG814" s="275"/>
      <c r="AH814" s="275"/>
      <c r="AI814" s="275"/>
      <c r="AJ814" s="275"/>
      <c r="AK814" s="275"/>
      <c r="AL814" s="275"/>
      <c r="AM814" s="275"/>
      <c r="AN814" s="275"/>
      <c r="AO814" s="275"/>
      <c r="AP814" s="275"/>
      <c r="AQ814" s="275"/>
      <c r="AR814" s="275"/>
      <c r="AS814" s="298"/>
      <c r="AT814" s="275"/>
      <c r="AU814" s="281"/>
    </row>
    <row r="815" spans="1:47" s="2" customFormat="1">
      <c r="A815" s="451"/>
      <c r="B815" s="451"/>
      <c r="C815" s="451"/>
      <c r="D815" s="451"/>
      <c r="E815" s="275"/>
      <c r="F815" s="275"/>
      <c r="G815" s="275"/>
      <c r="H815" s="179"/>
      <c r="I815" s="179"/>
      <c r="J815" s="298"/>
      <c r="K815" s="275"/>
      <c r="L815" s="275"/>
      <c r="M815" s="275"/>
      <c r="N815" s="298"/>
      <c r="O815" s="275"/>
      <c r="P815" s="275"/>
      <c r="Q815" s="275"/>
      <c r="R815" s="275"/>
      <c r="S815" s="275"/>
      <c r="T815" s="275"/>
      <c r="U815" s="275"/>
      <c r="V815" s="275"/>
      <c r="W815" s="275"/>
      <c r="X815" s="275"/>
      <c r="Y815" s="275"/>
      <c r="Z815" s="275"/>
      <c r="AA815" s="275"/>
      <c r="AB815" s="275"/>
      <c r="AC815" s="275"/>
      <c r="AD815" s="298"/>
      <c r="AE815" s="275"/>
      <c r="AF815" s="275"/>
      <c r="AG815" s="275"/>
      <c r="AH815" s="275"/>
      <c r="AI815" s="275"/>
      <c r="AJ815" s="275"/>
      <c r="AK815" s="275"/>
      <c r="AL815" s="275"/>
      <c r="AM815" s="275"/>
      <c r="AN815" s="275"/>
      <c r="AO815" s="275"/>
      <c r="AP815" s="275"/>
      <c r="AQ815" s="275"/>
      <c r="AR815" s="275"/>
      <c r="AS815" s="298"/>
      <c r="AT815" s="275"/>
      <c r="AU815" s="281"/>
    </row>
    <row r="816" spans="1:47" s="2" customFormat="1">
      <c r="A816" s="451"/>
      <c r="B816" s="451"/>
      <c r="C816" s="451"/>
      <c r="D816" s="451"/>
      <c r="E816" s="275"/>
      <c r="F816" s="275"/>
      <c r="G816" s="275"/>
      <c r="H816" s="179"/>
      <c r="I816" s="179"/>
      <c r="J816" s="298"/>
      <c r="K816" s="275"/>
      <c r="L816" s="275"/>
      <c r="M816" s="275"/>
      <c r="N816" s="298"/>
      <c r="O816" s="275"/>
      <c r="P816" s="275"/>
      <c r="Q816" s="275"/>
      <c r="R816" s="275"/>
      <c r="S816" s="275"/>
      <c r="T816" s="275"/>
      <c r="U816" s="275"/>
      <c r="V816" s="275"/>
      <c r="W816" s="275"/>
      <c r="X816" s="275"/>
      <c r="Y816" s="275"/>
      <c r="Z816" s="275"/>
      <c r="AA816" s="275"/>
      <c r="AB816" s="275"/>
      <c r="AC816" s="275"/>
      <c r="AD816" s="298"/>
      <c r="AE816" s="275"/>
      <c r="AF816" s="275"/>
      <c r="AG816" s="275"/>
      <c r="AH816" s="275"/>
      <c r="AI816" s="275"/>
      <c r="AJ816" s="275"/>
      <c r="AK816" s="275"/>
      <c r="AL816" s="275"/>
      <c r="AM816" s="275"/>
      <c r="AN816" s="275"/>
      <c r="AO816" s="275"/>
      <c r="AP816" s="275"/>
      <c r="AQ816" s="275"/>
      <c r="AR816" s="275"/>
      <c r="AS816" s="298"/>
      <c r="AT816" s="275"/>
      <c r="AU816" s="281"/>
    </row>
    <row r="817" spans="1:47" s="2" customFormat="1">
      <c r="A817" s="451"/>
      <c r="B817" s="451"/>
      <c r="C817" s="451"/>
      <c r="D817" s="451"/>
      <c r="E817" s="275"/>
      <c r="F817" s="275"/>
      <c r="G817" s="275"/>
      <c r="H817" s="179"/>
      <c r="I817" s="179"/>
      <c r="J817" s="298"/>
      <c r="K817" s="275"/>
      <c r="L817" s="275"/>
      <c r="M817" s="275"/>
      <c r="N817" s="298"/>
      <c r="O817" s="275"/>
      <c r="P817" s="275"/>
      <c r="Q817" s="275"/>
      <c r="R817" s="275"/>
      <c r="S817" s="275"/>
      <c r="T817" s="275"/>
      <c r="U817" s="275"/>
      <c r="V817" s="275"/>
      <c r="W817" s="275"/>
      <c r="X817" s="275"/>
      <c r="Y817" s="275"/>
      <c r="Z817" s="275"/>
      <c r="AA817" s="275"/>
      <c r="AB817" s="275"/>
      <c r="AC817" s="275"/>
      <c r="AD817" s="298"/>
      <c r="AE817" s="275"/>
      <c r="AF817" s="275"/>
      <c r="AG817" s="275"/>
      <c r="AH817" s="275"/>
      <c r="AI817" s="275"/>
      <c r="AJ817" s="275"/>
      <c r="AK817" s="275"/>
      <c r="AL817" s="275"/>
      <c r="AM817" s="275"/>
      <c r="AN817" s="275"/>
      <c r="AO817" s="275"/>
      <c r="AP817" s="275"/>
      <c r="AQ817" s="275"/>
      <c r="AR817" s="275"/>
      <c r="AS817" s="298"/>
      <c r="AT817" s="275"/>
      <c r="AU817" s="281"/>
    </row>
    <row r="818" spans="1:47" s="2" customFormat="1">
      <c r="A818" s="451"/>
      <c r="B818" s="451"/>
      <c r="C818" s="451"/>
      <c r="D818" s="451"/>
      <c r="E818" s="275"/>
      <c r="F818" s="275"/>
      <c r="G818" s="275"/>
      <c r="H818" s="179"/>
      <c r="I818" s="179"/>
      <c r="J818" s="298"/>
      <c r="K818" s="275"/>
      <c r="L818" s="275"/>
      <c r="M818" s="275"/>
      <c r="N818" s="298"/>
      <c r="O818" s="275"/>
      <c r="P818" s="275"/>
      <c r="Q818" s="275"/>
      <c r="R818" s="275"/>
      <c r="S818" s="275"/>
      <c r="T818" s="275"/>
      <c r="U818" s="275"/>
      <c r="V818" s="275"/>
      <c r="W818" s="275"/>
      <c r="X818" s="275"/>
      <c r="Y818" s="275"/>
      <c r="Z818" s="275"/>
      <c r="AA818" s="275"/>
      <c r="AB818" s="275"/>
      <c r="AC818" s="275"/>
      <c r="AD818" s="298"/>
      <c r="AE818" s="275"/>
      <c r="AF818" s="275"/>
      <c r="AG818" s="275"/>
      <c r="AH818" s="275"/>
      <c r="AI818" s="275"/>
      <c r="AJ818" s="275"/>
      <c r="AK818" s="275"/>
      <c r="AL818" s="275"/>
      <c r="AM818" s="275"/>
      <c r="AN818" s="275"/>
      <c r="AO818" s="275"/>
      <c r="AP818" s="275"/>
      <c r="AQ818" s="275"/>
      <c r="AR818" s="275"/>
      <c r="AS818" s="298"/>
      <c r="AT818" s="275"/>
      <c r="AU818" s="281"/>
    </row>
    <row r="819" spans="1:47" s="2" customFormat="1">
      <c r="A819" s="451"/>
      <c r="B819" s="451"/>
      <c r="C819" s="451"/>
      <c r="D819" s="451"/>
      <c r="E819" s="275"/>
      <c r="F819" s="275"/>
      <c r="G819" s="275"/>
      <c r="H819" s="179"/>
      <c r="I819" s="179"/>
      <c r="J819" s="298"/>
      <c r="K819" s="275"/>
      <c r="L819" s="275"/>
      <c r="M819" s="275"/>
      <c r="N819" s="298"/>
      <c r="O819" s="275"/>
      <c r="P819" s="275"/>
      <c r="Q819" s="275"/>
      <c r="R819" s="275"/>
      <c r="S819" s="275"/>
      <c r="T819" s="275"/>
      <c r="U819" s="275"/>
      <c r="V819" s="275"/>
      <c r="W819" s="275"/>
      <c r="X819" s="275"/>
      <c r="Y819" s="275"/>
      <c r="Z819" s="275"/>
      <c r="AA819" s="275"/>
      <c r="AB819" s="275"/>
      <c r="AC819" s="275"/>
      <c r="AD819" s="298"/>
      <c r="AE819" s="275"/>
      <c r="AF819" s="275"/>
      <c r="AG819" s="275"/>
      <c r="AH819" s="275"/>
      <c r="AI819" s="275"/>
      <c r="AJ819" s="275"/>
      <c r="AK819" s="275"/>
      <c r="AL819" s="275"/>
      <c r="AM819" s="275"/>
      <c r="AN819" s="275"/>
      <c r="AO819" s="275"/>
      <c r="AP819" s="275"/>
      <c r="AQ819" s="275"/>
      <c r="AR819" s="275"/>
      <c r="AS819" s="298"/>
      <c r="AT819" s="275"/>
      <c r="AU819" s="281"/>
    </row>
    <row r="820" spans="1:47" s="2" customFormat="1">
      <c r="A820" s="451"/>
      <c r="B820" s="451"/>
      <c r="C820" s="451"/>
      <c r="D820" s="451"/>
      <c r="E820" s="275"/>
      <c r="F820" s="275"/>
      <c r="G820" s="275"/>
      <c r="H820" s="179"/>
      <c r="I820" s="179"/>
      <c r="J820" s="298"/>
      <c r="K820" s="275"/>
      <c r="L820" s="275"/>
      <c r="M820" s="275"/>
      <c r="N820" s="298"/>
      <c r="O820" s="275"/>
      <c r="P820" s="275"/>
      <c r="Q820" s="275"/>
      <c r="R820" s="275"/>
      <c r="S820" s="275"/>
      <c r="T820" s="275"/>
      <c r="U820" s="275"/>
      <c r="V820" s="275"/>
      <c r="W820" s="275"/>
      <c r="X820" s="275"/>
      <c r="Y820" s="275"/>
      <c r="Z820" s="275"/>
      <c r="AA820" s="275"/>
      <c r="AB820" s="275"/>
      <c r="AC820" s="275"/>
      <c r="AD820" s="298"/>
      <c r="AE820" s="275"/>
      <c r="AF820" s="275"/>
      <c r="AG820" s="275"/>
      <c r="AH820" s="275"/>
      <c r="AI820" s="275"/>
      <c r="AJ820" s="275"/>
      <c r="AK820" s="275"/>
      <c r="AL820" s="275"/>
      <c r="AM820" s="275"/>
      <c r="AN820" s="275"/>
      <c r="AO820" s="275"/>
      <c r="AP820" s="275"/>
      <c r="AQ820" s="275"/>
      <c r="AR820" s="275"/>
      <c r="AS820" s="298"/>
      <c r="AT820" s="275"/>
      <c r="AU820" s="281"/>
    </row>
    <row r="821" spans="1:47" s="2" customFormat="1">
      <c r="A821" s="451"/>
      <c r="B821" s="451"/>
      <c r="C821" s="451"/>
      <c r="D821" s="451"/>
      <c r="E821" s="275"/>
      <c r="F821" s="275"/>
      <c r="G821" s="275"/>
      <c r="H821" s="179"/>
      <c r="I821" s="179"/>
      <c r="J821" s="298"/>
      <c r="K821" s="275"/>
      <c r="L821" s="275"/>
      <c r="M821" s="275"/>
      <c r="N821" s="298"/>
      <c r="O821" s="275"/>
      <c r="P821" s="275"/>
      <c r="Q821" s="275"/>
      <c r="R821" s="275"/>
      <c r="S821" s="275"/>
      <c r="T821" s="275"/>
      <c r="U821" s="275"/>
      <c r="V821" s="275"/>
      <c r="W821" s="275"/>
      <c r="X821" s="275"/>
      <c r="Y821" s="275"/>
      <c r="Z821" s="275"/>
      <c r="AA821" s="275"/>
      <c r="AB821" s="275"/>
      <c r="AC821" s="275"/>
      <c r="AD821" s="298"/>
      <c r="AE821" s="275"/>
      <c r="AF821" s="275"/>
      <c r="AG821" s="275"/>
      <c r="AH821" s="275"/>
      <c r="AI821" s="275"/>
      <c r="AJ821" s="275"/>
      <c r="AK821" s="275"/>
      <c r="AL821" s="275"/>
      <c r="AM821" s="275"/>
      <c r="AN821" s="275"/>
      <c r="AO821" s="275"/>
      <c r="AP821" s="275"/>
      <c r="AQ821" s="275"/>
      <c r="AR821" s="275"/>
      <c r="AS821" s="298"/>
      <c r="AT821" s="275"/>
      <c r="AU821" s="281"/>
    </row>
    <row r="822" spans="1:47" s="2" customFormat="1">
      <c r="A822" s="451"/>
      <c r="B822" s="451"/>
      <c r="C822" s="451"/>
      <c r="D822" s="451"/>
      <c r="E822" s="275"/>
      <c r="F822" s="275"/>
      <c r="G822" s="275"/>
      <c r="H822" s="179"/>
      <c r="I822" s="179"/>
      <c r="J822" s="298"/>
      <c r="K822" s="275"/>
      <c r="L822" s="275"/>
      <c r="M822" s="275"/>
      <c r="N822" s="298"/>
      <c r="O822" s="275"/>
      <c r="P822" s="275"/>
      <c r="Q822" s="275"/>
      <c r="R822" s="275"/>
      <c r="S822" s="275"/>
      <c r="T822" s="275"/>
      <c r="U822" s="275"/>
      <c r="V822" s="275"/>
      <c r="W822" s="275"/>
      <c r="X822" s="275"/>
      <c r="Y822" s="275"/>
      <c r="Z822" s="275"/>
      <c r="AA822" s="275"/>
      <c r="AB822" s="275"/>
      <c r="AC822" s="275"/>
      <c r="AD822" s="298"/>
      <c r="AE822" s="275"/>
      <c r="AF822" s="275"/>
      <c r="AG822" s="275"/>
      <c r="AH822" s="275"/>
      <c r="AI822" s="275"/>
      <c r="AJ822" s="275"/>
      <c r="AK822" s="275"/>
      <c r="AL822" s="275"/>
      <c r="AM822" s="275"/>
      <c r="AN822" s="275"/>
      <c r="AO822" s="275"/>
      <c r="AP822" s="275"/>
      <c r="AQ822" s="275"/>
      <c r="AR822" s="275"/>
      <c r="AS822" s="298"/>
      <c r="AT822" s="275"/>
      <c r="AU822" s="281"/>
    </row>
    <row r="823" spans="1:47" s="2" customFormat="1">
      <c r="A823" s="451"/>
      <c r="B823" s="451"/>
      <c r="C823" s="451"/>
      <c r="D823" s="451"/>
      <c r="E823" s="275"/>
      <c r="F823" s="275"/>
      <c r="G823" s="275"/>
      <c r="H823" s="179"/>
      <c r="I823" s="179"/>
      <c r="J823" s="298"/>
      <c r="K823" s="275"/>
      <c r="L823" s="275"/>
      <c r="M823" s="275"/>
      <c r="N823" s="298"/>
      <c r="O823" s="275"/>
      <c r="P823" s="275"/>
      <c r="Q823" s="275"/>
      <c r="R823" s="275"/>
      <c r="S823" s="275"/>
      <c r="T823" s="275"/>
      <c r="U823" s="275"/>
      <c r="V823" s="275"/>
      <c r="W823" s="275"/>
      <c r="X823" s="275"/>
      <c r="Y823" s="275"/>
      <c r="Z823" s="275"/>
      <c r="AA823" s="275"/>
      <c r="AB823" s="275"/>
      <c r="AC823" s="275"/>
      <c r="AD823" s="298"/>
      <c r="AE823" s="275"/>
      <c r="AF823" s="275"/>
      <c r="AG823" s="275"/>
      <c r="AH823" s="275"/>
      <c r="AI823" s="275"/>
      <c r="AJ823" s="275"/>
      <c r="AK823" s="275"/>
      <c r="AL823" s="275"/>
      <c r="AM823" s="275"/>
      <c r="AN823" s="275"/>
      <c r="AO823" s="275"/>
      <c r="AP823" s="275"/>
      <c r="AQ823" s="275"/>
      <c r="AR823" s="275"/>
      <c r="AS823" s="298"/>
      <c r="AT823" s="275"/>
      <c r="AU823" s="281"/>
    </row>
    <row r="824" spans="1:47" s="2" customFormat="1">
      <c r="A824" s="451"/>
      <c r="B824" s="451"/>
      <c r="C824" s="451"/>
      <c r="D824" s="451"/>
      <c r="E824" s="275"/>
      <c r="F824" s="275"/>
      <c r="G824" s="275"/>
      <c r="H824" s="179"/>
      <c r="I824" s="179"/>
      <c r="J824" s="298"/>
      <c r="K824" s="275"/>
      <c r="L824" s="275"/>
      <c r="M824" s="275"/>
      <c r="N824" s="298"/>
      <c r="O824" s="275"/>
      <c r="P824" s="275"/>
      <c r="Q824" s="275"/>
      <c r="R824" s="275"/>
      <c r="S824" s="275"/>
      <c r="T824" s="275"/>
      <c r="U824" s="275"/>
      <c r="V824" s="275"/>
      <c r="W824" s="275"/>
      <c r="X824" s="275"/>
      <c r="Y824" s="275"/>
      <c r="Z824" s="275"/>
      <c r="AA824" s="275"/>
      <c r="AB824" s="275"/>
      <c r="AC824" s="275"/>
      <c r="AD824" s="298"/>
      <c r="AE824" s="275"/>
      <c r="AF824" s="275"/>
      <c r="AG824" s="275"/>
      <c r="AH824" s="275"/>
      <c r="AI824" s="275"/>
      <c r="AJ824" s="275"/>
      <c r="AK824" s="275"/>
      <c r="AL824" s="275"/>
      <c r="AM824" s="275"/>
      <c r="AN824" s="275"/>
      <c r="AO824" s="275"/>
      <c r="AP824" s="275"/>
      <c r="AQ824" s="275"/>
      <c r="AR824" s="275"/>
      <c r="AS824" s="298"/>
      <c r="AT824" s="275"/>
      <c r="AU824" s="281"/>
    </row>
    <row r="825" spans="1:47" s="2" customFormat="1">
      <c r="A825" s="451"/>
      <c r="B825" s="451"/>
      <c r="C825" s="451"/>
      <c r="D825" s="451"/>
      <c r="E825" s="275"/>
      <c r="F825" s="275"/>
      <c r="G825" s="275"/>
      <c r="H825" s="179"/>
      <c r="I825" s="179"/>
      <c r="J825" s="298"/>
      <c r="K825" s="275"/>
      <c r="L825" s="275"/>
      <c r="M825" s="275"/>
      <c r="N825" s="298"/>
      <c r="O825" s="275"/>
      <c r="P825" s="275"/>
      <c r="Q825" s="275"/>
      <c r="R825" s="275"/>
      <c r="S825" s="275"/>
      <c r="T825" s="275"/>
      <c r="U825" s="275"/>
      <c r="V825" s="275"/>
      <c r="W825" s="275"/>
      <c r="X825" s="275"/>
      <c r="Y825" s="275"/>
      <c r="Z825" s="275"/>
      <c r="AA825" s="275"/>
      <c r="AB825" s="275"/>
      <c r="AC825" s="275"/>
      <c r="AD825" s="298"/>
      <c r="AE825" s="275"/>
      <c r="AF825" s="275"/>
      <c r="AG825" s="275"/>
      <c r="AH825" s="275"/>
      <c r="AI825" s="275"/>
      <c r="AJ825" s="275"/>
      <c r="AK825" s="275"/>
      <c r="AL825" s="275"/>
      <c r="AM825" s="275"/>
      <c r="AN825" s="275"/>
      <c r="AO825" s="275"/>
      <c r="AP825" s="275"/>
      <c r="AQ825" s="275"/>
      <c r="AR825" s="275"/>
      <c r="AS825" s="298"/>
      <c r="AT825" s="275"/>
      <c r="AU825" s="281"/>
    </row>
    <row r="826" spans="1:47" s="2" customFormat="1">
      <c r="A826" s="451"/>
      <c r="B826" s="451"/>
      <c r="C826" s="451"/>
      <c r="D826" s="451"/>
      <c r="E826" s="275"/>
      <c r="F826" s="275"/>
      <c r="G826" s="275"/>
      <c r="H826" s="179"/>
      <c r="I826" s="179"/>
      <c r="J826" s="298"/>
      <c r="K826" s="275"/>
      <c r="L826" s="275"/>
      <c r="M826" s="275"/>
      <c r="N826" s="298"/>
      <c r="O826" s="275"/>
      <c r="P826" s="275"/>
      <c r="Q826" s="275"/>
      <c r="R826" s="275"/>
      <c r="S826" s="275"/>
      <c r="T826" s="275"/>
      <c r="U826" s="275"/>
      <c r="V826" s="275"/>
      <c r="W826" s="275"/>
      <c r="X826" s="275"/>
      <c r="Y826" s="275"/>
      <c r="Z826" s="275"/>
      <c r="AA826" s="275"/>
      <c r="AB826" s="275"/>
      <c r="AC826" s="275"/>
      <c r="AD826" s="298"/>
      <c r="AE826" s="275"/>
      <c r="AF826" s="275"/>
      <c r="AG826" s="275"/>
      <c r="AH826" s="275"/>
      <c r="AI826" s="275"/>
      <c r="AJ826" s="275"/>
      <c r="AK826" s="275"/>
      <c r="AL826" s="275"/>
      <c r="AM826" s="275"/>
      <c r="AN826" s="275"/>
      <c r="AO826" s="275"/>
      <c r="AP826" s="275"/>
      <c r="AQ826" s="275"/>
      <c r="AR826" s="275"/>
      <c r="AS826" s="298"/>
      <c r="AT826" s="275"/>
      <c r="AU826" s="281"/>
    </row>
    <row r="827" spans="1:47" s="2" customFormat="1">
      <c r="A827" s="451"/>
      <c r="B827" s="451"/>
      <c r="C827" s="451"/>
      <c r="D827" s="451"/>
      <c r="E827" s="275"/>
      <c r="F827" s="275"/>
      <c r="G827" s="275"/>
      <c r="H827" s="179"/>
      <c r="I827" s="179"/>
      <c r="J827" s="298"/>
      <c r="K827" s="275"/>
      <c r="L827" s="275"/>
      <c r="M827" s="275"/>
      <c r="N827" s="298"/>
      <c r="O827" s="275"/>
      <c r="P827" s="275"/>
      <c r="Q827" s="275"/>
      <c r="R827" s="275"/>
      <c r="S827" s="275"/>
      <c r="T827" s="275"/>
      <c r="U827" s="275"/>
      <c r="V827" s="275"/>
      <c r="W827" s="275"/>
      <c r="X827" s="275"/>
      <c r="Y827" s="275"/>
      <c r="Z827" s="275"/>
      <c r="AA827" s="275"/>
      <c r="AB827" s="275"/>
      <c r="AC827" s="275"/>
      <c r="AD827" s="298"/>
      <c r="AE827" s="275"/>
      <c r="AF827" s="275"/>
      <c r="AG827" s="275"/>
      <c r="AH827" s="275"/>
      <c r="AI827" s="275"/>
      <c r="AJ827" s="275"/>
      <c r="AK827" s="275"/>
      <c r="AL827" s="275"/>
      <c r="AM827" s="275"/>
      <c r="AN827" s="275"/>
      <c r="AO827" s="275"/>
      <c r="AP827" s="275"/>
      <c r="AQ827" s="275"/>
      <c r="AR827" s="275"/>
      <c r="AS827" s="298"/>
      <c r="AT827" s="275"/>
      <c r="AU827" s="281"/>
    </row>
    <row r="828" spans="1:47" s="2" customFormat="1">
      <c r="A828" s="451"/>
      <c r="B828" s="451"/>
      <c r="C828" s="451"/>
      <c r="D828" s="451"/>
      <c r="E828" s="275"/>
      <c r="F828" s="275"/>
      <c r="G828" s="275"/>
      <c r="H828" s="179"/>
      <c r="I828" s="179"/>
      <c r="J828" s="298"/>
      <c r="K828" s="275"/>
      <c r="L828" s="275"/>
      <c r="M828" s="275"/>
      <c r="N828" s="298"/>
      <c r="O828" s="275"/>
      <c r="P828" s="275"/>
      <c r="Q828" s="275"/>
      <c r="R828" s="275"/>
      <c r="S828" s="275"/>
      <c r="T828" s="275"/>
      <c r="U828" s="275"/>
      <c r="V828" s="275"/>
      <c r="W828" s="275"/>
      <c r="X828" s="275"/>
      <c r="Y828" s="275"/>
      <c r="Z828" s="275"/>
      <c r="AA828" s="275"/>
      <c r="AB828" s="275"/>
      <c r="AC828" s="275"/>
      <c r="AD828" s="298"/>
      <c r="AE828" s="275"/>
      <c r="AF828" s="275"/>
      <c r="AG828" s="275"/>
      <c r="AH828" s="275"/>
      <c r="AI828" s="275"/>
      <c r="AJ828" s="275"/>
      <c r="AK828" s="275"/>
      <c r="AL828" s="275"/>
      <c r="AM828" s="275"/>
      <c r="AN828" s="275"/>
      <c r="AO828" s="275"/>
      <c r="AP828" s="275"/>
      <c r="AQ828" s="275"/>
      <c r="AR828" s="275"/>
      <c r="AS828" s="298"/>
      <c r="AT828" s="275"/>
      <c r="AU828" s="281"/>
    </row>
    <row r="829" spans="1:47" s="2" customFormat="1">
      <c r="A829" s="451"/>
      <c r="B829" s="451"/>
      <c r="C829" s="451"/>
      <c r="D829" s="451"/>
      <c r="E829" s="275"/>
      <c r="F829" s="275"/>
      <c r="G829" s="275"/>
      <c r="H829" s="179"/>
      <c r="I829" s="179"/>
      <c r="J829" s="298"/>
      <c r="K829" s="275"/>
      <c r="L829" s="275"/>
      <c r="M829" s="275"/>
      <c r="N829" s="298"/>
      <c r="O829" s="275"/>
      <c r="P829" s="275"/>
      <c r="Q829" s="275"/>
      <c r="R829" s="275"/>
      <c r="S829" s="275"/>
      <c r="T829" s="275"/>
      <c r="U829" s="275"/>
      <c r="V829" s="275"/>
      <c r="W829" s="275"/>
      <c r="X829" s="275"/>
      <c r="Y829" s="275"/>
      <c r="Z829" s="275"/>
      <c r="AA829" s="275"/>
      <c r="AB829" s="275"/>
      <c r="AC829" s="275"/>
      <c r="AD829" s="298"/>
      <c r="AE829" s="275"/>
      <c r="AF829" s="275"/>
      <c r="AG829" s="275"/>
      <c r="AH829" s="275"/>
      <c r="AI829" s="275"/>
      <c r="AJ829" s="275"/>
      <c r="AK829" s="275"/>
      <c r="AL829" s="275"/>
      <c r="AM829" s="275"/>
      <c r="AN829" s="275"/>
      <c r="AO829" s="275"/>
      <c r="AP829" s="275"/>
      <c r="AQ829" s="275"/>
      <c r="AR829" s="275"/>
      <c r="AS829" s="298"/>
      <c r="AT829" s="275"/>
      <c r="AU829" s="281"/>
    </row>
    <row r="830" spans="1:47" s="2" customFormat="1">
      <c r="A830" s="451"/>
      <c r="B830" s="451"/>
      <c r="C830" s="451"/>
      <c r="D830" s="451"/>
      <c r="E830" s="275"/>
      <c r="F830" s="275"/>
      <c r="G830" s="275"/>
      <c r="H830" s="179"/>
      <c r="I830" s="179"/>
      <c r="J830" s="298"/>
      <c r="K830" s="275"/>
      <c r="L830" s="275"/>
      <c r="M830" s="275"/>
      <c r="N830" s="298"/>
      <c r="O830" s="275"/>
      <c r="P830" s="275"/>
      <c r="Q830" s="275"/>
      <c r="R830" s="275"/>
      <c r="S830" s="275"/>
      <c r="T830" s="275"/>
      <c r="U830" s="275"/>
      <c r="V830" s="275"/>
      <c r="W830" s="275"/>
      <c r="X830" s="275"/>
      <c r="Y830" s="275"/>
      <c r="Z830" s="275"/>
      <c r="AA830" s="275"/>
      <c r="AB830" s="275"/>
      <c r="AC830" s="275"/>
      <c r="AD830" s="298"/>
      <c r="AE830" s="275"/>
      <c r="AF830" s="275"/>
      <c r="AG830" s="275"/>
      <c r="AH830" s="275"/>
      <c r="AI830" s="275"/>
      <c r="AJ830" s="275"/>
      <c r="AK830" s="275"/>
      <c r="AL830" s="275"/>
      <c r="AM830" s="275"/>
      <c r="AN830" s="275"/>
      <c r="AO830" s="275"/>
      <c r="AP830" s="275"/>
      <c r="AQ830" s="275"/>
      <c r="AR830" s="275"/>
      <c r="AS830" s="298"/>
      <c r="AT830" s="275"/>
      <c r="AU830" s="281"/>
    </row>
    <row r="831" spans="1:47" s="2" customFormat="1">
      <c r="A831" s="451"/>
      <c r="B831" s="451"/>
      <c r="C831" s="451"/>
      <c r="D831" s="451"/>
      <c r="E831" s="275"/>
      <c r="F831" s="275"/>
      <c r="G831" s="275"/>
      <c r="H831" s="179"/>
      <c r="I831" s="179"/>
      <c r="J831" s="298"/>
      <c r="K831" s="275"/>
      <c r="L831" s="275"/>
      <c r="M831" s="275"/>
      <c r="N831" s="298"/>
      <c r="O831" s="275"/>
      <c r="P831" s="275"/>
      <c r="Q831" s="275"/>
      <c r="R831" s="275"/>
      <c r="S831" s="275"/>
      <c r="T831" s="275"/>
      <c r="U831" s="275"/>
      <c r="V831" s="275"/>
      <c r="W831" s="275"/>
      <c r="X831" s="275"/>
      <c r="Y831" s="275"/>
      <c r="Z831" s="275"/>
      <c r="AA831" s="275"/>
      <c r="AB831" s="275"/>
      <c r="AC831" s="275"/>
      <c r="AD831" s="298"/>
      <c r="AE831" s="275"/>
      <c r="AF831" s="275"/>
      <c r="AG831" s="275"/>
      <c r="AH831" s="275"/>
      <c r="AI831" s="275"/>
      <c r="AJ831" s="275"/>
      <c r="AK831" s="275"/>
      <c r="AL831" s="275"/>
      <c r="AM831" s="275"/>
      <c r="AN831" s="275"/>
      <c r="AO831" s="275"/>
      <c r="AP831" s="275"/>
      <c r="AQ831" s="275"/>
      <c r="AR831" s="275"/>
      <c r="AS831" s="298"/>
      <c r="AT831" s="275"/>
      <c r="AU831" s="281"/>
    </row>
    <row r="832" spans="1:47" s="2" customFormat="1">
      <c r="A832" s="451"/>
      <c r="B832" s="451"/>
      <c r="C832" s="451"/>
      <c r="D832" s="451"/>
      <c r="E832" s="275"/>
      <c r="F832" s="275"/>
      <c r="G832" s="275"/>
      <c r="H832" s="179"/>
      <c r="I832" s="179"/>
      <c r="J832" s="298"/>
      <c r="K832" s="275"/>
      <c r="L832" s="275"/>
      <c r="M832" s="275"/>
      <c r="N832" s="298"/>
      <c r="O832" s="275"/>
      <c r="P832" s="275"/>
      <c r="Q832" s="275"/>
      <c r="R832" s="275"/>
      <c r="S832" s="275"/>
      <c r="T832" s="275"/>
      <c r="U832" s="275"/>
      <c r="V832" s="275"/>
      <c r="W832" s="275"/>
      <c r="X832" s="275"/>
      <c r="Y832" s="275"/>
      <c r="Z832" s="275"/>
      <c r="AA832" s="275"/>
      <c r="AB832" s="275"/>
      <c r="AC832" s="275"/>
      <c r="AD832" s="298"/>
      <c r="AE832" s="275"/>
      <c r="AF832" s="275"/>
      <c r="AG832" s="275"/>
      <c r="AH832" s="275"/>
      <c r="AI832" s="275"/>
      <c r="AJ832" s="275"/>
      <c r="AK832" s="275"/>
      <c r="AL832" s="275"/>
      <c r="AM832" s="275"/>
      <c r="AN832" s="275"/>
      <c r="AO832" s="275"/>
      <c r="AP832" s="275"/>
      <c r="AQ832" s="275"/>
      <c r="AR832" s="275"/>
      <c r="AS832" s="298"/>
      <c r="AT832" s="275"/>
      <c r="AU832" s="281"/>
    </row>
    <row r="833" spans="1:47" s="2" customFormat="1">
      <c r="A833" s="451"/>
      <c r="B833" s="451"/>
      <c r="C833" s="451"/>
      <c r="D833" s="451"/>
      <c r="E833" s="275"/>
      <c r="F833" s="275"/>
      <c r="G833" s="275"/>
      <c r="H833" s="179"/>
      <c r="I833" s="179"/>
      <c r="J833" s="298"/>
      <c r="K833" s="275"/>
      <c r="L833" s="275"/>
      <c r="M833" s="275"/>
      <c r="N833" s="298"/>
      <c r="O833" s="275"/>
      <c r="P833" s="275"/>
      <c r="Q833" s="275"/>
      <c r="R833" s="275"/>
      <c r="S833" s="275"/>
      <c r="T833" s="275"/>
      <c r="U833" s="275"/>
      <c r="V833" s="275"/>
      <c r="W833" s="275"/>
      <c r="X833" s="275"/>
      <c r="Y833" s="275"/>
      <c r="Z833" s="275"/>
      <c r="AA833" s="275"/>
      <c r="AB833" s="275"/>
      <c r="AC833" s="275"/>
      <c r="AD833" s="298"/>
      <c r="AE833" s="275"/>
      <c r="AF833" s="275"/>
      <c r="AG833" s="275"/>
      <c r="AH833" s="275"/>
      <c r="AI833" s="275"/>
      <c r="AJ833" s="275"/>
      <c r="AK833" s="275"/>
      <c r="AL833" s="275"/>
      <c r="AM833" s="275"/>
      <c r="AN833" s="275"/>
      <c r="AO833" s="275"/>
      <c r="AP833" s="275"/>
      <c r="AQ833" s="275"/>
      <c r="AR833" s="275"/>
      <c r="AS833" s="298"/>
      <c r="AT833" s="275"/>
      <c r="AU833" s="281"/>
    </row>
    <row r="834" spans="1:47" s="2" customFormat="1">
      <c r="A834" s="451"/>
      <c r="B834" s="451"/>
      <c r="C834" s="451"/>
      <c r="D834" s="451"/>
      <c r="E834" s="275"/>
      <c r="F834" s="275"/>
      <c r="G834" s="275"/>
      <c r="H834" s="179"/>
      <c r="I834" s="179"/>
      <c r="J834" s="298"/>
      <c r="K834" s="275"/>
      <c r="L834" s="275"/>
      <c r="M834" s="275"/>
      <c r="N834" s="298"/>
      <c r="O834" s="275"/>
      <c r="P834" s="275"/>
      <c r="Q834" s="275"/>
      <c r="R834" s="275"/>
      <c r="S834" s="275"/>
      <c r="T834" s="275"/>
      <c r="U834" s="275"/>
      <c r="V834" s="275"/>
      <c r="W834" s="275"/>
      <c r="X834" s="275"/>
      <c r="Y834" s="275"/>
      <c r="Z834" s="275"/>
      <c r="AA834" s="275"/>
      <c r="AB834" s="275"/>
      <c r="AC834" s="275"/>
      <c r="AD834" s="298"/>
      <c r="AE834" s="275"/>
      <c r="AF834" s="275"/>
      <c r="AG834" s="275"/>
      <c r="AH834" s="275"/>
      <c r="AI834" s="275"/>
      <c r="AJ834" s="275"/>
      <c r="AK834" s="275"/>
      <c r="AL834" s="275"/>
      <c r="AM834" s="275"/>
      <c r="AN834" s="275"/>
      <c r="AO834" s="275"/>
      <c r="AP834" s="275"/>
      <c r="AQ834" s="275"/>
      <c r="AR834" s="275"/>
      <c r="AS834" s="298"/>
      <c r="AT834" s="275"/>
      <c r="AU834" s="281"/>
    </row>
    <row r="835" spans="1:47" s="2" customFormat="1">
      <c r="A835" s="451"/>
      <c r="B835" s="451"/>
      <c r="C835" s="451"/>
      <c r="D835" s="451"/>
      <c r="E835" s="275"/>
      <c r="F835" s="275"/>
      <c r="G835" s="275"/>
      <c r="H835" s="179"/>
      <c r="I835" s="179"/>
      <c r="J835" s="298"/>
      <c r="K835" s="275"/>
      <c r="L835" s="275"/>
      <c r="M835" s="275"/>
      <c r="N835" s="298"/>
      <c r="O835" s="275"/>
      <c r="P835" s="275"/>
      <c r="Q835" s="275"/>
      <c r="R835" s="275"/>
      <c r="S835" s="275"/>
      <c r="T835" s="275"/>
      <c r="U835" s="275"/>
      <c r="V835" s="275"/>
      <c r="W835" s="275"/>
      <c r="X835" s="275"/>
      <c r="Y835" s="275"/>
      <c r="Z835" s="275"/>
      <c r="AA835" s="275"/>
      <c r="AB835" s="275"/>
      <c r="AC835" s="275"/>
      <c r="AD835" s="298"/>
      <c r="AE835" s="275"/>
      <c r="AF835" s="275"/>
      <c r="AG835" s="275"/>
      <c r="AH835" s="275"/>
      <c r="AI835" s="275"/>
      <c r="AJ835" s="275"/>
      <c r="AK835" s="275"/>
      <c r="AL835" s="275"/>
      <c r="AM835" s="275"/>
      <c r="AN835" s="275"/>
      <c r="AO835" s="275"/>
      <c r="AP835" s="275"/>
      <c r="AQ835" s="275"/>
      <c r="AR835" s="275"/>
      <c r="AS835" s="298"/>
      <c r="AT835" s="275"/>
      <c r="AU835" s="281"/>
    </row>
    <row r="836" spans="1:47" s="2" customFormat="1">
      <c r="A836" s="451"/>
      <c r="B836" s="451"/>
      <c r="C836" s="451"/>
      <c r="D836" s="451"/>
      <c r="E836" s="275"/>
      <c r="F836" s="275"/>
      <c r="G836" s="275"/>
      <c r="H836" s="179"/>
      <c r="I836" s="179"/>
      <c r="J836" s="298"/>
      <c r="K836" s="275"/>
      <c r="L836" s="275"/>
      <c r="M836" s="275"/>
      <c r="N836" s="298"/>
      <c r="O836" s="275"/>
      <c r="P836" s="275"/>
      <c r="Q836" s="275"/>
      <c r="R836" s="275"/>
      <c r="S836" s="275"/>
      <c r="T836" s="275"/>
      <c r="U836" s="275"/>
      <c r="V836" s="275"/>
      <c r="W836" s="275"/>
      <c r="X836" s="275"/>
      <c r="Y836" s="275"/>
      <c r="Z836" s="275"/>
      <c r="AA836" s="275"/>
      <c r="AB836" s="275"/>
      <c r="AC836" s="275"/>
      <c r="AD836" s="298"/>
      <c r="AE836" s="275"/>
      <c r="AF836" s="275"/>
      <c r="AG836" s="275"/>
      <c r="AH836" s="275"/>
      <c r="AI836" s="275"/>
      <c r="AJ836" s="275"/>
      <c r="AK836" s="275"/>
      <c r="AL836" s="275"/>
      <c r="AM836" s="275"/>
      <c r="AN836" s="275"/>
      <c r="AO836" s="275"/>
      <c r="AP836" s="275"/>
      <c r="AQ836" s="275"/>
      <c r="AR836" s="275"/>
      <c r="AS836" s="298"/>
      <c r="AT836" s="275"/>
      <c r="AU836" s="281"/>
    </row>
    <row r="837" spans="1:47" s="2" customFormat="1">
      <c r="A837" s="451"/>
      <c r="B837" s="451"/>
      <c r="C837" s="451"/>
      <c r="D837" s="451"/>
      <c r="E837" s="275"/>
      <c r="F837" s="275"/>
      <c r="G837" s="275"/>
      <c r="H837" s="179"/>
      <c r="I837" s="179"/>
      <c r="J837" s="298"/>
      <c r="K837" s="275"/>
      <c r="L837" s="275"/>
      <c r="M837" s="275"/>
      <c r="N837" s="298"/>
      <c r="O837" s="275"/>
      <c r="P837" s="275"/>
      <c r="Q837" s="275"/>
      <c r="R837" s="275"/>
      <c r="S837" s="275"/>
      <c r="T837" s="275"/>
      <c r="U837" s="275"/>
      <c r="V837" s="275"/>
      <c r="W837" s="275"/>
      <c r="X837" s="275"/>
      <c r="Y837" s="275"/>
      <c r="Z837" s="275"/>
      <c r="AA837" s="275"/>
      <c r="AB837" s="275"/>
      <c r="AC837" s="275"/>
      <c r="AD837" s="298"/>
      <c r="AE837" s="275"/>
      <c r="AF837" s="275"/>
      <c r="AG837" s="275"/>
      <c r="AH837" s="275"/>
      <c r="AI837" s="275"/>
      <c r="AJ837" s="275"/>
      <c r="AK837" s="275"/>
      <c r="AL837" s="275"/>
      <c r="AM837" s="275"/>
      <c r="AN837" s="275"/>
      <c r="AO837" s="275"/>
      <c r="AP837" s="275"/>
      <c r="AQ837" s="275"/>
      <c r="AR837" s="275"/>
      <c r="AS837" s="298"/>
      <c r="AT837" s="275"/>
      <c r="AU837" s="281"/>
    </row>
    <row r="838" spans="1:47" s="2" customFormat="1">
      <c r="A838" s="451"/>
      <c r="B838" s="451"/>
      <c r="C838" s="451"/>
      <c r="D838" s="451"/>
      <c r="E838" s="275"/>
      <c r="F838" s="275"/>
      <c r="G838" s="275"/>
      <c r="H838" s="179"/>
      <c r="I838" s="179"/>
      <c r="J838" s="298"/>
      <c r="K838" s="275"/>
      <c r="L838" s="275"/>
      <c r="M838" s="275"/>
      <c r="N838" s="298"/>
      <c r="O838" s="275"/>
      <c r="P838" s="275"/>
      <c r="Q838" s="275"/>
      <c r="R838" s="275"/>
      <c r="S838" s="275"/>
      <c r="T838" s="275"/>
      <c r="U838" s="275"/>
      <c r="V838" s="275"/>
      <c r="W838" s="275"/>
      <c r="X838" s="275"/>
      <c r="Y838" s="275"/>
      <c r="Z838" s="275"/>
      <c r="AA838" s="275"/>
      <c r="AB838" s="275"/>
      <c r="AC838" s="275"/>
      <c r="AD838" s="298"/>
      <c r="AE838" s="275"/>
      <c r="AF838" s="275"/>
      <c r="AG838" s="275"/>
      <c r="AH838" s="275"/>
      <c r="AI838" s="275"/>
      <c r="AJ838" s="275"/>
      <c r="AK838" s="275"/>
      <c r="AL838" s="275"/>
      <c r="AM838" s="275"/>
      <c r="AN838" s="275"/>
      <c r="AO838" s="275"/>
      <c r="AP838" s="275"/>
      <c r="AQ838" s="275"/>
      <c r="AR838" s="275"/>
      <c r="AS838" s="298"/>
      <c r="AT838" s="275"/>
      <c r="AU838" s="281"/>
    </row>
    <row r="839" spans="1:47" s="2" customFormat="1">
      <c r="A839" s="451"/>
      <c r="B839" s="451"/>
      <c r="C839" s="451"/>
      <c r="D839" s="451"/>
      <c r="E839" s="275"/>
      <c r="F839" s="275"/>
      <c r="G839" s="275"/>
      <c r="H839" s="179"/>
      <c r="I839" s="179"/>
      <c r="J839" s="298"/>
      <c r="K839" s="275"/>
      <c r="L839" s="275"/>
      <c r="M839" s="275"/>
      <c r="N839" s="298"/>
      <c r="O839" s="275"/>
      <c r="P839" s="275"/>
      <c r="Q839" s="275"/>
      <c r="R839" s="275"/>
      <c r="S839" s="275"/>
      <c r="T839" s="275"/>
      <c r="U839" s="275"/>
      <c r="V839" s="275"/>
      <c r="W839" s="275"/>
      <c r="X839" s="275"/>
      <c r="Y839" s="275"/>
      <c r="Z839" s="275"/>
      <c r="AA839" s="275"/>
      <c r="AB839" s="275"/>
      <c r="AC839" s="275"/>
      <c r="AD839" s="298"/>
      <c r="AE839" s="275"/>
      <c r="AF839" s="275"/>
      <c r="AG839" s="275"/>
      <c r="AH839" s="275"/>
      <c r="AI839" s="275"/>
      <c r="AJ839" s="275"/>
      <c r="AK839" s="275"/>
      <c r="AL839" s="275"/>
      <c r="AM839" s="275"/>
      <c r="AN839" s="275"/>
      <c r="AO839" s="275"/>
      <c r="AP839" s="275"/>
      <c r="AQ839" s="275"/>
      <c r="AR839" s="275"/>
      <c r="AS839" s="298"/>
      <c r="AT839" s="275"/>
      <c r="AU839" s="281"/>
    </row>
    <row r="840" spans="1:47" s="2" customFormat="1">
      <c r="A840" s="451"/>
      <c r="B840" s="451"/>
      <c r="C840" s="451"/>
      <c r="D840" s="451"/>
      <c r="E840" s="275"/>
      <c r="F840" s="275"/>
      <c r="G840" s="275"/>
      <c r="H840" s="179"/>
      <c r="I840" s="179"/>
      <c r="J840" s="298"/>
      <c r="K840" s="275"/>
      <c r="L840" s="275"/>
      <c r="M840" s="275"/>
      <c r="N840" s="298"/>
      <c r="O840" s="275"/>
      <c r="P840" s="275"/>
      <c r="Q840" s="275"/>
      <c r="R840" s="275"/>
      <c r="S840" s="275"/>
      <c r="T840" s="275"/>
      <c r="U840" s="275"/>
      <c r="V840" s="275"/>
      <c r="W840" s="275"/>
      <c r="X840" s="275"/>
      <c r="Y840" s="275"/>
      <c r="Z840" s="275"/>
      <c r="AA840" s="275"/>
      <c r="AB840" s="275"/>
      <c r="AC840" s="275"/>
      <c r="AD840" s="298"/>
      <c r="AE840" s="275"/>
      <c r="AF840" s="275"/>
      <c r="AG840" s="275"/>
      <c r="AH840" s="275"/>
      <c r="AI840" s="275"/>
      <c r="AJ840" s="275"/>
      <c r="AK840" s="275"/>
      <c r="AL840" s="275"/>
      <c r="AM840" s="275"/>
      <c r="AN840" s="275"/>
      <c r="AO840" s="275"/>
      <c r="AP840" s="275"/>
      <c r="AQ840" s="275"/>
      <c r="AR840" s="275"/>
      <c r="AS840" s="298"/>
      <c r="AT840" s="275"/>
      <c r="AU840" s="281"/>
    </row>
    <row r="841" spans="1:47" s="2" customFormat="1">
      <c r="A841" s="451"/>
      <c r="B841" s="451"/>
      <c r="C841" s="451"/>
      <c r="D841" s="451"/>
      <c r="E841" s="275"/>
      <c r="F841" s="275"/>
      <c r="G841" s="275"/>
      <c r="H841" s="179"/>
      <c r="I841" s="179"/>
      <c r="J841" s="298"/>
      <c r="K841" s="275"/>
      <c r="L841" s="275"/>
      <c r="M841" s="275"/>
      <c r="N841" s="298"/>
      <c r="O841" s="275"/>
      <c r="P841" s="275"/>
      <c r="Q841" s="275"/>
      <c r="R841" s="275"/>
      <c r="S841" s="275"/>
      <c r="T841" s="275"/>
      <c r="U841" s="275"/>
      <c r="V841" s="275"/>
      <c r="W841" s="275"/>
      <c r="X841" s="275"/>
      <c r="Y841" s="275"/>
      <c r="Z841" s="275"/>
      <c r="AA841" s="275"/>
      <c r="AB841" s="275"/>
      <c r="AC841" s="275"/>
      <c r="AD841" s="298"/>
      <c r="AE841" s="275"/>
      <c r="AF841" s="275"/>
      <c r="AG841" s="275"/>
      <c r="AH841" s="275"/>
      <c r="AI841" s="275"/>
      <c r="AJ841" s="275"/>
      <c r="AK841" s="275"/>
      <c r="AL841" s="275"/>
      <c r="AM841" s="275"/>
      <c r="AN841" s="275"/>
      <c r="AO841" s="275"/>
      <c r="AP841" s="275"/>
      <c r="AQ841" s="275"/>
      <c r="AR841" s="275"/>
      <c r="AS841" s="298"/>
      <c r="AT841" s="275"/>
      <c r="AU841" s="281"/>
    </row>
    <row r="842" spans="1:47" s="2" customFormat="1">
      <c r="A842" s="451"/>
      <c r="B842" s="451"/>
      <c r="C842" s="451"/>
      <c r="D842" s="451"/>
      <c r="E842" s="275"/>
      <c r="F842" s="275"/>
      <c r="G842" s="275"/>
      <c r="H842" s="179"/>
      <c r="I842" s="179"/>
      <c r="J842" s="298"/>
      <c r="K842" s="275"/>
      <c r="L842" s="275"/>
      <c r="M842" s="275"/>
      <c r="N842" s="298"/>
      <c r="O842" s="275"/>
      <c r="P842" s="275"/>
      <c r="Q842" s="275"/>
      <c r="R842" s="275"/>
      <c r="S842" s="275"/>
      <c r="T842" s="275"/>
      <c r="U842" s="275"/>
      <c r="V842" s="275"/>
      <c r="W842" s="275"/>
      <c r="X842" s="275"/>
      <c r="Y842" s="275"/>
      <c r="Z842" s="275"/>
      <c r="AA842" s="275"/>
      <c r="AB842" s="275"/>
      <c r="AC842" s="275"/>
      <c r="AD842" s="298"/>
      <c r="AE842" s="275"/>
      <c r="AF842" s="275"/>
      <c r="AG842" s="275"/>
      <c r="AH842" s="275"/>
      <c r="AI842" s="275"/>
      <c r="AJ842" s="275"/>
      <c r="AK842" s="275"/>
      <c r="AL842" s="275"/>
      <c r="AM842" s="275"/>
      <c r="AN842" s="275"/>
      <c r="AO842" s="275"/>
      <c r="AP842" s="275"/>
      <c r="AQ842" s="275"/>
      <c r="AR842" s="275"/>
      <c r="AS842" s="298"/>
      <c r="AT842" s="275"/>
      <c r="AU842" s="281"/>
    </row>
    <row r="843" spans="1:47" s="2" customFormat="1">
      <c r="A843" s="451"/>
      <c r="B843" s="451"/>
      <c r="C843" s="451"/>
      <c r="D843" s="451"/>
      <c r="E843" s="275"/>
      <c r="F843" s="275"/>
      <c r="G843" s="275"/>
      <c r="H843" s="179"/>
      <c r="I843" s="179"/>
      <c r="J843" s="298"/>
      <c r="K843" s="275"/>
      <c r="L843" s="275"/>
      <c r="M843" s="275"/>
      <c r="N843" s="298"/>
      <c r="O843" s="275"/>
      <c r="P843" s="275"/>
      <c r="Q843" s="275"/>
      <c r="R843" s="275"/>
      <c r="S843" s="275"/>
      <c r="T843" s="275"/>
      <c r="U843" s="275"/>
      <c r="V843" s="275"/>
      <c r="W843" s="275"/>
      <c r="X843" s="275"/>
      <c r="Y843" s="275"/>
      <c r="Z843" s="275"/>
      <c r="AA843" s="275"/>
      <c r="AB843" s="275"/>
      <c r="AC843" s="275"/>
      <c r="AD843" s="298"/>
      <c r="AE843" s="275"/>
      <c r="AF843" s="275"/>
      <c r="AG843" s="275"/>
      <c r="AH843" s="275"/>
      <c r="AI843" s="275"/>
      <c r="AJ843" s="275"/>
      <c r="AK843" s="275"/>
      <c r="AL843" s="275"/>
      <c r="AM843" s="275"/>
      <c r="AN843" s="275"/>
      <c r="AO843" s="275"/>
      <c r="AP843" s="275"/>
      <c r="AQ843" s="275"/>
      <c r="AR843" s="275"/>
      <c r="AS843" s="298"/>
      <c r="AT843" s="275"/>
      <c r="AU843" s="281"/>
    </row>
    <row r="844" spans="1:47" s="2" customFormat="1">
      <c r="A844" s="451"/>
      <c r="B844" s="451"/>
      <c r="C844" s="451"/>
      <c r="D844" s="451"/>
      <c r="E844" s="275"/>
      <c r="F844" s="275"/>
      <c r="G844" s="275"/>
      <c r="H844" s="179"/>
      <c r="I844" s="179"/>
      <c r="J844" s="298"/>
      <c r="K844" s="275"/>
      <c r="L844" s="275"/>
      <c r="M844" s="275"/>
      <c r="N844" s="298"/>
      <c r="O844" s="275"/>
      <c r="P844" s="275"/>
      <c r="Q844" s="275"/>
      <c r="R844" s="275"/>
      <c r="S844" s="275"/>
      <c r="T844" s="275"/>
      <c r="U844" s="275"/>
      <c r="V844" s="275"/>
      <c r="W844" s="275"/>
      <c r="X844" s="275"/>
      <c r="Y844" s="275"/>
      <c r="Z844" s="275"/>
      <c r="AA844" s="275"/>
      <c r="AB844" s="275"/>
      <c r="AC844" s="275"/>
      <c r="AD844" s="298"/>
      <c r="AE844" s="275"/>
      <c r="AF844" s="275"/>
      <c r="AG844" s="275"/>
      <c r="AH844" s="275"/>
      <c r="AI844" s="275"/>
      <c r="AJ844" s="275"/>
      <c r="AK844" s="275"/>
      <c r="AL844" s="275"/>
      <c r="AM844" s="275"/>
      <c r="AN844" s="275"/>
      <c r="AO844" s="275"/>
      <c r="AP844" s="275"/>
      <c r="AQ844" s="275"/>
      <c r="AR844" s="275"/>
      <c r="AS844" s="298"/>
      <c r="AT844" s="275"/>
      <c r="AU844" s="281"/>
    </row>
    <row r="845" spans="1:47" s="2" customFormat="1">
      <c r="A845" s="451"/>
      <c r="B845" s="451"/>
      <c r="C845" s="451"/>
      <c r="D845" s="451"/>
      <c r="E845" s="275"/>
      <c r="F845" s="275"/>
      <c r="G845" s="275"/>
      <c r="H845" s="179"/>
      <c r="I845" s="179"/>
      <c r="J845" s="298"/>
      <c r="K845" s="275"/>
      <c r="L845" s="275"/>
      <c r="M845" s="275"/>
      <c r="N845" s="298"/>
      <c r="O845" s="275"/>
      <c r="P845" s="275"/>
      <c r="Q845" s="275"/>
      <c r="R845" s="275"/>
      <c r="S845" s="275"/>
      <c r="T845" s="275"/>
      <c r="U845" s="275"/>
      <c r="V845" s="275"/>
      <c r="W845" s="275"/>
      <c r="X845" s="275"/>
      <c r="Y845" s="275"/>
      <c r="Z845" s="275"/>
      <c r="AA845" s="275"/>
      <c r="AB845" s="275"/>
      <c r="AC845" s="275"/>
      <c r="AD845" s="298"/>
      <c r="AE845" s="275"/>
      <c r="AF845" s="275"/>
      <c r="AG845" s="275"/>
      <c r="AH845" s="275"/>
      <c r="AI845" s="275"/>
      <c r="AJ845" s="275"/>
      <c r="AK845" s="275"/>
      <c r="AL845" s="275"/>
      <c r="AM845" s="275"/>
      <c r="AN845" s="275"/>
      <c r="AO845" s="275"/>
      <c r="AP845" s="275"/>
      <c r="AQ845" s="275"/>
      <c r="AR845" s="275"/>
      <c r="AS845" s="298"/>
      <c r="AT845" s="275"/>
      <c r="AU845" s="281"/>
    </row>
    <row r="846" spans="1:47" s="2" customFormat="1">
      <c r="A846" s="451"/>
      <c r="B846" s="451"/>
      <c r="C846" s="451"/>
      <c r="D846" s="451"/>
      <c r="E846" s="275"/>
      <c r="F846" s="275"/>
      <c r="G846" s="275"/>
      <c r="H846" s="179"/>
      <c r="I846" s="179"/>
      <c r="J846" s="298"/>
      <c r="K846" s="275"/>
      <c r="L846" s="275"/>
      <c r="M846" s="275"/>
      <c r="N846" s="298"/>
      <c r="O846" s="275"/>
      <c r="P846" s="275"/>
      <c r="Q846" s="275"/>
      <c r="R846" s="275"/>
      <c r="S846" s="275"/>
      <c r="T846" s="275"/>
      <c r="U846" s="275"/>
      <c r="V846" s="275"/>
      <c r="W846" s="275"/>
      <c r="X846" s="275"/>
      <c r="Y846" s="275"/>
      <c r="Z846" s="275"/>
      <c r="AA846" s="275"/>
      <c r="AB846" s="275"/>
      <c r="AC846" s="275"/>
      <c r="AD846" s="298"/>
      <c r="AE846" s="275"/>
      <c r="AF846" s="275"/>
      <c r="AG846" s="275"/>
      <c r="AH846" s="275"/>
      <c r="AI846" s="275"/>
      <c r="AJ846" s="275"/>
      <c r="AK846" s="275"/>
      <c r="AL846" s="275"/>
      <c r="AM846" s="275"/>
      <c r="AN846" s="275"/>
      <c r="AO846" s="275"/>
      <c r="AP846" s="275"/>
      <c r="AQ846" s="275"/>
      <c r="AR846" s="275"/>
      <c r="AS846" s="298"/>
      <c r="AT846" s="275"/>
      <c r="AU846" s="281"/>
    </row>
    <row r="847" spans="1:47" s="2" customFormat="1">
      <c r="A847" s="451"/>
      <c r="B847" s="451"/>
      <c r="C847" s="451"/>
      <c r="D847" s="451"/>
      <c r="E847" s="275"/>
      <c r="F847" s="275"/>
      <c r="G847" s="275"/>
      <c r="H847" s="179"/>
      <c r="I847" s="179"/>
      <c r="J847" s="298"/>
      <c r="K847" s="275"/>
      <c r="L847" s="275"/>
      <c r="M847" s="275"/>
      <c r="N847" s="298"/>
      <c r="O847" s="275"/>
      <c r="P847" s="275"/>
      <c r="Q847" s="275"/>
      <c r="R847" s="275"/>
      <c r="S847" s="275"/>
      <c r="T847" s="275"/>
      <c r="U847" s="275"/>
      <c r="V847" s="275"/>
      <c r="W847" s="275"/>
      <c r="X847" s="275"/>
      <c r="Y847" s="275"/>
      <c r="Z847" s="275"/>
      <c r="AA847" s="275"/>
      <c r="AB847" s="275"/>
      <c r="AC847" s="275"/>
      <c r="AD847" s="298"/>
      <c r="AE847" s="275"/>
      <c r="AF847" s="275"/>
      <c r="AG847" s="275"/>
      <c r="AH847" s="275"/>
      <c r="AI847" s="275"/>
      <c r="AJ847" s="275"/>
      <c r="AK847" s="275"/>
      <c r="AL847" s="275"/>
      <c r="AM847" s="275"/>
      <c r="AN847" s="275"/>
      <c r="AO847" s="275"/>
      <c r="AP847" s="275"/>
      <c r="AQ847" s="275"/>
      <c r="AR847" s="275"/>
      <c r="AS847" s="298"/>
      <c r="AT847" s="275"/>
      <c r="AU847" s="281"/>
    </row>
    <row r="848" spans="1:47" s="2" customFormat="1">
      <c r="A848" s="451"/>
      <c r="B848" s="451"/>
      <c r="C848" s="451"/>
      <c r="D848" s="451"/>
      <c r="E848" s="275"/>
      <c r="F848" s="275"/>
      <c r="G848" s="275"/>
      <c r="H848" s="179"/>
      <c r="I848" s="179"/>
      <c r="J848" s="298"/>
      <c r="K848" s="275"/>
      <c r="L848" s="275"/>
      <c r="M848" s="275"/>
      <c r="N848" s="298"/>
      <c r="O848" s="275"/>
      <c r="P848" s="275"/>
      <c r="Q848" s="275"/>
      <c r="R848" s="275"/>
      <c r="S848" s="275"/>
      <c r="T848" s="275"/>
      <c r="U848" s="275"/>
      <c r="V848" s="275"/>
      <c r="W848" s="275"/>
      <c r="X848" s="275"/>
      <c r="Y848" s="275"/>
      <c r="Z848" s="275"/>
      <c r="AA848" s="275"/>
      <c r="AB848" s="275"/>
      <c r="AC848" s="275"/>
      <c r="AD848" s="298"/>
      <c r="AE848" s="275"/>
      <c r="AF848" s="275"/>
      <c r="AG848" s="275"/>
      <c r="AH848" s="275"/>
      <c r="AI848" s="275"/>
      <c r="AJ848" s="275"/>
      <c r="AK848" s="275"/>
      <c r="AL848" s="275"/>
      <c r="AM848" s="275"/>
      <c r="AN848" s="275"/>
      <c r="AO848" s="275"/>
      <c r="AP848" s="275"/>
      <c r="AQ848" s="275"/>
      <c r="AR848" s="275"/>
      <c r="AS848" s="298"/>
      <c r="AT848" s="275"/>
      <c r="AU848" s="281"/>
    </row>
    <row r="849" spans="1:47" s="2" customFormat="1">
      <c r="A849" s="451"/>
      <c r="B849" s="451"/>
      <c r="C849" s="451"/>
      <c r="D849" s="451"/>
      <c r="E849" s="275"/>
      <c r="F849" s="275"/>
      <c r="G849" s="275"/>
      <c r="H849" s="179"/>
      <c r="I849" s="179"/>
      <c r="J849" s="298"/>
      <c r="K849" s="275"/>
      <c r="L849" s="275"/>
      <c r="M849" s="275"/>
      <c r="N849" s="298"/>
      <c r="O849" s="275"/>
      <c r="P849" s="275"/>
      <c r="Q849" s="275"/>
      <c r="R849" s="275"/>
      <c r="S849" s="275"/>
      <c r="T849" s="275"/>
      <c r="U849" s="275"/>
      <c r="V849" s="275"/>
      <c r="W849" s="275"/>
      <c r="X849" s="275"/>
      <c r="Y849" s="275"/>
      <c r="Z849" s="275"/>
      <c r="AA849" s="275"/>
      <c r="AB849" s="275"/>
      <c r="AC849" s="275"/>
      <c r="AD849" s="298"/>
      <c r="AE849" s="275"/>
      <c r="AF849" s="275"/>
      <c r="AG849" s="275"/>
      <c r="AH849" s="275"/>
      <c r="AI849" s="275"/>
      <c r="AJ849" s="275"/>
      <c r="AK849" s="275"/>
      <c r="AL849" s="275"/>
      <c r="AM849" s="275"/>
      <c r="AN849" s="275"/>
      <c r="AO849" s="275"/>
      <c r="AP849" s="275"/>
      <c r="AQ849" s="275"/>
      <c r="AR849" s="275"/>
      <c r="AS849" s="298"/>
      <c r="AT849" s="275"/>
      <c r="AU849" s="281"/>
    </row>
    <row r="850" spans="1:47" s="2" customFormat="1">
      <c r="A850" s="451"/>
      <c r="B850" s="451"/>
      <c r="C850" s="451"/>
      <c r="D850" s="451"/>
      <c r="E850" s="275"/>
      <c r="F850" s="275"/>
      <c r="G850" s="275"/>
      <c r="H850" s="179"/>
      <c r="I850" s="179"/>
      <c r="J850" s="298"/>
      <c r="K850" s="275"/>
      <c r="L850" s="275"/>
      <c r="M850" s="275"/>
      <c r="N850" s="298"/>
      <c r="O850" s="275"/>
      <c r="P850" s="275"/>
      <c r="Q850" s="275"/>
      <c r="R850" s="275"/>
      <c r="S850" s="275"/>
      <c r="T850" s="275"/>
      <c r="U850" s="275"/>
      <c r="V850" s="275"/>
      <c r="W850" s="275"/>
      <c r="X850" s="275"/>
      <c r="Y850" s="275"/>
      <c r="Z850" s="275"/>
      <c r="AA850" s="275"/>
      <c r="AB850" s="275"/>
      <c r="AC850" s="275"/>
      <c r="AD850" s="298"/>
      <c r="AE850" s="275"/>
      <c r="AF850" s="275"/>
      <c r="AG850" s="275"/>
      <c r="AH850" s="275"/>
      <c r="AI850" s="275"/>
      <c r="AJ850" s="275"/>
      <c r="AK850" s="275"/>
      <c r="AL850" s="275"/>
      <c r="AM850" s="275"/>
      <c r="AN850" s="275"/>
      <c r="AO850" s="275"/>
      <c r="AP850" s="275"/>
      <c r="AQ850" s="275"/>
      <c r="AR850" s="275"/>
      <c r="AS850" s="298"/>
      <c r="AT850" s="275"/>
      <c r="AU850" s="281"/>
    </row>
    <row r="851" spans="1:47" s="2" customFormat="1">
      <c r="A851" s="451"/>
      <c r="B851" s="451"/>
      <c r="C851" s="451"/>
      <c r="D851" s="451"/>
      <c r="E851" s="275"/>
      <c r="F851" s="275"/>
      <c r="G851" s="275"/>
      <c r="H851" s="179"/>
      <c r="I851" s="179"/>
      <c r="J851" s="298"/>
      <c r="K851" s="275"/>
      <c r="L851" s="275"/>
      <c r="M851" s="275"/>
      <c r="N851" s="298"/>
      <c r="O851" s="275"/>
      <c r="P851" s="275"/>
      <c r="Q851" s="275"/>
      <c r="R851" s="275"/>
      <c r="S851" s="275"/>
      <c r="T851" s="275"/>
      <c r="U851" s="275"/>
      <c r="V851" s="275"/>
      <c r="W851" s="275"/>
      <c r="X851" s="275"/>
      <c r="Y851" s="275"/>
      <c r="Z851" s="275"/>
      <c r="AA851" s="275"/>
      <c r="AB851" s="275"/>
      <c r="AC851" s="275"/>
      <c r="AD851" s="298"/>
      <c r="AE851" s="275"/>
      <c r="AF851" s="275"/>
      <c r="AG851" s="275"/>
      <c r="AH851" s="275"/>
      <c r="AI851" s="275"/>
      <c r="AJ851" s="275"/>
      <c r="AK851" s="275"/>
      <c r="AL851" s="275"/>
      <c r="AM851" s="275"/>
      <c r="AN851" s="275"/>
      <c r="AO851" s="275"/>
      <c r="AP851" s="275"/>
      <c r="AQ851" s="275"/>
      <c r="AR851" s="275"/>
      <c r="AS851" s="298"/>
      <c r="AT851" s="275"/>
      <c r="AU851" s="281"/>
    </row>
    <row r="852" spans="1:47" s="2" customFormat="1">
      <c r="A852" s="451"/>
      <c r="B852" s="451"/>
      <c r="C852" s="451"/>
      <c r="D852" s="451"/>
      <c r="E852" s="275"/>
      <c r="F852" s="275"/>
      <c r="G852" s="275"/>
      <c r="H852" s="179"/>
      <c r="I852" s="179"/>
      <c r="J852" s="298"/>
      <c r="K852" s="275"/>
      <c r="L852" s="275"/>
      <c r="M852" s="275"/>
      <c r="N852" s="298"/>
      <c r="O852" s="275"/>
      <c r="P852" s="275"/>
      <c r="Q852" s="275"/>
      <c r="R852" s="275"/>
      <c r="S852" s="275"/>
      <c r="T852" s="275"/>
      <c r="U852" s="275"/>
      <c r="V852" s="275"/>
      <c r="W852" s="275"/>
      <c r="X852" s="275"/>
      <c r="Y852" s="275"/>
      <c r="Z852" s="275"/>
      <c r="AA852" s="275"/>
      <c r="AB852" s="275"/>
      <c r="AC852" s="275"/>
      <c r="AD852" s="298"/>
      <c r="AE852" s="275"/>
      <c r="AF852" s="275"/>
      <c r="AG852" s="275"/>
      <c r="AH852" s="275"/>
      <c r="AI852" s="275"/>
      <c r="AJ852" s="275"/>
      <c r="AK852" s="275"/>
      <c r="AL852" s="275"/>
      <c r="AM852" s="275"/>
      <c r="AN852" s="275"/>
      <c r="AO852" s="275"/>
      <c r="AP852" s="275"/>
      <c r="AQ852" s="275"/>
      <c r="AR852" s="275"/>
      <c r="AS852" s="298"/>
      <c r="AT852" s="275"/>
      <c r="AU852" s="281"/>
    </row>
    <row r="853" spans="1:47" s="2" customFormat="1">
      <c r="A853" s="451"/>
      <c r="B853" s="451"/>
      <c r="C853" s="451"/>
      <c r="D853" s="451"/>
      <c r="E853" s="275"/>
      <c r="F853" s="275"/>
      <c r="G853" s="275"/>
      <c r="H853" s="179"/>
      <c r="I853" s="179"/>
      <c r="J853" s="298"/>
      <c r="K853" s="275"/>
      <c r="L853" s="275"/>
      <c r="M853" s="275"/>
      <c r="N853" s="298"/>
      <c r="O853" s="275"/>
      <c r="P853" s="275"/>
      <c r="Q853" s="275"/>
      <c r="R853" s="275"/>
      <c r="S853" s="275"/>
      <c r="T853" s="275"/>
      <c r="U853" s="275"/>
      <c r="V853" s="275"/>
      <c r="W853" s="275"/>
      <c r="X853" s="275"/>
      <c r="Y853" s="275"/>
      <c r="Z853" s="275"/>
      <c r="AA853" s="275"/>
      <c r="AB853" s="275"/>
      <c r="AC853" s="275"/>
      <c r="AD853" s="298"/>
      <c r="AE853" s="275"/>
      <c r="AF853" s="275"/>
      <c r="AG853" s="275"/>
      <c r="AH853" s="275"/>
      <c r="AI853" s="275"/>
      <c r="AJ853" s="275"/>
      <c r="AK853" s="275"/>
      <c r="AL853" s="275"/>
      <c r="AM853" s="275"/>
      <c r="AN853" s="275"/>
      <c r="AO853" s="275"/>
      <c r="AP853" s="275"/>
      <c r="AQ853" s="275"/>
      <c r="AR853" s="275"/>
      <c r="AS853" s="298"/>
      <c r="AT853" s="275"/>
      <c r="AU853" s="281"/>
    </row>
    <row r="854" spans="1:47" s="2" customFormat="1">
      <c r="A854" s="451"/>
      <c r="B854" s="451"/>
      <c r="C854" s="451"/>
      <c r="D854" s="451"/>
      <c r="E854" s="275"/>
      <c r="F854" s="275"/>
      <c r="G854" s="275"/>
      <c r="H854" s="179"/>
      <c r="I854" s="179"/>
      <c r="J854" s="298"/>
      <c r="K854" s="275"/>
      <c r="L854" s="275"/>
      <c r="M854" s="275"/>
      <c r="N854" s="298"/>
      <c r="O854" s="275"/>
      <c r="P854" s="275"/>
      <c r="Q854" s="275"/>
      <c r="R854" s="275"/>
      <c r="S854" s="275"/>
      <c r="T854" s="275"/>
      <c r="U854" s="275"/>
      <c r="V854" s="275"/>
      <c r="W854" s="275"/>
      <c r="X854" s="275"/>
      <c r="Y854" s="275"/>
      <c r="Z854" s="275"/>
      <c r="AA854" s="275"/>
      <c r="AB854" s="275"/>
      <c r="AC854" s="275"/>
      <c r="AD854" s="298"/>
      <c r="AE854" s="275"/>
      <c r="AF854" s="275"/>
      <c r="AG854" s="275"/>
      <c r="AH854" s="275"/>
      <c r="AI854" s="275"/>
      <c r="AJ854" s="275"/>
      <c r="AK854" s="275"/>
      <c r="AL854" s="275"/>
      <c r="AM854" s="275"/>
      <c r="AN854" s="275"/>
      <c r="AO854" s="275"/>
      <c r="AP854" s="275"/>
      <c r="AQ854" s="275"/>
      <c r="AR854" s="275"/>
      <c r="AS854" s="298"/>
      <c r="AT854" s="275"/>
      <c r="AU854" s="281"/>
    </row>
    <row r="855" spans="1:47" s="2" customFormat="1">
      <c r="A855" s="451"/>
      <c r="B855" s="451"/>
      <c r="C855" s="451"/>
      <c r="D855" s="451"/>
      <c r="E855" s="275"/>
      <c r="F855" s="275"/>
      <c r="G855" s="275"/>
      <c r="H855" s="179"/>
      <c r="I855" s="179"/>
      <c r="J855" s="298"/>
      <c r="K855" s="275"/>
      <c r="L855" s="275"/>
      <c r="M855" s="275"/>
      <c r="N855" s="298"/>
      <c r="O855" s="275"/>
      <c r="P855" s="275"/>
      <c r="Q855" s="275"/>
      <c r="R855" s="275"/>
      <c r="S855" s="275"/>
      <c r="T855" s="275"/>
      <c r="U855" s="275"/>
      <c r="V855" s="275"/>
      <c r="W855" s="275"/>
      <c r="X855" s="275"/>
      <c r="Y855" s="275"/>
      <c r="Z855" s="275"/>
      <c r="AA855" s="275"/>
      <c r="AB855" s="275"/>
      <c r="AC855" s="275"/>
      <c r="AD855" s="298"/>
      <c r="AE855" s="275"/>
      <c r="AF855" s="275"/>
      <c r="AG855" s="275"/>
      <c r="AH855" s="275"/>
      <c r="AI855" s="275"/>
      <c r="AJ855" s="275"/>
      <c r="AK855" s="275"/>
      <c r="AL855" s="275"/>
      <c r="AM855" s="275"/>
      <c r="AN855" s="275"/>
      <c r="AO855" s="275"/>
      <c r="AP855" s="275"/>
      <c r="AQ855" s="275"/>
      <c r="AR855" s="275"/>
      <c r="AS855" s="298"/>
      <c r="AT855" s="275"/>
      <c r="AU855" s="281"/>
    </row>
    <row r="856" spans="1:47" s="2" customFormat="1">
      <c r="A856" s="451"/>
      <c r="B856" s="451"/>
      <c r="C856" s="451"/>
      <c r="D856" s="451"/>
      <c r="E856" s="275"/>
      <c r="F856" s="275"/>
      <c r="G856" s="275"/>
      <c r="H856" s="179"/>
      <c r="I856" s="179"/>
      <c r="J856" s="298"/>
      <c r="K856" s="275"/>
      <c r="L856" s="275"/>
      <c r="M856" s="275"/>
      <c r="N856" s="298"/>
      <c r="O856" s="275"/>
      <c r="P856" s="275"/>
      <c r="Q856" s="275"/>
      <c r="R856" s="275"/>
      <c r="S856" s="275"/>
      <c r="T856" s="275"/>
      <c r="U856" s="275"/>
      <c r="V856" s="275"/>
      <c r="W856" s="275"/>
      <c r="X856" s="275"/>
      <c r="Y856" s="275"/>
      <c r="Z856" s="275"/>
      <c r="AA856" s="275"/>
      <c r="AB856" s="275"/>
      <c r="AC856" s="275"/>
      <c r="AD856" s="298"/>
      <c r="AE856" s="275"/>
      <c r="AF856" s="275"/>
      <c r="AG856" s="275"/>
      <c r="AH856" s="275"/>
      <c r="AI856" s="275"/>
      <c r="AJ856" s="275"/>
      <c r="AK856" s="275"/>
      <c r="AL856" s="275"/>
      <c r="AM856" s="275"/>
      <c r="AN856" s="275"/>
      <c r="AO856" s="275"/>
      <c r="AP856" s="275"/>
      <c r="AQ856" s="275"/>
      <c r="AR856" s="275"/>
      <c r="AS856" s="298"/>
      <c r="AT856" s="275"/>
      <c r="AU856" s="281"/>
    </row>
    <row r="857" spans="1:47" s="2" customFormat="1">
      <c r="A857" s="451"/>
      <c r="B857" s="451"/>
      <c r="C857" s="451"/>
      <c r="D857" s="451"/>
      <c r="E857" s="275"/>
      <c r="F857" s="275"/>
      <c r="G857" s="275"/>
      <c r="H857" s="179"/>
      <c r="I857" s="179"/>
      <c r="J857" s="298"/>
      <c r="K857" s="275"/>
      <c r="L857" s="275"/>
      <c r="M857" s="275"/>
      <c r="N857" s="298"/>
      <c r="O857" s="275"/>
      <c r="P857" s="275"/>
      <c r="Q857" s="275"/>
      <c r="R857" s="275"/>
      <c r="S857" s="275"/>
      <c r="T857" s="275"/>
      <c r="U857" s="275"/>
      <c r="V857" s="275"/>
      <c r="W857" s="275"/>
      <c r="X857" s="275"/>
      <c r="Y857" s="275"/>
      <c r="Z857" s="275"/>
      <c r="AA857" s="275"/>
      <c r="AB857" s="275"/>
      <c r="AC857" s="275"/>
      <c r="AD857" s="298"/>
      <c r="AE857" s="275"/>
      <c r="AF857" s="275"/>
      <c r="AG857" s="275"/>
      <c r="AH857" s="275"/>
      <c r="AI857" s="275"/>
      <c r="AJ857" s="275"/>
      <c r="AK857" s="275"/>
      <c r="AL857" s="275"/>
      <c r="AM857" s="275"/>
      <c r="AN857" s="275"/>
      <c r="AO857" s="275"/>
      <c r="AP857" s="275"/>
      <c r="AQ857" s="275"/>
      <c r="AR857" s="275"/>
      <c r="AS857" s="298"/>
      <c r="AT857" s="275"/>
      <c r="AU857" s="281"/>
    </row>
    <row r="858" spans="1:47" s="2" customFormat="1">
      <c r="A858" s="451"/>
      <c r="B858" s="451"/>
      <c r="C858" s="451"/>
      <c r="D858" s="451"/>
      <c r="E858" s="275"/>
      <c r="F858" s="275"/>
      <c r="G858" s="275"/>
      <c r="H858" s="179"/>
      <c r="I858" s="179"/>
      <c r="J858" s="298"/>
      <c r="K858" s="275"/>
      <c r="L858" s="275"/>
      <c r="M858" s="275"/>
      <c r="N858" s="298"/>
      <c r="O858" s="275"/>
      <c r="P858" s="275"/>
      <c r="Q858" s="275"/>
      <c r="R858" s="275"/>
      <c r="S858" s="275"/>
      <c r="T858" s="275"/>
      <c r="U858" s="275"/>
      <c r="V858" s="275"/>
      <c r="W858" s="275"/>
      <c r="X858" s="275"/>
      <c r="Y858" s="275"/>
      <c r="Z858" s="275"/>
      <c r="AA858" s="275"/>
      <c r="AB858" s="275"/>
      <c r="AC858" s="275"/>
      <c r="AD858" s="298"/>
      <c r="AE858" s="275"/>
      <c r="AF858" s="275"/>
      <c r="AG858" s="275"/>
      <c r="AH858" s="275"/>
      <c r="AI858" s="275"/>
      <c r="AJ858" s="275"/>
      <c r="AK858" s="275"/>
      <c r="AL858" s="275"/>
      <c r="AM858" s="275"/>
      <c r="AN858" s="275"/>
      <c r="AO858" s="275"/>
      <c r="AP858" s="275"/>
      <c r="AQ858" s="275"/>
      <c r="AR858" s="275"/>
      <c r="AS858" s="298"/>
      <c r="AT858" s="275"/>
      <c r="AU858" s="281"/>
    </row>
    <row r="859" spans="1:47" s="2" customFormat="1">
      <c r="A859" s="451"/>
      <c r="B859" s="451"/>
      <c r="C859" s="451"/>
      <c r="D859" s="451"/>
      <c r="E859" s="275"/>
      <c r="F859" s="275"/>
      <c r="G859" s="275"/>
      <c r="H859" s="179"/>
      <c r="I859" s="179"/>
      <c r="J859" s="298"/>
      <c r="K859" s="275"/>
      <c r="L859" s="275"/>
      <c r="M859" s="275"/>
      <c r="N859" s="298"/>
      <c r="O859" s="275"/>
      <c r="P859" s="275"/>
      <c r="Q859" s="275"/>
      <c r="R859" s="275"/>
      <c r="S859" s="275"/>
      <c r="T859" s="275"/>
      <c r="U859" s="275"/>
      <c r="V859" s="275"/>
      <c r="W859" s="275"/>
      <c r="X859" s="275"/>
      <c r="Y859" s="275"/>
      <c r="Z859" s="275"/>
      <c r="AA859" s="275"/>
      <c r="AB859" s="275"/>
      <c r="AC859" s="275"/>
      <c r="AD859" s="298"/>
      <c r="AE859" s="275"/>
      <c r="AF859" s="275"/>
      <c r="AG859" s="275"/>
      <c r="AH859" s="275"/>
      <c r="AI859" s="275"/>
      <c r="AJ859" s="275"/>
      <c r="AK859" s="275"/>
      <c r="AL859" s="275"/>
      <c r="AM859" s="275"/>
      <c r="AN859" s="275"/>
      <c r="AO859" s="275"/>
      <c r="AP859" s="275"/>
      <c r="AQ859" s="275"/>
      <c r="AR859" s="275"/>
      <c r="AS859" s="298"/>
      <c r="AT859" s="275"/>
      <c r="AU859" s="281"/>
    </row>
    <row r="860" spans="1:47" s="2" customFormat="1">
      <c r="A860" s="451"/>
      <c r="B860" s="451"/>
      <c r="C860" s="451"/>
      <c r="D860" s="451"/>
      <c r="E860" s="275"/>
      <c r="F860" s="275"/>
      <c r="G860" s="275"/>
      <c r="H860" s="179"/>
      <c r="I860" s="179"/>
      <c r="J860" s="298"/>
      <c r="K860" s="275"/>
      <c r="L860" s="275"/>
      <c r="M860" s="275"/>
      <c r="N860" s="298"/>
      <c r="O860" s="275"/>
      <c r="P860" s="275"/>
      <c r="Q860" s="275"/>
      <c r="R860" s="275"/>
      <c r="S860" s="275"/>
      <c r="T860" s="275"/>
      <c r="U860" s="275"/>
      <c r="V860" s="275"/>
      <c r="W860" s="275"/>
      <c r="X860" s="275"/>
      <c r="Y860" s="275"/>
      <c r="Z860" s="275"/>
      <c r="AA860" s="275"/>
      <c r="AB860" s="275"/>
      <c r="AC860" s="275"/>
      <c r="AD860" s="298"/>
      <c r="AE860" s="275"/>
      <c r="AF860" s="275"/>
      <c r="AG860" s="275"/>
      <c r="AH860" s="275"/>
      <c r="AI860" s="275"/>
      <c r="AJ860" s="275"/>
      <c r="AK860" s="275"/>
      <c r="AL860" s="275"/>
      <c r="AM860" s="275"/>
      <c r="AN860" s="275"/>
      <c r="AO860" s="275"/>
      <c r="AP860" s="275"/>
      <c r="AQ860" s="275"/>
      <c r="AR860" s="275"/>
      <c r="AS860" s="298"/>
      <c r="AT860" s="275"/>
      <c r="AU860" s="281"/>
    </row>
    <row r="861" spans="1:47" s="2" customFormat="1">
      <c r="A861" s="451"/>
      <c r="B861" s="451"/>
      <c r="C861" s="451"/>
      <c r="D861" s="451"/>
      <c r="E861" s="275"/>
      <c r="F861" s="275"/>
      <c r="G861" s="275"/>
      <c r="H861" s="179"/>
      <c r="I861" s="179"/>
      <c r="J861" s="298"/>
      <c r="K861" s="275"/>
      <c r="L861" s="275"/>
      <c r="M861" s="275"/>
      <c r="N861" s="298"/>
      <c r="O861" s="275"/>
      <c r="P861" s="275"/>
      <c r="Q861" s="275"/>
      <c r="R861" s="275"/>
      <c r="S861" s="275"/>
      <c r="T861" s="275"/>
      <c r="U861" s="275"/>
      <c r="V861" s="275"/>
      <c r="W861" s="275"/>
      <c r="X861" s="275"/>
      <c r="Y861" s="275"/>
      <c r="Z861" s="275"/>
      <c r="AA861" s="275"/>
      <c r="AB861" s="275"/>
      <c r="AC861" s="275"/>
      <c r="AD861" s="298"/>
      <c r="AE861" s="275"/>
      <c r="AF861" s="275"/>
      <c r="AG861" s="275"/>
      <c r="AH861" s="275"/>
      <c r="AI861" s="275"/>
      <c r="AJ861" s="275"/>
      <c r="AK861" s="275"/>
      <c r="AL861" s="275"/>
      <c r="AM861" s="275"/>
      <c r="AN861" s="275"/>
      <c r="AO861" s="275"/>
      <c r="AP861" s="275"/>
      <c r="AQ861" s="275"/>
      <c r="AR861" s="275"/>
      <c r="AS861" s="298"/>
      <c r="AT861" s="275"/>
      <c r="AU861" s="281"/>
    </row>
    <row r="862" spans="1:47" s="2" customFormat="1">
      <c r="A862" s="452"/>
      <c r="B862" s="452"/>
      <c r="C862" s="452"/>
      <c r="D862" s="452"/>
      <c r="E862" s="276"/>
      <c r="F862" s="276"/>
      <c r="G862" s="276"/>
      <c r="H862" s="182"/>
      <c r="I862" s="182"/>
      <c r="J862" s="299"/>
      <c r="K862" s="276"/>
      <c r="L862" s="276"/>
      <c r="M862" s="276"/>
      <c r="N862" s="299"/>
      <c r="O862" s="276"/>
      <c r="P862" s="276"/>
      <c r="Q862" s="276"/>
      <c r="R862" s="276"/>
      <c r="S862" s="276"/>
      <c r="T862" s="276"/>
      <c r="U862" s="276"/>
      <c r="V862" s="276"/>
      <c r="W862" s="276"/>
      <c r="X862" s="276"/>
      <c r="Y862" s="276"/>
      <c r="Z862" s="276"/>
      <c r="AA862" s="276"/>
      <c r="AB862" s="276"/>
      <c r="AC862" s="276"/>
      <c r="AD862" s="299"/>
      <c r="AE862" s="276"/>
      <c r="AF862" s="276"/>
      <c r="AG862" s="276"/>
      <c r="AH862" s="276"/>
      <c r="AI862" s="276"/>
      <c r="AJ862" s="276"/>
      <c r="AK862" s="276"/>
      <c r="AL862" s="276"/>
      <c r="AM862" s="276"/>
      <c r="AN862" s="276"/>
      <c r="AO862" s="276"/>
      <c r="AP862" s="276"/>
      <c r="AQ862" s="276"/>
      <c r="AR862" s="276"/>
      <c r="AS862" s="299"/>
      <c r="AT862" s="276"/>
      <c r="AU862" s="281"/>
    </row>
    <row r="863" spans="1:47" s="2" customFormat="1">
      <c r="A863" s="452"/>
      <c r="B863" s="452"/>
      <c r="C863" s="452"/>
      <c r="D863" s="452"/>
      <c r="E863" s="276"/>
      <c r="F863" s="276"/>
      <c r="G863" s="276"/>
      <c r="H863" s="182"/>
      <c r="I863" s="182"/>
      <c r="J863" s="299"/>
      <c r="K863" s="276"/>
      <c r="L863" s="276"/>
      <c r="M863" s="276"/>
      <c r="N863" s="299"/>
      <c r="O863" s="276"/>
      <c r="P863" s="276"/>
      <c r="Q863" s="276"/>
      <c r="R863" s="276"/>
      <c r="S863" s="276"/>
      <c r="T863" s="276"/>
      <c r="U863" s="276"/>
      <c r="V863" s="276"/>
      <c r="W863" s="276"/>
      <c r="X863" s="276"/>
      <c r="Y863" s="276"/>
      <c r="Z863" s="276"/>
      <c r="AA863" s="276"/>
      <c r="AB863" s="276"/>
      <c r="AC863" s="276"/>
      <c r="AD863" s="299"/>
      <c r="AE863" s="276"/>
      <c r="AF863" s="276"/>
      <c r="AG863" s="276"/>
      <c r="AH863" s="276"/>
      <c r="AI863" s="276"/>
      <c r="AJ863" s="276"/>
      <c r="AK863" s="276"/>
      <c r="AL863" s="276"/>
      <c r="AM863" s="276"/>
      <c r="AN863" s="276"/>
      <c r="AO863" s="276"/>
      <c r="AP863" s="276"/>
      <c r="AQ863" s="276"/>
      <c r="AR863" s="276"/>
      <c r="AS863" s="299"/>
      <c r="AT863" s="276"/>
      <c r="AU863" s="281"/>
    </row>
    <row r="864" spans="1:47" s="2" customFormat="1">
      <c r="A864" s="452"/>
      <c r="B864" s="452"/>
      <c r="C864" s="452"/>
      <c r="D864" s="452"/>
      <c r="E864" s="276"/>
      <c r="F864" s="276"/>
      <c r="G864" s="276"/>
      <c r="H864" s="182"/>
      <c r="I864" s="182"/>
      <c r="J864" s="299"/>
      <c r="K864" s="276"/>
      <c r="L864" s="276"/>
      <c r="M864" s="276"/>
      <c r="N864" s="299"/>
      <c r="O864" s="276"/>
      <c r="P864" s="276"/>
      <c r="Q864" s="276"/>
      <c r="R864" s="276"/>
      <c r="S864" s="276"/>
      <c r="T864" s="276"/>
      <c r="U864" s="276"/>
      <c r="V864" s="276"/>
      <c r="W864" s="276"/>
      <c r="X864" s="276"/>
      <c r="Y864" s="276"/>
      <c r="Z864" s="276"/>
      <c r="AA864" s="276"/>
      <c r="AB864" s="276"/>
      <c r="AC864" s="276"/>
      <c r="AD864" s="299"/>
      <c r="AE864" s="276"/>
      <c r="AF864" s="276"/>
      <c r="AG864" s="276"/>
      <c r="AH864" s="276"/>
      <c r="AI864" s="276"/>
      <c r="AJ864" s="276"/>
      <c r="AK864" s="276"/>
      <c r="AL864" s="276"/>
      <c r="AM864" s="276"/>
      <c r="AN864" s="276"/>
      <c r="AO864" s="276"/>
      <c r="AP864" s="276"/>
      <c r="AQ864" s="276"/>
      <c r="AR864" s="276"/>
      <c r="AS864" s="299"/>
      <c r="AT864" s="276"/>
      <c r="AU864" s="281"/>
    </row>
    <row r="865" spans="1:47" s="2" customFormat="1">
      <c r="A865" s="452"/>
      <c r="B865" s="452"/>
      <c r="C865" s="452"/>
      <c r="D865" s="452"/>
      <c r="E865" s="276"/>
      <c r="F865" s="276"/>
      <c r="G865" s="276"/>
      <c r="H865" s="182"/>
      <c r="I865" s="182"/>
      <c r="J865" s="299"/>
      <c r="K865" s="276"/>
      <c r="L865" s="276"/>
      <c r="M865" s="276"/>
      <c r="N865" s="299"/>
      <c r="O865" s="276"/>
      <c r="P865" s="276"/>
      <c r="Q865" s="276"/>
      <c r="R865" s="276"/>
      <c r="S865" s="276"/>
      <c r="T865" s="276"/>
      <c r="U865" s="276"/>
      <c r="V865" s="276"/>
      <c r="W865" s="276"/>
      <c r="X865" s="276"/>
      <c r="Y865" s="276"/>
      <c r="Z865" s="276"/>
      <c r="AA865" s="276"/>
      <c r="AB865" s="276"/>
      <c r="AC865" s="276"/>
      <c r="AD865" s="299"/>
      <c r="AE865" s="276"/>
      <c r="AF865" s="276"/>
      <c r="AG865" s="276"/>
      <c r="AH865" s="276"/>
      <c r="AI865" s="276"/>
      <c r="AJ865" s="276"/>
      <c r="AK865" s="276"/>
      <c r="AL865" s="276"/>
      <c r="AM865" s="276"/>
      <c r="AN865" s="276"/>
      <c r="AO865" s="276"/>
      <c r="AP865" s="276"/>
      <c r="AQ865" s="276"/>
      <c r="AR865" s="276"/>
      <c r="AS865" s="299"/>
      <c r="AT865" s="276"/>
      <c r="AU865" s="281"/>
    </row>
    <row r="866" spans="1:47" s="2" customFormat="1">
      <c r="A866" s="452"/>
      <c r="B866" s="452"/>
      <c r="C866" s="452"/>
      <c r="D866" s="452"/>
      <c r="E866" s="276"/>
      <c r="F866" s="276"/>
      <c r="G866" s="276"/>
      <c r="H866" s="182"/>
      <c r="I866" s="182"/>
      <c r="J866" s="299"/>
      <c r="K866" s="276"/>
      <c r="L866" s="276"/>
      <c r="M866" s="276"/>
      <c r="N866" s="299"/>
      <c r="O866" s="276"/>
      <c r="P866" s="276"/>
      <c r="Q866" s="276"/>
      <c r="R866" s="276"/>
      <c r="S866" s="276"/>
      <c r="T866" s="276"/>
      <c r="U866" s="276"/>
      <c r="V866" s="276"/>
      <c r="W866" s="276"/>
      <c r="X866" s="276"/>
      <c r="Y866" s="276"/>
      <c r="Z866" s="276"/>
      <c r="AA866" s="276"/>
      <c r="AB866" s="276"/>
      <c r="AC866" s="276"/>
      <c r="AD866" s="299"/>
      <c r="AE866" s="276"/>
      <c r="AF866" s="276"/>
      <c r="AG866" s="276"/>
      <c r="AH866" s="276"/>
      <c r="AI866" s="276"/>
      <c r="AJ866" s="276"/>
      <c r="AK866" s="276"/>
      <c r="AL866" s="276"/>
      <c r="AM866" s="276"/>
      <c r="AN866" s="276"/>
      <c r="AO866" s="276"/>
      <c r="AP866" s="276"/>
      <c r="AQ866" s="276"/>
      <c r="AR866" s="276"/>
      <c r="AS866" s="299"/>
      <c r="AT866" s="276"/>
      <c r="AU866" s="281"/>
    </row>
    <row r="867" spans="1:47" s="2" customFormat="1">
      <c r="A867" s="452"/>
      <c r="B867" s="452"/>
      <c r="C867" s="452"/>
      <c r="D867" s="452"/>
      <c r="E867" s="276"/>
      <c r="F867" s="276"/>
      <c r="G867" s="276"/>
      <c r="H867" s="182"/>
      <c r="I867" s="182"/>
      <c r="J867" s="299"/>
      <c r="K867" s="276"/>
      <c r="L867" s="276"/>
      <c r="M867" s="276"/>
      <c r="N867" s="299"/>
      <c r="O867" s="276"/>
      <c r="P867" s="276"/>
      <c r="Q867" s="276"/>
      <c r="R867" s="276"/>
      <c r="S867" s="276"/>
      <c r="T867" s="276"/>
      <c r="U867" s="276"/>
      <c r="V867" s="276"/>
      <c r="W867" s="276"/>
      <c r="X867" s="276"/>
      <c r="Y867" s="276"/>
      <c r="Z867" s="276"/>
      <c r="AA867" s="276"/>
      <c r="AB867" s="276"/>
      <c r="AC867" s="276"/>
      <c r="AD867" s="299"/>
      <c r="AE867" s="276"/>
      <c r="AF867" s="276"/>
      <c r="AG867" s="276"/>
      <c r="AH867" s="276"/>
      <c r="AI867" s="276"/>
      <c r="AJ867" s="276"/>
      <c r="AK867" s="276"/>
      <c r="AL867" s="276"/>
      <c r="AM867" s="276"/>
      <c r="AN867" s="276"/>
      <c r="AO867" s="276"/>
      <c r="AP867" s="276"/>
      <c r="AQ867" s="276"/>
      <c r="AR867" s="276"/>
      <c r="AS867" s="299"/>
      <c r="AT867" s="276"/>
      <c r="AU867" s="281"/>
    </row>
    <row r="868" spans="1:47" s="2" customFormat="1">
      <c r="A868" s="452"/>
      <c r="B868" s="452"/>
      <c r="C868" s="452"/>
      <c r="D868" s="452"/>
      <c r="E868" s="276"/>
      <c r="F868" s="276"/>
      <c r="G868" s="276"/>
      <c r="H868" s="182"/>
      <c r="I868" s="182"/>
      <c r="J868" s="299"/>
      <c r="K868" s="276"/>
      <c r="L868" s="276"/>
      <c r="M868" s="276"/>
      <c r="N868" s="299"/>
      <c r="O868" s="276"/>
      <c r="P868" s="276"/>
      <c r="Q868" s="276"/>
      <c r="R868" s="276"/>
      <c r="S868" s="276"/>
      <c r="T868" s="276"/>
      <c r="U868" s="276"/>
      <c r="V868" s="276"/>
      <c r="W868" s="276"/>
      <c r="X868" s="276"/>
      <c r="Y868" s="276"/>
      <c r="Z868" s="276"/>
      <c r="AA868" s="276"/>
      <c r="AB868" s="276"/>
      <c r="AC868" s="276"/>
      <c r="AD868" s="299"/>
      <c r="AE868" s="276"/>
      <c r="AF868" s="276"/>
      <c r="AG868" s="276"/>
      <c r="AH868" s="276"/>
      <c r="AI868" s="276"/>
      <c r="AJ868" s="276"/>
      <c r="AK868" s="276"/>
      <c r="AL868" s="276"/>
      <c r="AM868" s="276"/>
      <c r="AN868" s="276"/>
      <c r="AO868" s="276"/>
      <c r="AP868" s="276"/>
      <c r="AQ868" s="276"/>
      <c r="AR868" s="276"/>
      <c r="AS868" s="299"/>
      <c r="AT868" s="276"/>
      <c r="AU868" s="281"/>
    </row>
    <row r="869" spans="1:47" s="2" customFormat="1">
      <c r="A869" s="452"/>
      <c r="B869" s="452"/>
      <c r="C869" s="452"/>
      <c r="D869" s="452"/>
      <c r="E869" s="276"/>
      <c r="F869" s="276"/>
      <c r="G869" s="276"/>
      <c r="H869" s="182"/>
      <c r="I869" s="182"/>
      <c r="J869" s="299"/>
      <c r="K869" s="276"/>
      <c r="L869" s="276"/>
      <c r="M869" s="276"/>
      <c r="N869" s="299"/>
      <c r="O869" s="276"/>
      <c r="P869" s="276"/>
      <c r="Q869" s="276"/>
      <c r="R869" s="276"/>
      <c r="S869" s="276"/>
      <c r="T869" s="276"/>
      <c r="U869" s="276"/>
      <c r="V869" s="276"/>
      <c r="W869" s="276"/>
      <c r="X869" s="276"/>
      <c r="Y869" s="276"/>
      <c r="Z869" s="276"/>
      <c r="AA869" s="276"/>
      <c r="AB869" s="276"/>
      <c r="AC869" s="276"/>
      <c r="AD869" s="299"/>
      <c r="AE869" s="276"/>
      <c r="AF869" s="276"/>
      <c r="AG869" s="276"/>
      <c r="AH869" s="276"/>
      <c r="AI869" s="276"/>
      <c r="AJ869" s="276"/>
      <c r="AK869" s="276"/>
      <c r="AL869" s="276"/>
      <c r="AM869" s="276"/>
      <c r="AN869" s="276"/>
      <c r="AO869" s="276"/>
      <c r="AP869" s="276"/>
      <c r="AQ869" s="276"/>
      <c r="AR869" s="276"/>
      <c r="AS869" s="299"/>
      <c r="AT869" s="276"/>
      <c r="AU869" s="281"/>
    </row>
    <row r="870" spans="1:47" s="2" customFormat="1">
      <c r="A870" s="452"/>
      <c r="B870" s="452"/>
      <c r="C870" s="452"/>
      <c r="D870" s="452"/>
      <c r="E870" s="276"/>
      <c r="F870" s="276"/>
      <c r="G870" s="276"/>
      <c r="H870" s="182"/>
      <c r="I870" s="182"/>
      <c r="J870" s="299"/>
      <c r="K870" s="276"/>
      <c r="L870" s="276"/>
      <c r="M870" s="276"/>
      <c r="N870" s="299"/>
      <c r="O870" s="276"/>
      <c r="P870" s="276"/>
      <c r="Q870" s="276"/>
      <c r="R870" s="276"/>
      <c r="S870" s="276"/>
      <c r="T870" s="276"/>
      <c r="U870" s="276"/>
      <c r="V870" s="276"/>
      <c r="W870" s="276"/>
      <c r="X870" s="276"/>
      <c r="Y870" s="276"/>
      <c r="Z870" s="276"/>
      <c r="AA870" s="276"/>
      <c r="AB870" s="276"/>
      <c r="AC870" s="276"/>
      <c r="AD870" s="299"/>
      <c r="AE870" s="276"/>
      <c r="AF870" s="276"/>
      <c r="AG870" s="276"/>
      <c r="AH870" s="276"/>
      <c r="AI870" s="276"/>
      <c r="AJ870" s="276"/>
      <c r="AK870" s="276"/>
      <c r="AL870" s="276"/>
      <c r="AM870" s="276"/>
      <c r="AN870" s="276"/>
      <c r="AO870" s="276"/>
      <c r="AP870" s="276"/>
      <c r="AQ870" s="276"/>
      <c r="AR870" s="276"/>
      <c r="AS870" s="299"/>
      <c r="AT870" s="276"/>
      <c r="AU870" s="281"/>
    </row>
    <row r="871" spans="1:47" s="2" customFormat="1">
      <c r="A871" s="452"/>
      <c r="B871" s="452"/>
      <c r="C871" s="452"/>
      <c r="D871" s="452"/>
      <c r="E871" s="276"/>
      <c r="F871" s="276"/>
      <c r="G871" s="276"/>
      <c r="H871" s="182"/>
      <c r="I871" s="182"/>
      <c r="J871" s="299"/>
      <c r="K871" s="276"/>
      <c r="L871" s="276"/>
      <c r="M871" s="276"/>
      <c r="N871" s="299"/>
      <c r="O871" s="276"/>
      <c r="P871" s="276"/>
      <c r="Q871" s="276"/>
      <c r="R871" s="276"/>
      <c r="S871" s="276"/>
      <c r="T871" s="276"/>
      <c r="U871" s="276"/>
      <c r="V871" s="276"/>
      <c r="W871" s="276"/>
      <c r="X871" s="276"/>
      <c r="Y871" s="276"/>
      <c r="Z871" s="276"/>
      <c r="AA871" s="276"/>
      <c r="AB871" s="276"/>
      <c r="AC871" s="276"/>
      <c r="AD871" s="299"/>
      <c r="AE871" s="276"/>
      <c r="AF871" s="276"/>
      <c r="AG871" s="276"/>
      <c r="AH871" s="276"/>
      <c r="AI871" s="276"/>
      <c r="AJ871" s="276"/>
      <c r="AK871" s="276"/>
      <c r="AL871" s="276"/>
      <c r="AM871" s="276"/>
      <c r="AN871" s="276"/>
      <c r="AO871" s="276"/>
      <c r="AP871" s="276"/>
      <c r="AQ871" s="276"/>
      <c r="AR871" s="276"/>
      <c r="AS871" s="299"/>
      <c r="AT871" s="276"/>
      <c r="AU871" s="281"/>
    </row>
    <row r="872" spans="1:47" s="2" customFormat="1">
      <c r="A872" s="452"/>
      <c r="B872" s="452"/>
      <c r="C872" s="452"/>
      <c r="D872" s="452"/>
      <c r="E872" s="276"/>
      <c r="F872" s="276"/>
      <c r="G872" s="276"/>
      <c r="H872" s="182"/>
      <c r="I872" s="182"/>
      <c r="J872" s="299"/>
      <c r="K872" s="276"/>
      <c r="L872" s="276"/>
      <c r="M872" s="276"/>
      <c r="N872" s="299"/>
      <c r="O872" s="276"/>
      <c r="P872" s="276"/>
      <c r="Q872" s="276"/>
      <c r="R872" s="276"/>
      <c r="S872" s="276"/>
      <c r="T872" s="276"/>
      <c r="U872" s="276"/>
      <c r="V872" s="276"/>
      <c r="W872" s="276"/>
      <c r="X872" s="276"/>
      <c r="Y872" s="276"/>
      <c r="Z872" s="276"/>
      <c r="AA872" s="276"/>
      <c r="AB872" s="276"/>
      <c r="AC872" s="276"/>
      <c r="AD872" s="299"/>
      <c r="AE872" s="276"/>
      <c r="AF872" s="276"/>
      <c r="AG872" s="276"/>
      <c r="AH872" s="276"/>
      <c r="AI872" s="276"/>
      <c r="AJ872" s="276"/>
      <c r="AK872" s="276"/>
      <c r="AL872" s="276"/>
      <c r="AM872" s="276"/>
      <c r="AN872" s="276"/>
      <c r="AO872" s="276"/>
      <c r="AP872" s="276"/>
      <c r="AQ872" s="276"/>
      <c r="AR872" s="276"/>
      <c r="AS872" s="299"/>
      <c r="AT872" s="276"/>
      <c r="AU872" s="281"/>
    </row>
    <row r="873" spans="1:47" s="2" customFormat="1">
      <c r="A873" s="452"/>
      <c r="B873" s="452"/>
      <c r="C873" s="452"/>
      <c r="D873" s="452"/>
      <c r="E873" s="276"/>
      <c r="F873" s="276"/>
      <c r="G873" s="276"/>
      <c r="H873" s="182"/>
      <c r="I873" s="182"/>
      <c r="J873" s="299"/>
      <c r="K873" s="276"/>
      <c r="L873" s="276"/>
      <c r="M873" s="276"/>
      <c r="N873" s="299"/>
      <c r="O873" s="276"/>
      <c r="P873" s="276"/>
      <c r="Q873" s="276"/>
      <c r="R873" s="276"/>
      <c r="S873" s="276"/>
      <c r="T873" s="276"/>
      <c r="U873" s="276"/>
      <c r="V873" s="276"/>
      <c r="W873" s="276"/>
      <c r="X873" s="276"/>
      <c r="Y873" s="276"/>
      <c r="Z873" s="276"/>
      <c r="AA873" s="276"/>
      <c r="AB873" s="276"/>
      <c r="AC873" s="276"/>
      <c r="AD873" s="299"/>
      <c r="AE873" s="276"/>
      <c r="AF873" s="276"/>
      <c r="AG873" s="276"/>
      <c r="AH873" s="276"/>
      <c r="AI873" s="276"/>
      <c r="AJ873" s="276"/>
      <c r="AK873" s="276"/>
      <c r="AL873" s="276"/>
      <c r="AM873" s="276"/>
      <c r="AN873" s="276"/>
      <c r="AO873" s="276"/>
      <c r="AP873" s="276"/>
      <c r="AQ873" s="276"/>
      <c r="AR873" s="276"/>
      <c r="AS873" s="299"/>
      <c r="AT873" s="276"/>
      <c r="AU873" s="281"/>
    </row>
    <row r="874" spans="1:47" s="2" customFormat="1">
      <c r="A874" s="452"/>
      <c r="B874" s="452"/>
      <c r="C874" s="452"/>
      <c r="D874" s="452"/>
      <c r="E874" s="276"/>
      <c r="F874" s="276"/>
      <c r="G874" s="276"/>
      <c r="H874" s="182"/>
      <c r="I874" s="182"/>
      <c r="J874" s="299"/>
      <c r="K874" s="276"/>
      <c r="L874" s="276"/>
      <c r="M874" s="276"/>
      <c r="N874" s="299"/>
      <c r="O874" s="276"/>
      <c r="P874" s="276"/>
      <c r="Q874" s="276"/>
      <c r="R874" s="276"/>
      <c r="S874" s="276"/>
      <c r="T874" s="276"/>
      <c r="U874" s="276"/>
      <c r="V874" s="276"/>
      <c r="W874" s="276"/>
      <c r="X874" s="276"/>
      <c r="Y874" s="276"/>
      <c r="Z874" s="276"/>
      <c r="AA874" s="276"/>
      <c r="AB874" s="276"/>
      <c r="AC874" s="276"/>
      <c r="AD874" s="299"/>
      <c r="AE874" s="276"/>
      <c r="AF874" s="276"/>
      <c r="AG874" s="276"/>
      <c r="AH874" s="276"/>
      <c r="AI874" s="276"/>
      <c r="AJ874" s="276"/>
      <c r="AK874" s="276"/>
      <c r="AL874" s="276"/>
      <c r="AM874" s="276"/>
      <c r="AN874" s="276"/>
      <c r="AO874" s="276"/>
      <c r="AP874" s="276"/>
      <c r="AQ874" s="276"/>
      <c r="AR874" s="276"/>
      <c r="AS874" s="299"/>
      <c r="AT874" s="276"/>
      <c r="AU874" s="281"/>
    </row>
    <row r="875" spans="1:47" s="2" customFormat="1">
      <c r="A875" s="452"/>
      <c r="B875" s="452"/>
      <c r="C875" s="452"/>
      <c r="D875" s="452"/>
      <c r="E875" s="276"/>
      <c r="F875" s="276"/>
      <c r="G875" s="276"/>
      <c r="H875" s="182"/>
      <c r="I875" s="182"/>
      <c r="J875" s="299"/>
      <c r="K875" s="276"/>
      <c r="L875" s="276"/>
      <c r="M875" s="276"/>
      <c r="N875" s="299"/>
      <c r="O875" s="276"/>
      <c r="P875" s="276"/>
      <c r="Q875" s="276"/>
      <c r="R875" s="276"/>
      <c r="S875" s="276"/>
      <c r="T875" s="276"/>
      <c r="U875" s="276"/>
      <c r="V875" s="276"/>
      <c r="W875" s="276"/>
      <c r="X875" s="276"/>
      <c r="Y875" s="276"/>
      <c r="Z875" s="276"/>
      <c r="AA875" s="276"/>
      <c r="AB875" s="276"/>
      <c r="AC875" s="276"/>
      <c r="AD875" s="299"/>
      <c r="AE875" s="276"/>
      <c r="AF875" s="276"/>
      <c r="AG875" s="276"/>
      <c r="AH875" s="276"/>
      <c r="AI875" s="276"/>
      <c r="AJ875" s="276"/>
      <c r="AK875" s="276"/>
      <c r="AL875" s="276"/>
      <c r="AM875" s="276"/>
      <c r="AN875" s="276"/>
      <c r="AO875" s="276"/>
      <c r="AP875" s="276"/>
      <c r="AQ875" s="276"/>
      <c r="AR875" s="276"/>
      <c r="AS875" s="299"/>
      <c r="AT875" s="276"/>
      <c r="AU875" s="281"/>
    </row>
    <row r="876" spans="1:47" s="2" customFormat="1">
      <c r="A876" s="452"/>
      <c r="B876" s="452"/>
      <c r="C876" s="452"/>
      <c r="D876" s="452"/>
      <c r="E876" s="276"/>
      <c r="F876" s="276"/>
      <c r="G876" s="276"/>
      <c r="H876" s="182"/>
      <c r="I876" s="182"/>
      <c r="J876" s="299"/>
      <c r="K876" s="276"/>
      <c r="L876" s="276"/>
      <c r="M876" s="276"/>
      <c r="N876" s="299"/>
      <c r="O876" s="276"/>
      <c r="P876" s="276"/>
      <c r="Q876" s="276"/>
      <c r="R876" s="276"/>
      <c r="S876" s="276"/>
      <c r="T876" s="276"/>
      <c r="U876" s="276"/>
      <c r="V876" s="276"/>
      <c r="W876" s="276"/>
      <c r="X876" s="276"/>
      <c r="Y876" s="276"/>
      <c r="Z876" s="276"/>
      <c r="AA876" s="276"/>
      <c r="AB876" s="276"/>
      <c r="AC876" s="276"/>
      <c r="AD876" s="299"/>
      <c r="AE876" s="276"/>
      <c r="AF876" s="276"/>
      <c r="AG876" s="276"/>
      <c r="AH876" s="276"/>
      <c r="AI876" s="276"/>
      <c r="AJ876" s="276"/>
      <c r="AK876" s="276"/>
      <c r="AL876" s="276"/>
      <c r="AM876" s="276"/>
      <c r="AN876" s="276"/>
      <c r="AO876" s="276"/>
      <c r="AP876" s="276"/>
      <c r="AQ876" s="276"/>
      <c r="AR876" s="276"/>
      <c r="AS876" s="299"/>
      <c r="AT876" s="276"/>
      <c r="AU876" s="281"/>
    </row>
    <row r="877" spans="1:47" s="2" customFormat="1">
      <c r="A877" s="452"/>
      <c r="B877" s="452"/>
      <c r="C877" s="452"/>
      <c r="D877" s="452"/>
      <c r="E877" s="276"/>
      <c r="F877" s="276"/>
      <c r="G877" s="276"/>
      <c r="H877" s="182"/>
      <c r="I877" s="182"/>
      <c r="J877" s="299"/>
      <c r="K877" s="276"/>
      <c r="L877" s="276"/>
      <c r="M877" s="276"/>
      <c r="N877" s="299"/>
      <c r="O877" s="276"/>
      <c r="P877" s="276"/>
      <c r="Q877" s="276"/>
      <c r="R877" s="276"/>
      <c r="S877" s="276"/>
      <c r="T877" s="276"/>
      <c r="U877" s="276"/>
      <c r="V877" s="276"/>
      <c r="W877" s="276"/>
      <c r="X877" s="276"/>
      <c r="Y877" s="276"/>
      <c r="Z877" s="276"/>
      <c r="AA877" s="276"/>
      <c r="AB877" s="276"/>
      <c r="AC877" s="276"/>
      <c r="AD877" s="299"/>
      <c r="AE877" s="276"/>
      <c r="AF877" s="276"/>
      <c r="AG877" s="276"/>
      <c r="AH877" s="276"/>
      <c r="AI877" s="276"/>
      <c r="AJ877" s="276"/>
      <c r="AK877" s="276"/>
      <c r="AL877" s="276"/>
      <c r="AM877" s="276"/>
      <c r="AN877" s="276"/>
      <c r="AO877" s="276"/>
      <c r="AP877" s="276"/>
      <c r="AQ877" s="276"/>
      <c r="AR877" s="276"/>
      <c r="AS877" s="299"/>
      <c r="AT877" s="276"/>
      <c r="AU877" s="281"/>
    </row>
    <row r="878" spans="1:47" s="2" customFormat="1">
      <c r="A878" s="452"/>
      <c r="B878" s="452"/>
      <c r="C878" s="452"/>
      <c r="D878" s="452"/>
      <c r="E878" s="276"/>
      <c r="F878" s="276"/>
      <c r="G878" s="276"/>
      <c r="H878" s="182"/>
      <c r="I878" s="182"/>
      <c r="J878" s="299"/>
      <c r="K878" s="276"/>
      <c r="L878" s="276"/>
      <c r="M878" s="276"/>
      <c r="N878" s="299"/>
      <c r="O878" s="276"/>
      <c r="P878" s="276"/>
      <c r="Q878" s="276"/>
      <c r="R878" s="276"/>
      <c r="S878" s="276"/>
      <c r="T878" s="276"/>
      <c r="U878" s="276"/>
      <c r="V878" s="276"/>
      <c r="W878" s="276"/>
      <c r="X878" s="276"/>
      <c r="Y878" s="276"/>
      <c r="Z878" s="276"/>
      <c r="AA878" s="276"/>
      <c r="AB878" s="276"/>
      <c r="AC878" s="276"/>
      <c r="AD878" s="299"/>
      <c r="AE878" s="276"/>
      <c r="AF878" s="276"/>
      <c r="AG878" s="276"/>
      <c r="AH878" s="276"/>
      <c r="AI878" s="276"/>
      <c r="AJ878" s="276"/>
      <c r="AK878" s="276"/>
      <c r="AL878" s="276"/>
      <c r="AM878" s="276"/>
      <c r="AN878" s="276"/>
      <c r="AO878" s="276"/>
      <c r="AP878" s="276"/>
      <c r="AQ878" s="276"/>
      <c r="AR878" s="276"/>
      <c r="AS878" s="299"/>
      <c r="AT878" s="276"/>
      <c r="AU878" s="281"/>
    </row>
    <row r="879" spans="1:47" s="2" customFormat="1">
      <c r="A879" s="452"/>
      <c r="B879" s="452"/>
      <c r="C879" s="452"/>
      <c r="D879" s="452"/>
      <c r="E879" s="276"/>
      <c r="F879" s="276"/>
      <c r="G879" s="276"/>
      <c r="H879" s="182"/>
      <c r="I879" s="182"/>
      <c r="J879" s="299"/>
      <c r="K879" s="276"/>
      <c r="L879" s="276"/>
      <c r="M879" s="276"/>
      <c r="N879" s="299"/>
      <c r="O879" s="276"/>
      <c r="P879" s="276"/>
      <c r="Q879" s="276"/>
      <c r="R879" s="276"/>
      <c r="S879" s="276"/>
      <c r="T879" s="276"/>
      <c r="U879" s="276"/>
      <c r="V879" s="276"/>
      <c r="W879" s="276"/>
      <c r="X879" s="276"/>
      <c r="Y879" s="276"/>
      <c r="Z879" s="276"/>
      <c r="AA879" s="276"/>
      <c r="AB879" s="276"/>
      <c r="AC879" s="276"/>
      <c r="AD879" s="299"/>
      <c r="AE879" s="276"/>
      <c r="AF879" s="276"/>
      <c r="AG879" s="276"/>
      <c r="AH879" s="276"/>
      <c r="AI879" s="276"/>
      <c r="AJ879" s="276"/>
      <c r="AK879" s="276"/>
      <c r="AL879" s="276"/>
      <c r="AM879" s="276"/>
      <c r="AN879" s="276"/>
      <c r="AO879" s="276"/>
      <c r="AP879" s="276"/>
      <c r="AQ879" s="276"/>
      <c r="AR879" s="276"/>
      <c r="AS879" s="299"/>
      <c r="AT879" s="276"/>
      <c r="AU879" s="281"/>
    </row>
    <row r="880" spans="1:47" s="2" customFormat="1">
      <c r="A880" s="452"/>
      <c r="B880" s="452"/>
      <c r="C880" s="452"/>
      <c r="D880" s="452"/>
      <c r="E880" s="276"/>
      <c r="F880" s="276"/>
      <c r="G880" s="276"/>
      <c r="H880" s="182"/>
      <c r="I880" s="182"/>
      <c r="J880" s="299"/>
      <c r="K880" s="276"/>
      <c r="L880" s="276"/>
      <c r="M880" s="276"/>
      <c r="N880" s="299"/>
      <c r="O880" s="276"/>
      <c r="P880" s="276"/>
      <c r="Q880" s="276"/>
      <c r="R880" s="276"/>
      <c r="S880" s="276"/>
      <c r="T880" s="276"/>
      <c r="U880" s="276"/>
      <c r="V880" s="276"/>
      <c r="W880" s="276"/>
      <c r="X880" s="276"/>
      <c r="Y880" s="276"/>
      <c r="Z880" s="276"/>
      <c r="AA880" s="276"/>
      <c r="AB880" s="276"/>
      <c r="AC880" s="276"/>
      <c r="AD880" s="299"/>
      <c r="AE880" s="276"/>
      <c r="AF880" s="276"/>
      <c r="AG880" s="276"/>
      <c r="AH880" s="276"/>
      <c r="AI880" s="276"/>
      <c r="AJ880" s="276"/>
      <c r="AK880" s="276"/>
      <c r="AL880" s="276"/>
      <c r="AM880" s="276"/>
      <c r="AN880" s="276"/>
      <c r="AO880" s="276"/>
      <c r="AP880" s="276"/>
      <c r="AQ880" s="276"/>
      <c r="AR880" s="276"/>
      <c r="AS880" s="299"/>
      <c r="AT880" s="276"/>
      <c r="AU880" s="281"/>
    </row>
    <row r="881" spans="1:47" s="2" customFormat="1">
      <c r="A881" s="452"/>
      <c r="B881" s="452"/>
      <c r="C881" s="452"/>
      <c r="D881" s="452"/>
      <c r="E881" s="276"/>
      <c r="F881" s="276"/>
      <c r="G881" s="276"/>
      <c r="H881" s="182"/>
      <c r="I881" s="182"/>
      <c r="J881" s="299"/>
      <c r="K881" s="276"/>
      <c r="L881" s="276"/>
      <c r="M881" s="276"/>
      <c r="N881" s="299"/>
      <c r="O881" s="276"/>
      <c r="P881" s="276"/>
      <c r="Q881" s="276"/>
      <c r="R881" s="276"/>
      <c r="S881" s="276"/>
      <c r="T881" s="276"/>
      <c r="U881" s="276"/>
      <c r="V881" s="276"/>
      <c r="W881" s="276"/>
      <c r="X881" s="276"/>
      <c r="Y881" s="276"/>
      <c r="Z881" s="276"/>
      <c r="AA881" s="276"/>
      <c r="AB881" s="276"/>
      <c r="AC881" s="276"/>
      <c r="AD881" s="299"/>
      <c r="AE881" s="276"/>
      <c r="AF881" s="276"/>
      <c r="AG881" s="276"/>
      <c r="AH881" s="276"/>
      <c r="AI881" s="276"/>
      <c r="AJ881" s="276"/>
      <c r="AK881" s="276"/>
      <c r="AL881" s="276"/>
      <c r="AM881" s="276"/>
      <c r="AN881" s="276"/>
      <c r="AO881" s="276"/>
      <c r="AP881" s="276"/>
      <c r="AQ881" s="276"/>
      <c r="AR881" s="276"/>
      <c r="AS881" s="299"/>
      <c r="AT881" s="276"/>
      <c r="AU881" s="281"/>
    </row>
    <row r="882" spans="1:47" s="2" customFormat="1">
      <c r="A882" s="452"/>
      <c r="B882" s="452"/>
      <c r="C882" s="452"/>
      <c r="D882" s="452"/>
      <c r="E882" s="276"/>
      <c r="F882" s="276"/>
      <c r="G882" s="276"/>
      <c r="H882" s="182"/>
      <c r="I882" s="182"/>
      <c r="J882" s="299"/>
      <c r="K882" s="276"/>
      <c r="L882" s="276"/>
      <c r="M882" s="276"/>
      <c r="N882" s="299"/>
      <c r="O882" s="276"/>
      <c r="P882" s="276"/>
      <c r="Q882" s="276"/>
      <c r="R882" s="276"/>
      <c r="S882" s="276"/>
      <c r="T882" s="276"/>
      <c r="U882" s="276"/>
      <c r="V882" s="276"/>
      <c r="W882" s="276"/>
      <c r="X882" s="276"/>
      <c r="Y882" s="276"/>
      <c r="Z882" s="276"/>
      <c r="AA882" s="276"/>
      <c r="AB882" s="276"/>
      <c r="AC882" s="276"/>
      <c r="AD882" s="299"/>
      <c r="AE882" s="276"/>
      <c r="AF882" s="276"/>
      <c r="AG882" s="276"/>
      <c r="AH882" s="276"/>
      <c r="AI882" s="276"/>
      <c r="AJ882" s="276"/>
      <c r="AK882" s="276"/>
      <c r="AL882" s="276"/>
      <c r="AM882" s="276"/>
      <c r="AN882" s="276"/>
      <c r="AO882" s="276"/>
      <c r="AP882" s="276"/>
      <c r="AQ882" s="276"/>
      <c r="AR882" s="276"/>
      <c r="AS882" s="299"/>
      <c r="AT882" s="276"/>
      <c r="AU882" s="281"/>
    </row>
    <row r="883" spans="1:47" s="2" customFormat="1">
      <c r="A883" s="452"/>
      <c r="B883" s="452"/>
      <c r="C883" s="452"/>
      <c r="D883" s="452"/>
      <c r="E883" s="276"/>
      <c r="F883" s="276"/>
      <c r="G883" s="276"/>
      <c r="H883" s="182"/>
      <c r="I883" s="182"/>
      <c r="J883" s="299"/>
      <c r="K883" s="276"/>
      <c r="L883" s="276"/>
      <c r="M883" s="276"/>
      <c r="N883" s="299"/>
      <c r="O883" s="276"/>
      <c r="P883" s="276"/>
      <c r="Q883" s="276"/>
      <c r="R883" s="276"/>
      <c r="S883" s="276"/>
      <c r="T883" s="276"/>
      <c r="U883" s="276"/>
      <c r="V883" s="276"/>
      <c r="W883" s="276"/>
      <c r="X883" s="276"/>
      <c r="Y883" s="276"/>
      <c r="Z883" s="276"/>
      <c r="AA883" s="276"/>
      <c r="AB883" s="276"/>
      <c r="AC883" s="276"/>
      <c r="AD883" s="299"/>
      <c r="AE883" s="276"/>
      <c r="AF883" s="276"/>
      <c r="AG883" s="276"/>
      <c r="AH883" s="276"/>
      <c r="AI883" s="276"/>
      <c r="AJ883" s="276"/>
      <c r="AK883" s="276"/>
      <c r="AL883" s="276"/>
      <c r="AM883" s="276"/>
      <c r="AN883" s="276"/>
      <c r="AO883" s="276"/>
      <c r="AP883" s="276"/>
      <c r="AQ883" s="276"/>
      <c r="AR883" s="276"/>
      <c r="AS883" s="299"/>
      <c r="AT883" s="276"/>
      <c r="AU883" s="281"/>
    </row>
    <row r="884" spans="1:47" s="2" customFormat="1">
      <c r="A884" s="452"/>
      <c r="B884" s="452"/>
      <c r="C884" s="452"/>
      <c r="D884" s="452"/>
      <c r="E884" s="276"/>
      <c r="F884" s="276"/>
      <c r="G884" s="276"/>
      <c r="H884" s="182"/>
      <c r="I884" s="182"/>
      <c r="J884" s="299"/>
      <c r="K884" s="276"/>
      <c r="L884" s="276"/>
      <c r="M884" s="276"/>
      <c r="N884" s="299"/>
      <c r="O884" s="276"/>
      <c r="P884" s="276"/>
      <c r="Q884" s="276"/>
      <c r="R884" s="276"/>
      <c r="S884" s="276"/>
      <c r="T884" s="276"/>
      <c r="U884" s="276"/>
      <c r="V884" s="276"/>
      <c r="W884" s="276"/>
      <c r="X884" s="276"/>
      <c r="Y884" s="276"/>
      <c r="Z884" s="276"/>
      <c r="AA884" s="276"/>
      <c r="AB884" s="276"/>
      <c r="AC884" s="276"/>
      <c r="AD884" s="299"/>
      <c r="AE884" s="276"/>
      <c r="AF884" s="276"/>
      <c r="AG884" s="276"/>
      <c r="AH884" s="276"/>
      <c r="AI884" s="276"/>
      <c r="AJ884" s="276"/>
      <c r="AK884" s="276"/>
      <c r="AL884" s="276"/>
      <c r="AM884" s="276"/>
      <c r="AN884" s="276"/>
      <c r="AO884" s="276"/>
      <c r="AP884" s="276"/>
      <c r="AQ884" s="276"/>
      <c r="AR884" s="276"/>
      <c r="AS884" s="299"/>
      <c r="AT884" s="276"/>
      <c r="AU884" s="281"/>
    </row>
    <row r="885" spans="1:47" s="2" customFormat="1">
      <c r="A885" s="452"/>
      <c r="B885" s="452"/>
      <c r="C885" s="452"/>
      <c r="D885" s="452"/>
      <c r="E885" s="276"/>
      <c r="F885" s="276"/>
      <c r="G885" s="276"/>
      <c r="H885" s="182"/>
      <c r="I885" s="182"/>
      <c r="J885" s="299"/>
      <c r="K885" s="276"/>
      <c r="L885" s="276"/>
      <c r="M885" s="276"/>
      <c r="N885" s="299"/>
      <c r="O885" s="276"/>
      <c r="P885" s="276"/>
      <c r="Q885" s="276"/>
      <c r="R885" s="276"/>
      <c r="S885" s="276"/>
      <c r="T885" s="276"/>
      <c r="U885" s="276"/>
      <c r="V885" s="276"/>
      <c r="W885" s="276"/>
      <c r="X885" s="276"/>
      <c r="Y885" s="276"/>
      <c r="Z885" s="276"/>
      <c r="AA885" s="276"/>
      <c r="AB885" s="276"/>
      <c r="AC885" s="276"/>
      <c r="AD885" s="299"/>
      <c r="AE885" s="276"/>
      <c r="AF885" s="276"/>
      <c r="AG885" s="276"/>
      <c r="AH885" s="276"/>
      <c r="AI885" s="276"/>
      <c r="AJ885" s="276"/>
      <c r="AK885" s="276"/>
      <c r="AL885" s="276"/>
      <c r="AM885" s="276"/>
      <c r="AN885" s="276"/>
      <c r="AO885" s="276"/>
      <c r="AP885" s="276"/>
      <c r="AQ885" s="276"/>
      <c r="AR885" s="276"/>
      <c r="AS885" s="299"/>
      <c r="AT885" s="276"/>
      <c r="AU885" s="281"/>
    </row>
    <row r="886" spans="1:47" s="2" customFormat="1">
      <c r="A886" s="452"/>
      <c r="B886" s="452"/>
      <c r="C886" s="452"/>
      <c r="D886" s="452"/>
      <c r="E886" s="276"/>
      <c r="F886" s="276"/>
      <c r="G886" s="276"/>
      <c r="H886" s="182"/>
      <c r="I886" s="182"/>
      <c r="J886" s="299"/>
      <c r="K886" s="276"/>
      <c r="L886" s="276"/>
      <c r="M886" s="276"/>
      <c r="N886" s="299"/>
      <c r="O886" s="276"/>
      <c r="P886" s="276"/>
      <c r="Q886" s="276"/>
      <c r="R886" s="276"/>
      <c r="S886" s="276"/>
      <c r="T886" s="276"/>
      <c r="U886" s="276"/>
      <c r="V886" s="276"/>
      <c r="W886" s="276"/>
      <c r="X886" s="276"/>
      <c r="Y886" s="276"/>
      <c r="Z886" s="276"/>
      <c r="AA886" s="276"/>
      <c r="AB886" s="276"/>
      <c r="AC886" s="276"/>
      <c r="AD886" s="299"/>
      <c r="AE886" s="276"/>
      <c r="AF886" s="276"/>
      <c r="AG886" s="276"/>
      <c r="AH886" s="276"/>
      <c r="AI886" s="276"/>
      <c r="AJ886" s="276"/>
      <c r="AK886" s="276"/>
      <c r="AL886" s="276"/>
      <c r="AM886" s="276"/>
      <c r="AN886" s="276"/>
      <c r="AO886" s="276"/>
      <c r="AP886" s="276"/>
      <c r="AQ886" s="276"/>
      <c r="AR886" s="276"/>
      <c r="AS886" s="299"/>
      <c r="AT886" s="276"/>
      <c r="AU886" s="281"/>
    </row>
    <row r="887" spans="1:47" s="2" customFormat="1">
      <c r="A887" s="452"/>
      <c r="B887" s="452"/>
      <c r="C887" s="452"/>
      <c r="D887" s="452"/>
      <c r="E887" s="276"/>
      <c r="F887" s="276"/>
      <c r="G887" s="276"/>
      <c r="H887" s="182"/>
      <c r="I887" s="182"/>
      <c r="J887" s="299"/>
      <c r="K887" s="276"/>
      <c r="L887" s="276"/>
      <c r="M887" s="276"/>
      <c r="N887" s="299"/>
      <c r="O887" s="276"/>
      <c r="P887" s="276"/>
      <c r="Q887" s="276"/>
      <c r="R887" s="276"/>
      <c r="S887" s="276"/>
      <c r="T887" s="276"/>
      <c r="U887" s="276"/>
      <c r="V887" s="276"/>
      <c r="W887" s="276"/>
      <c r="X887" s="276"/>
      <c r="Y887" s="276"/>
      <c r="Z887" s="276"/>
      <c r="AA887" s="276"/>
      <c r="AB887" s="276"/>
      <c r="AC887" s="276"/>
      <c r="AD887" s="299"/>
      <c r="AE887" s="276"/>
      <c r="AF887" s="276"/>
      <c r="AG887" s="276"/>
      <c r="AH887" s="276"/>
      <c r="AI887" s="276"/>
      <c r="AJ887" s="276"/>
      <c r="AK887" s="276"/>
      <c r="AL887" s="276"/>
      <c r="AM887" s="276"/>
      <c r="AN887" s="276"/>
      <c r="AO887" s="276"/>
      <c r="AP887" s="276"/>
      <c r="AQ887" s="276"/>
      <c r="AR887" s="276"/>
      <c r="AS887" s="299"/>
      <c r="AT887" s="276"/>
      <c r="AU887" s="281"/>
    </row>
    <row r="888" spans="1:47" s="2" customFormat="1">
      <c r="A888" s="452"/>
      <c r="B888" s="452"/>
      <c r="C888" s="452"/>
      <c r="D888" s="452"/>
      <c r="E888" s="276"/>
      <c r="F888" s="276"/>
      <c r="G888" s="276"/>
      <c r="H888" s="182"/>
      <c r="I888" s="182"/>
      <c r="J888" s="299"/>
      <c r="K888" s="276"/>
      <c r="L888" s="276"/>
      <c r="M888" s="276"/>
      <c r="N888" s="299"/>
      <c r="O888" s="276"/>
      <c r="P888" s="276"/>
      <c r="Q888" s="276"/>
      <c r="R888" s="276"/>
      <c r="S888" s="276"/>
      <c r="T888" s="276"/>
      <c r="U888" s="276"/>
      <c r="V888" s="276"/>
      <c r="W888" s="276"/>
      <c r="X888" s="276"/>
      <c r="Y888" s="276"/>
      <c r="Z888" s="276"/>
      <c r="AA888" s="276"/>
      <c r="AB888" s="276"/>
      <c r="AC888" s="276"/>
      <c r="AD888" s="299"/>
      <c r="AE888" s="276"/>
      <c r="AF888" s="276"/>
      <c r="AG888" s="276"/>
      <c r="AH888" s="276"/>
      <c r="AI888" s="276"/>
      <c r="AJ888" s="276"/>
      <c r="AK888" s="276"/>
      <c r="AL888" s="276"/>
      <c r="AM888" s="276"/>
      <c r="AN888" s="276"/>
      <c r="AO888" s="276"/>
      <c r="AP888" s="276"/>
      <c r="AQ888" s="276"/>
      <c r="AR888" s="276"/>
      <c r="AS888" s="299"/>
      <c r="AT888" s="276"/>
      <c r="AU888" s="281"/>
    </row>
    <row r="889" spans="1:47" s="2" customFormat="1">
      <c r="A889" s="452"/>
      <c r="B889" s="452"/>
      <c r="C889" s="452"/>
      <c r="D889" s="452"/>
      <c r="E889" s="276"/>
      <c r="F889" s="276"/>
      <c r="G889" s="276"/>
      <c r="H889" s="182"/>
      <c r="I889" s="182"/>
      <c r="J889" s="299"/>
      <c r="K889" s="276"/>
      <c r="L889" s="276"/>
      <c r="M889" s="276"/>
      <c r="N889" s="299"/>
      <c r="O889" s="276"/>
      <c r="P889" s="276"/>
      <c r="Q889" s="276"/>
      <c r="R889" s="276"/>
      <c r="S889" s="276"/>
      <c r="T889" s="276"/>
      <c r="U889" s="276"/>
      <c r="V889" s="276"/>
      <c r="W889" s="276"/>
      <c r="X889" s="276"/>
      <c r="Y889" s="276"/>
      <c r="Z889" s="276"/>
      <c r="AA889" s="276"/>
      <c r="AB889" s="276"/>
      <c r="AC889" s="276"/>
      <c r="AD889" s="299"/>
      <c r="AE889" s="276"/>
      <c r="AF889" s="276"/>
      <c r="AG889" s="276"/>
      <c r="AH889" s="276"/>
      <c r="AI889" s="276"/>
      <c r="AJ889" s="276"/>
      <c r="AK889" s="276"/>
      <c r="AL889" s="276"/>
      <c r="AM889" s="276"/>
      <c r="AN889" s="276"/>
      <c r="AO889" s="276"/>
      <c r="AP889" s="276"/>
      <c r="AQ889" s="276"/>
      <c r="AR889" s="276"/>
      <c r="AS889" s="299"/>
      <c r="AT889" s="276"/>
      <c r="AU889" s="281"/>
    </row>
    <row r="890" spans="1:47" s="2" customFormat="1">
      <c r="A890" s="452"/>
      <c r="B890" s="452"/>
      <c r="C890" s="452"/>
      <c r="D890" s="452"/>
      <c r="E890" s="276"/>
      <c r="F890" s="276"/>
      <c r="G890" s="276"/>
      <c r="H890" s="182"/>
      <c r="I890" s="182"/>
      <c r="J890" s="299"/>
      <c r="K890" s="276"/>
      <c r="L890" s="276"/>
      <c r="M890" s="276"/>
      <c r="N890" s="299"/>
      <c r="O890" s="276"/>
      <c r="P890" s="276"/>
      <c r="Q890" s="276"/>
      <c r="R890" s="276"/>
      <c r="S890" s="276"/>
      <c r="T890" s="276"/>
      <c r="U890" s="276"/>
      <c r="V890" s="276"/>
      <c r="W890" s="276"/>
      <c r="X890" s="276"/>
      <c r="Y890" s="276"/>
      <c r="Z890" s="276"/>
      <c r="AA890" s="276"/>
      <c r="AB890" s="276"/>
      <c r="AC890" s="276"/>
      <c r="AD890" s="299"/>
      <c r="AE890" s="276"/>
      <c r="AF890" s="276"/>
      <c r="AG890" s="276"/>
      <c r="AH890" s="276"/>
      <c r="AI890" s="276"/>
      <c r="AJ890" s="276"/>
      <c r="AK890" s="276"/>
      <c r="AL890" s="276"/>
      <c r="AM890" s="276"/>
      <c r="AN890" s="276"/>
      <c r="AO890" s="276"/>
      <c r="AP890" s="276"/>
      <c r="AQ890" s="276"/>
      <c r="AR890" s="276"/>
      <c r="AS890" s="299"/>
      <c r="AT890" s="276"/>
      <c r="AU890" s="281"/>
    </row>
    <row r="891" spans="1:47" s="2" customFormat="1">
      <c r="A891" s="452"/>
      <c r="B891" s="452"/>
      <c r="C891" s="452"/>
      <c r="D891" s="452"/>
      <c r="E891" s="276"/>
      <c r="F891" s="276"/>
      <c r="G891" s="276"/>
      <c r="H891" s="182"/>
      <c r="I891" s="182"/>
      <c r="J891" s="299"/>
      <c r="K891" s="276"/>
      <c r="L891" s="276"/>
      <c r="M891" s="276"/>
      <c r="N891" s="299"/>
      <c r="O891" s="276"/>
      <c r="P891" s="276"/>
      <c r="Q891" s="276"/>
      <c r="R891" s="276"/>
      <c r="S891" s="276"/>
      <c r="T891" s="276"/>
      <c r="U891" s="276"/>
      <c r="V891" s="276"/>
      <c r="W891" s="276"/>
      <c r="X891" s="276"/>
      <c r="Y891" s="276"/>
      <c r="Z891" s="276"/>
      <c r="AA891" s="276"/>
      <c r="AB891" s="276"/>
      <c r="AC891" s="276"/>
      <c r="AD891" s="299"/>
      <c r="AE891" s="276"/>
      <c r="AF891" s="276"/>
      <c r="AG891" s="276"/>
      <c r="AH891" s="276"/>
      <c r="AI891" s="276"/>
      <c r="AJ891" s="276"/>
      <c r="AK891" s="276"/>
      <c r="AL891" s="276"/>
      <c r="AM891" s="276"/>
      <c r="AN891" s="276"/>
      <c r="AO891" s="276"/>
      <c r="AP891" s="276"/>
      <c r="AQ891" s="276"/>
      <c r="AR891" s="276"/>
      <c r="AS891" s="299"/>
      <c r="AT891" s="276"/>
      <c r="AU891" s="281"/>
    </row>
    <row r="892" spans="1:47" s="2" customFormat="1">
      <c r="A892" s="452"/>
      <c r="B892" s="452"/>
      <c r="C892" s="452"/>
      <c r="D892" s="452"/>
      <c r="E892" s="276"/>
      <c r="F892" s="276"/>
      <c r="G892" s="276"/>
      <c r="H892" s="182"/>
      <c r="I892" s="182"/>
      <c r="J892" s="299"/>
      <c r="K892" s="276"/>
      <c r="L892" s="276"/>
      <c r="M892" s="276"/>
      <c r="N892" s="299"/>
      <c r="O892" s="276"/>
      <c r="P892" s="276"/>
      <c r="Q892" s="276"/>
      <c r="R892" s="276"/>
      <c r="S892" s="276"/>
      <c r="T892" s="276"/>
      <c r="U892" s="276"/>
      <c r="V892" s="276"/>
      <c r="W892" s="276"/>
      <c r="X892" s="276"/>
      <c r="Y892" s="276"/>
      <c r="Z892" s="276"/>
      <c r="AA892" s="276"/>
      <c r="AB892" s="276"/>
      <c r="AC892" s="276"/>
      <c r="AD892" s="299"/>
      <c r="AE892" s="276"/>
      <c r="AF892" s="276"/>
      <c r="AG892" s="276"/>
      <c r="AH892" s="276"/>
      <c r="AI892" s="276"/>
      <c r="AJ892" s="276"/>
      <c r="AK892" s="276"/>
      <c r="AL892" s="276"/>
      <c r="AM892" s="276"/>
      <c r="AN892" s="276"/>
      <c r="AO892" s="276"/>
      <c r="AP892" s="276"/>
      <c r="AQ892" s="276"/>
      <c r="AR892" s="276"/>
      <c r="AS892" s="299"/>
      <c r="AT892" s="276"/>
      <c r="AU892" s="281"/>
    </row>
    <row r="893" spans="1:47" s="2" customFormat="1">
      <c r="A893" s="452"/>
      <c r="B893" s="452"/>
      <c r="C893" s="452"/>
      <c r="D893" s="452"/>
      <c r="E893" s="276"/>
      <c r="F893" s="276"/>
      <c r="G893" s="276"/>
      <c r="H893" s="182"/>
      <c r="I893" s="182"/>
      <c r="J893" s="299"/>
      <c r="K893" s="276"/>
      <c r="L893" s="276"/>
      <c r="M893" s="276"/>
      <c r="N893" s="299"/>
      <c r="O893" s="276"/>
      <c r="P893" s="276"/>
      <c r="Q893" s="276"/>
      <c r="R893" s="276"/>
      <c r="S893" s="276"/>
      <c r="T893" s="276"/>
      <c r="U893" s="276"/>
      <c r="V893" s="276"/>
      <c r="W893" s="276"/>
      <c r="X893" s="276"/>
      <c r="Y893" s="276"/>
      <c r="Z893" s="276"/>
      <c r="AA893" s="276"/>
      <c r="AB893" s="276"/>
      <c r="AC893" s="276"/>
      <c r="AD893" s="299"/>
      <c r="AE893" s="276"/>
      <c r="AF893" s="276"/>
      <c r="AG893" s="276"/>
      <c r="AH893" s="276"/>
      <c r="AI893" s="276"/>
      <c r="AJ893" s="276"/>
      <c r="AK893" s="276"/>
      <c r="AL893" s="276"/>
      <c r="AM893" s="276"/>
      <c r="AN893" s="276"/>
      <c r="AO893" s="276"/>
      <c r="AP893" s="276"/>
      <c r="AQ893" s="276"/>
      <c r="AR893" s="276"/>
      <c r="AS893" s="299"/>
      <c r="AT893" s="276"/>
      <c r="AU893" s="281"/>
    </row>
    <row r="894" spans="1:47" s="2" customFormat="1">
      <c r="A894" s="452"/>
      <c r="B894" s="452"/>
      <c r="C894" s="452"/>
      <c r="D894" s="452"/>
      <c r="E894" s="276"/>
      <c r="F894" s="276"/>
      <c r="G894" s="276"/>
      <c r="H894" s="182"/>
      <c r="I894" s="182"/>
      <c r="J894" s="299"/>
      <c r="K894" s="276"/>
      <c r="L894" s="276"/>
      <c r="M894" s="276"/>
      <c r="N894" s="299"/>
      <c r="O894" s="276"/>
      <c r="P894" s="276"/>
      <c r="Q894" s="276"/>
      <c r="R894" s="276"/>
      <c r="S894" s="276"/>
      <c r="T894" s="276"/>
      <c r="U894" s="276"/>
      <c r="V894" s="276"/>
      <c r="W894" s="276"/>
      <c r="X894" s="276"/>
      <c r="Y894" s="276"/>
      <c r="Z894" s="276"/>
      <c r="AA894" s="276"/>
      <c r="AB894" s="276"/>
      <c r="AC894" s="276"/>
      <c r="AD894" s="299"/>
      <c r="AE894" s="276"/>
      <c r="AF894" s="276"/>
      <c r="AG894" s="276"/>
      <c r="AH894" s="276"/>
      <c r="AI894" s="276"/>
      <c r="AJ894" s="276"/>
      <c r="AK894" s="276"/>
      <c r="AL894" s="276"/>
      <c r="AM894" s="276"/>
      <c r="AN894" s="276"/>
      <c r="AO894" s="276"/>
      <c r="AP894" s="276"/>
      <c r="AQ894" s="276"/>
      <c r="AR894" s="276"/>
      <c r="AS894" s="299"/>
      <c r="AT894" s="276"/>
      <c r="AU894" s="281"/>
    </row>
    <row r="895" spans="1:47" s="2" customFormat="1">
      <c r="A895" s="452"/>
      <c r="B895" s="452"/>
      <c r="C895" s="452"/>
      <c r="D895" s="452"/>
      <c r="E895" s="276"/>
      <c r="F895" s="276"/>
      <c r="G895" s="276"/>
      <c r="H895" s="182"/>
      <c r="I895" s="182"/>
      <c r="J895" s="299"/>
      <c r="K895" s="276"/>
      <c r="L895" s="276"/>
      <c r="M895" s="276"/>
      <c r="N895" s="299"/>
      <c r="O895" s="276"/>
      <c r="P895" s="276"/>
      <c r="Q895" s="276"/>
      <c r="R895" s="276"/>
      <c r="S895" s="276"/>
      <c r="T895" s="276"/>
      <c r="U895" s="276"/>
      <c r="V895" s="276"/>
      <c r="W895" s="276"/>
      <c r="X895" s="276"/>
      <c r="Y895" s="276"/>
      <c r="Z895" s="276"/>
      <c r="AA895" s="276"/>
      <c r="AB895" s="276"/>
      <c r="AC895" s="276"/>
      <c r="AD895" s="299"/>
      <c r="AE895" s="276"/>
      <c r="AF895" s="276"/>
      <c r="AG895" s="276"/>
      <c r="AH895" s="276"/>
      <c r="AI895" s="276"/>
      <c r="AJ895" s="276"/>
      <c r="AK895" s="276"/>
      <c r="AL895" s="276"/>
      <c r="AM895" s="276"/>
      <c r="AN895" s="276"/>
      <c r="AO895" s="276"/>
      <c r="AP895" s="276"/>
      <c r="AQ895" s="276"/>
      <c r="AR895" s="276"/>
      <c r="AS895" s="299"/>
      <c r="AT895" s="276"/>
      <c r="AU895" s="281"/>
    </row>
    <row r="896" spans="1:47" s="2" customFormat="1">
      <c r="A896" s="452"/>
      <c r="B896" s="452"/>
      <c r="C896" s="452"/>
      <c r="D896" s="452"/>
      <c r="E896" s="276"/>
      <c r="F896" s="276"/>
      <c r="G896" s="276"/>
      <c r="H896" s="182"/>
      <c r="I896" s="182"/>
      <c r="J896" s="299"/>
      <c r="K896" s="276"/>
      <c r="L896" s="276"/>
      <c r="M896" s="276"/>
      <c r="N896" s="299"/>
      <c r="O896" s="276"/>
      <c r="P896" s="276"/>
      <c r="Q896" s="276"/>
      <c r="R896" s="276"/>
      <c r="S896" s="276"/>
      <c r="T896" s="276"/>
      <c r="U896" s="276"/>
      <c r="V896" s="276"/>
      <c r="W896" s="276"/>
      <c r="X896" s="276"/>
      <c r="Y896" s="276"/>
      <c r="Z896" s="276"/>
      <c r="AA896" s="276"/>
      <c r="AB896" s="276"/>
      <c r="AC896" s="276"/>
      <c r="AD896" s="299"/>
      <c r="AE896" s="276"/>
      <c r="AF896" s="276"/>
      <c r="AG896" s="276"/>
      <c r="AH896" s="276"/>
      <c r="AI896" s="276"/>
      <c r="AJ896" s="276"/>
      <c r="AK896" s="276"/>
      <c r="AL896" s="276"/>
      <c r="AM896" s="276"/>
      <c r="AN896" s="276"/>
      <c r="AO896" s="276"/>
      <c r="AP896" s="276"/>
      <c r="AQ896" s="276"/>
      <c r="AR896" s="276"/>
      <c r="AS896" s="299"/>
      <c r="AT896" s="276"/>
      <c r="AU896" s="281"/>
    </row>
    <row r="897" spans="1:47" s="2" customFormat="1">
      <c r="A897" s="452"/>
      <c r="B897" s="452"/>
      <c r="C897" s="452"/>
      <c r="D897" s="452"/>
      <c r="E897" s="276"/>
      <c r="F897" s="276"/>
      <c r="G897" s="276"/>
      <c r="H897" s="182"/>
      <c r="I897" s="182"/>
      <c r="J897" s="299"/>
      <c r="K897" s="276"/>
      <c r="L897" s="276"/>
      <c r="M897" s="276"/>
      <c r="N897" s="299"/>
      <c r="O897" s="276"/>
      <c r="P897" s="276"/>
      <c r="Q897" s="276"/>
      <c r="R897" s="276"/>
      <c r="S897" s="276"/>
      <c r="T897" s="276"/>
      <c r="U897" s="276"/>
      <c r="V897" s="276"/>
      <c r="W897" s="276"/>
      <c r="X897" s="276"/>
      <c r="Y897" s="276"/>
      <c r="Z897" s="276"/>
      <c r="AA897" s="276"/>
      <c r="AB897" s="276"/>
      <c r="AC897" s="276"/>
      <c r="AD897" s="299"/>
      <c r="AE897" s="276"/>
      <c r="AF897" s="276"/>
      <c r="AG897" s="276"/>
      <c r="AH897" s="276"/>
      <c r="AI897" s="276"/>
      <c r="AJ897" s="276"/>
      <c r="AK897" s="276"/>
      <c r="AL897" s="276"/>
      <c r="AM897" s="276"/>
      <c r="AN897" s="276"/>
      <c r="AO897" s="276"/>
      <c r="AP897" s="276"/>
      <c r="AQ897" s="276"/>
      <c r="AR897" s="276"/>
      <c r="AS897" s="299"/>
      <c r="AT897" s="276"/>
      <c r="AU897" s="281"/>
    </row>
    <row r="898" spans="1:47" s="2" customFormat="1">
      <c r="A898" s="452"/>
      <c r="B898" s="452"/>
      <c r="C898" s="452"/>
      <c r="D898" s="452"/>
      <c r="E898" s="276"/>
      <c r="F898" s="276"/>
      <c r="G898" s="276"/>
      <c r="H898" s="182"/>
      <c r="I898" s="182"/>
      <c r="J898" s="299"/>
      <c r="K898" s="276"/>
      <c r="L898" s="276"/>
      <c r="M898" s="276"/>
      <c r="N898" s="299"/>
      <c r="O898" s="276"/>
      <c r="P898" s="276"/>
      <c r="Q898" s="276"/>
      <c r="R898" s="276"/>
      <c r="S898" s="276"/>
      <c r="T898" s="276"/>
      <c r="U898" s="276"/>
      <c r="V898" s="276"/>
      <c r="W898" s="276"/>
      <c r="X898" s="276"/>
      <c r="Y898" s="276"/>
      <c r="Z898" s="276"/>
      <c r="AA898" s="276"/>
      <c r="AB898" s="276"/>
      <c r="AC898" s="276"/>
      <c r="AD898" s="299"/>
      <c r="AE898" s="276"/>
      <c r="AF898" s="276"/>
      <c r="AG898" s="276"/>
      <c r="AH898" s="276"/>
      <c r="AI898" s="276"/>
      <c r="AJ898" s="276"/>
      <c r="AK898" s="276"/>
      <c r="AL898" s="276"/>
      <c r="AM898" s="276"/>
      <c r="AN898" s="276"/>
      <c r="AO898" s="276"/>
      <c r="AP898" s="276"/>
      <c r="AQ898" s="276"/>
      <c r="AR898" s="276"/>
      <c r="AS898" s="299"/>
      <c r="AT898" s="276"/>
      <c r="AU898" s="281"/>
    </row>
    <row r="899" spans="1:47" s="2" customFormat="1">
      <c r="A899" s="452"/>
      <c r="B899" s="452"/>
      <c r="C899" s="452"/>
      <c r="D899" s="452"/>
      <c r="E899" s="276"/>
      <c r="F899" s="276"/>
      <c r="G899" s="276"/>
      <c r="H899" s="182"/>
      <c r="I899" s="182"/>
      <c r="J899" s="299"/>
      <c r="K899" s="276"/>
      <c r="L899" s="276"/>
      <c r="M899" s="276"/>
      <c r="N899" s="299"/>
      <c r="O899" s="276"/>
      <c r="P899" s="276"/>
      <c r="Q899" s="276"/>
      <c r="R899" s="276"/>
      <c r="S899" s="276"/>
      <c r="T899" s="276"/>
      <c r="U899" s="276"/>
      <c r="V899" s="276"/>
      <c r="W899" s="276"/>
      <c r="X899" s="276"/>
      <c r="Y899" s="276"/>
      <c r="Z899" s="276"/>
      <c r="AA899" s="276"/>
      <c r="AB899" s="276"/>
      <c r="AC899" s="276"/>
      <c r="AD899" s="299"/>
      <c r="AE899" s="276"/>
      <c r="AF899" s="276"/>
      <c r="AG899" s="276"/>
      <c r="AH899" s="276"/>
      <c r="AI899" s="276"/>
      <c r="AJ899" s="276"/>
      <c r="AK899" s="276"/>
      <c r="AL899" s="276"/>
      <c r="AM899" s="276"/>
      <c r="AN899" s="276"/>
      <c r="AO899" s="276"/>
      <c r="AP899" s="276"/>
      <c r="AQ899" s="276"/>
      <c r="AR899" s="276"/>
      <c r="AS899" s="299"/>
      <c r="AT899" s="276"/>
      <c r="AU899" s="281"/>
    </row>
    <row r="900" spans="1:47" s="2" customFormat="1">
      <c r="A900" s="452"/>
      <c r="B900" s="452"/>
      <c r="C900" s="452"/>
      <c r="D900" s="452"/>
      <c r="E900" s="276"/>
      <c r="F900" s="276"/>
      <c r="G900" s="276"/>
      <c r="H900" s="182"/>
      <c r="I900" s="182"/>
      <c r="J900" s="299"/>
      <c r="K900" s="276"/>
      <c r="L900" s="276"/>
      <c r="M900" s="276"/>
      <c r="N900" s="299"/>
      <c r="O900" s="276"/>
      <c r="P900" s="276"/>
      <c r="Q900" s="276"/>
      <c r="R900" s="276"/>
      <c r="S900" s="276"/>
      <c r="T900" s="276"/>
      <c r="U900" s="276"/>
      <c r="V900" s="276"/>
      <c r="W900" s="276"/>
      <c r="X900" s="276"/>
      <c r="Y900" s="276"/>
      <c r="Z900" s="276"/>
      <c r="AA900" s="276"/>
      <c r="AB900" s="276"/>
      <c r="AC900" s="276"/>
      <c r="AD900" s="299"/>
      <c r="AE900" s="276"/>
      <c r="AF900" s="276"/>
      <c r="AG900" s="276"/>
      <c r="AH900" s="276"/>
      <c r="AI900" s="276"/>
      <c r="AJ900" s="276"/>
      <c r="AK900" s="276"/>
      <c r="AL900" s="276"/>
      <c r="AM900" s="276"/>
      <c r="AN900" s="276"/>
      <c r="AO900" s="276"/>
      <c r="AP900" s="276"/>
      <c r="AQ900" s="276"/>
      <c r="AR900" s="276"/>
      <c r="AS900" s="299"/>
      <c r="AT900" s="276"/>
      <c r="AU900" s="281"/>
    </row>
    <row r="901" spans="1:47" s="2" customFormat="1">
      <c r="A901" s="452"/>
      <c r="B901" s="452"/>
      <c r="C901" s="452"/>
      <c r="D901" s="452"/>
      <c r="E901" s="276"/>
      <c r="F901" s="276"/>
      <c r="G901" s="276"/>
      <c r="H901" s="182"/>
      <c r="I901" s="182"/>
      <c r="J901" s="299"/>
      <c r="K901" s="276"/>
      <c r="L901" s="276"/>
      <c r="M901" s="276"/>
      <c r="N901" s="299"/>
      <c r="O901" s="276"/>
      <c r="P901" s="276"/>
      <c r="Q901" s="276"/>
      <c r="R901" s="276"/>
      <c r="S901" s="276"/>
      <c r="T901" s="276"/>
      <c r="U901" s="276"/>
      <c r="V901" s="276"/>
      <c r="W901" s="276"/>
      <c r="X901" s="276"/>
      <c r="Y901" s="276"/>
      <c r="Z901" s="276"/>
      <c r="AA901" s="276"/>
      <c r="AB901" s="276"/>
      <c r="AC901" s="276"/>
      <c r="AD901" s="299"/>
      <c r="AE901" s="276"/>
      <c r="AF901" s="276"/>
      <c r="AG901" s="276"/>
      <c r="AH901" s="276"/>
      <c r="AI901" s="276"/>
      <c r="AJ901" s="276"/>
      <c r="AK901" s="276"/>
      <c r="AL901" s="276"/>
      <c r="AM901" s="276"/>
      <c r="AN901" s="276"/>
      <c r="AO901" s="276"/>
      <c r="AP901" s="276"/>
      <c r="AQ901" s="276"/>
      <c r="AR901" s="276"/>
      <c r="AS901" s="299"/>
      <c r="AT901" s="276"/>
      <c r="AU901" s="281"/>
    </row>
    <row r="902" spans="1:47" s="2" customFormat="1">
      <c r="A902" s="452"/>
      <c r="B902" s="452"/>
      <c r="C902" s="452"/>
      <c r="D902" s="452"/>
      <c r="E902" s="276"/>
      <c r="F902" s="276"/>
      <c r="G902" s="276"/>
      <c r="H902" s="182"/>
      <c r="I902" s="182"/>
      <c r="J902" s="299"/>
      <c r="K902" s="276"/>
      <c r="L902" s="276"/>
      <c r="M902" s="276"/>
      <c r="N902" s="299"/>
      <c r="O902" s="276"/>
      <c r="P902" s="276"/>
      <c r="Q902" s="276"/>
      <c r="R902" s="276"/>
      <c r="S902" s="276"/>
      <c r="T902" s="276"/>
      <c r="U902" s="276"/>
      <c r="V902" s="276"/>
      <c r="W902" s="276"/>
      <c r="X902" s="276"/>
      <c r="Y902" s="276"/>
      <c r="Z902" s="276"/>
      <c r="AA902" s="276"/>
      <c r="AB902" s="276"/>
      <c r="AC902" s="276"/>
      <c r="AD902" s="299"/>
      <c r="AE902" s="276"/>
      <c r="AF902" s="276"/>
      <c r="AG902" s="276"/>
      <c r="AH902" s="276"/>
      <c r="AI902" s="276"/>
      <c r="AJ902" s="276"/>
      <c r="AK902" s="276"/>
      <c r="AL902" s="276"/>
      <c r="AM902" s="276"/>
      <c r="AN902" s="276"/>
      <c r="AO902" s="276"/>
      <c r="AP902" s="276"/>
      <c r="AQ902" s="276"/>
      <c r="AR902" s="276"/>
      <c r="AS902" s="299"/>
      <c r="AT902" s="276"/>
      <c r="AU902" s="281"/>
    </row>
    <row r="903" spans="1:47" s="2" customFormat="1">
      <c r="A903" s="452"/>
      <c r="B903" s="452"/>
      <c r="C903" s="452"/>
      <c r="D903" s="452"/>
      <c r="E903" s="276"/>
      <c r="F903" s="276"/>
      <c r="G903" s="276"/>
      <c r="H903" s="182"/>
      <c r="I903" s="182"/>
      <c r="J903" s="299"/>
      <c r="K903" s="276"/>
      <c r="L903" s="276"/>
      <c r="M903" s="276"/>
      <c r="N903" s="299"/>
      <c r="O903" s="276"/>
      <c r="P903" s="276"/>
      <c r="Q903" s="276"/>
      <c r="R903" s="276"/>
      <c r="S903" s="276"/>
      <c r="T903" s="276"/>
      <c r="U903" s="276"/>
      <c r="V903" s="276"/>
      <c r="W903" s="276"/>
      <c r="X903" s="276"/>
      <c r="Y903" s="276"/>
      <c r="Z903" s="276"/>
      <c r="AA903" s="276"/>
      <c r="AB903" s="276"/>
      <c r="AC903" s="276"/>
      <c r="AD903" s="299"/>
      <c r="AE903" s="276"/>
      <c r="AF903" s="276"/>
      <c r="AG903" s="276"/>
      <c r="AH903" s="276"/>
      <c r="AI903" s="276"/>
      <c r="AJ903" s="276"/>
      <c r="AK903" s="276"/>
      <c r="AL903" s="276"/>
      <c r="AM903" s="276"/>
      <c r="AN903" s="276"/>
      <c r="AO903" s="276"/>
      <c r="AP903" s="276"/>
      <c r="AQ903" s="276"/>
      <c r="AR903" s="276"/>
      <c r="AS903" s="299"/>
      <c r="AT903" s="276"/>
      <c r="AU903" s="281"/>
    </row>
    <row r="904" spans="1:47" s="2" customFormat="1">
      <c r="A904" s="452"/>
      <c r="B904" s="452"/>
      <c r="C904" s="452"/>
      <c r="D904" s="452"/>
      <c r="E904" s="276"/>
      <c r="F904" s="276"/>
      <c r="G904" s="276"/>
      <c r="H904" s="182"/>
      <c r="I904" s="182"/>
      <c r="J904" s="299"/>
      <c r="K904" s="276"/>
      <c r="L904" s="276"/>
      <c r="M904" s="276"/>
      <c r="N904" s="299"/>
      <c r="O904" s="276"/>
      <c r="P904" s="276"/>
      <c r="Q904" s="276"/>
      <c r="R904" s="276"/>
      <c r="S904" s="276"/>
      <c r="T904" s="276"/>
      <c r="U904" s="276"/>
      <c r="V904" s="276"/>
      <c r="W904" s="276"/>
      <c r="X904" s="276"/>
      <c r="Y904" s="276"/>
      <c r="Z904" s="276"/>
      <c r="AA904" s="276"/>
      <c r="AB904" s="276"/>
      <c r="AC904" s="276"/>
      <c r="AD904" s="299"/>
      <c r="AE904" s="276"/>
      <c r="AF904" s="276"/>
      <c r="AG904" s="276"/>
      <c r="AH904" s="276"/>
      <c r="AI904" s="276"/>
      <c r="AJ904" s="276"/>
      <c r="AK904" s="276"/>
      <c r="AL904" s="276"/>
      <c r="AM904" s="276"/>
      <c r="AN904" s="276"/>
      <c r="AO904" s="276"/>
      <c r="AP904" s="276"/>
      <c r="AQ904" s="276"/>
      <c r="AR904" s="276"/>
      <c r="AS904" s="299"/>
      <c r="AT904" s="276"/>
      <c r="AU904" s="281"/>
    </row>
    <row r="905" spans="1:47" s="2" customFormat="1">
      <c r="A905" s="452"/>
      <c r="B905" s="452"/>
      <c r="C905" s="452"/>
      <c r="D905" s="452"/>
      <c r="E905" s="276"/>
      <c r="F905" s="276"/>
      <c r="G905" s="276"/>
      <c r="H905" s="182"/>
      <c r="I905" s="182"/>
      <c r="J905" s="299"/>
      <c r="K905" s="276"/>
      <c r="L905" s="276"/>
      <c r="M905" s="276"/>
      <c r="N905" s="299"/>
      <c r="O905" s="276"/>
      <c r="P905" s="276"/>
      <c r="Q905" s="276"/>
      <c r="R905" s="276"/>
      <c r="S905" s="276"/>
      <c r="T905" s="276"/>
      <c r="U905" s="276"/>
      <c r="V905" s="276"/>
      <c r="W905" s="276"/>
      <c r="X905" s="276"/>
      <c r="Y905" s="276"/>
      <c r="Z905" s="276"/>
      <c r="AA905" s="276"/>
      <c r="AB905" s="276"/>
      <c r="AC905" s="276"/>
      <c r="AD905" s="299"/>
      <c r="AE905" s="276"/>
      <c r="AF905" s="276"/>
      <c r="AG905" s="276"/>
      <c r="AH905" s="276"/>
      <c r="AI905" s="276"/>
      <c r="AJ905" s="276"/>
      <c r="AK905" s="276"/>
      <c r="AL905" s="276"/>
      <c r="AM905" s="276"/>
      <c r="AN905" s="276"/>
      <c r="AO905" s="276"/>
      <c r="AP905" s="276"/>
      <c r="AQ905" s="276"/>
      <c r="AR905" s="276"/>
      <c r="AS905" s="299"/>
      <c r="AT905" s="276"/>
      <c r="AU905" s="281"/>
    </row>
    <row r="906" spans="1:47" s="2" customFormat="1">
      <c r="A906" s="452"/>
      <c r="B906" s="452"/>
      <c r="C906" s="452"/>
      <c r="D906" s="452"/>
      <c r="E906" s="276"/>
      <c r="F906" s="276"/>
      <c r="G906" s="276"/>
      <c r="H906" s="182"/>
      <c r="I906" s="182"/>
      <c r="J906" s="299"/>
      <c r="K906" s="276"/>
      <c r="L906" s="276"/>
      <c r="M906" s="276"/>
      <c r="N906" s="299"/>
      <c r="O906" s="276"/>
      <c r="P906" s="276"/>
      <c r="Q906" s="276"/>
      <c r="R906" s="276"/>
      <c r="S906" s="276"/>
      <c r="T906" s="276"/>
      <c r="U906" s="276"/>
      <c r="V906" s="276"/>
      <c r="W906" s="276"/>
      <c r="X906" s="276"/>
      <c r="Y906" s="276"/>
      <c r="Z906" s="276"/>
      <c r="AA906" s="276"/>
      <c r="AB906" s="276"/>
      <c r="AC906" s="276"/>
      <c r="AD906" s="299"/>
      <c r="AE906" s="276"/>
      <c r="AF906" s="276"/>
      <c r="AG906" s="276"/>
      <c r="AH906" s="276"/>
      <c r="AI906" s="276"/>
      <c r="AJ906" s="276"/>
      <c r="AK906" s="276"/>
      <c r="AL906" s="276"/>
      <c r="AM906" s="276"/>
      <c r="AN906" s="276"/>
      <c r="AO906" s="276"/>
      <c r="AP906" s="276"/>
      <c r="AQ906" s="276"/>
      <c r="AR906" s="276"/>
      <c r="AS906" s="299"/>
      <c r="AT906" s="276"/>
      <c r="AU906" s="281"/>
    </row>
    <row r="907" spans="1:47" s="2" customFormat="1">
      <c r="A907" s="452"/>
      <c r="B907" s="452"/>
      <c r="C907" s="452"/>
      <c r="D907" s="452"/>
      <c r="E907" s="276"/>
      <c r="F907" s="276"/>
      <c r="G907" s="276"/>
      <c r="H907" s="182"/>
      <c r="I907" s="182"/>
      <c r="J907" s="299"/>
      <c r="K907" s="276"/>
      <c r="L907" s="276"/>
      <c r="M907" s="276"/>
      <c r="N907" s="299"/>
      <c r="O907" s="276"/>
      <c r="P907" s="276"/>
      <c r="Q907" s="276"/>
      <c r="R907" s="276"/>
      <c r="S907" s="276"/>
      <c r="T907" s="276"/>
      <c r="U907" s="276"/>
      <c r="V907" s="276"/>
      <c r="W907" s="276"/>
      <c r="X907" s="276"/>
      <c r="Y907" s="276"/>
      <c r="Z907" s="276"/>
      <c r="AA907" s="276"/>
      <c r="AB907" s="276"/>
      <c r="AC907" s="276"/>
      <c r="AD907" s="299"/>
      <c r="AE907" s="276"/>
      <c r="AF907" s="276"/>
      <c r="AG907" s="276"/>
      <c r="AH907" s="276"/>
      <c r="AI907" s="276"/>
      <c r="AJ907" s="276"/>
      <c r="AK907" s="276"/>
      <c r="AL907" s="276"/>
      <c r="AM907" s="276"/>
      <c r="AN907" s="276"/>
      <c r="AO907" s="276"/>
      <c r="AP907" s="276"/>
      <c r="AQ907" s="276"/>
      <c r="AR907" s="276"/>
      <c r="AS907" s="299"/>
      <c r="AT907" s="276"/>
      <c r="AU907" s="281"/>
    </row>
    <row r="908" spans="1:47" s="2" customFormat="1">
      <c r="A908" s="452"/>
      <c r="B908" s="452"/>
      <c r="C908" s="452"/>
      <c r="D908" s="452"/>
      <c r="E908" s="276"/>
      <c r="F908" s="276"/>
      <c r="G908" s="276"/>
      <c r="H908" s="182"/>
      <c r="I908" s="182"/>
      <c r="J908" s="299"/>
      <c r="K908" s="276"/>
      <c r="L908" s="276"/>
      <c r="M908" s="276"/>
      <c r="N908" s="299"/>
      <c r="O908" s="276"/>
      <c r="P908" s="276"/>
      <c r="Q908" s="276"/>
      <c r="R908" s="276"/>
      <c r="S908" s="276"/>
      <c r="T908" s="276"/>
      <c r="U908" s="276"/>
      <c r="V908" s="276"/>
      <c r="W908" s="276"/>
      <c r="X908" s="276"/>
      <c r="Y908" s="276"/>
      <c r="Z908" s="276"/>
      <c r="AA908" s="276"/>
      <c r="AB908" s="276"/>
      <c r="AC908" s="276"/>
      <c r="AD908" s="299"/>
      <c r="AE908" s="276"/>
      <c r="AF908" s="276"/>
      <c r="AG908" s="276"/>
      <c r="AH908" s="276"/>
      <c r="AI908" s="276"/>
      <c r="AJ908" s="276"/>
      <c r="AK908" s="276"/>
      <c r="AL908" s="276"/>
      <c r="AM908" s="276"/>
      <c r="AN908" s="276"/>
      <c r="AO908" s="276"/>
      <c r="AP908" s="276"/>
      <c r="AQ908" s="276"/>
      <c r="AR908" s="276"/>
      <c r="AS908" s="299"/>
      <c r="AT908" s="276"/>
      <c r="AU908" s="281"/>
    </row>
    <row r="909" spans="1:47" s="2" customFormat="1">
      <c r="A909" s="452"/>
      <c r="B909" s="452"/>
      <c r="C909" s="452"/>
      <c r="D909" s="452"/>
      <c r="E909" s="276"/>
      <c r="F909" s="276"/>
      <c r="G909" s="276"/>
      <c r="H909" s="182"/>
      <c r="I909" s="182"/>
      <c r="J909" s="299"/>
      <c r="K909" s="276"/>
      <c r="L909" s="276"/>
      <c r="M909" s="276"/>
      <c r="N909" s="299"/>
      <c r="O909" s="276"/>
      <c r="P909" s="276"/>
      <c r="Q909" s="276"/>
      <c r="R909" s="276"/>
      <c r="S909" s="276"/>
      <c r="T909" s="276"/>
      <c r="U909" s="276"/>
      <c r="V909" s="276"/>
      <c r="W909" s="276"/>
      <c r="X909" s="276"/>
      <c r="Y909" s="276"/>
      <c r="Z909" s="276"/>
      <c r="AA909" s="276"/>
      <c r="AB909" s="276"/>
      <c r="AC909" s="276"/>
      <c r="AD909" s="299"/>
      <c r="AE909" s="276"/>
      <c r="AF909" s="276"/>
      <c r="AG909" s="276"/>
      <c r="AH909" s="276"/>
      <c r="AI909" s="276"/>
      <c r="AJ909" s="276"/>
      <c r="AK909" s="276"/>
      <c r="AL909" s="276"/>
      <c r="AM909" s="276"/>
      <c r="AN909" s="276"/>
      <c r="AO909" s="276"/>
      <c r="AP909" s="276"/>
      <c r="AQ909" s="276"/>
      <c r="AR909" s="276"/>
      <c r="AS909" s="299"/>
      <c r="AT909" s="276"/>
      <c r="AU909" s="281"/>
    </row>
    <row r="910" spans="1:47" s="2" customFormat="1">
      <c r="A910" s="452"/>
      <c r="B910" s="452"/>
      <c r="C910" s="452"/>
      <c r="D910" s="452"/>
      <c r="E910" s="276"/>
      <c r="F910" s="276"/>
      <c r="G910" s="276"/>
      <c r="H910" s="182"/>
      <c r="I910" s="182"/>
      <c r="J910" s="299"/>
      <c r="K910" s="276"/>
      <c r="L910" s="276"/>
      <c r="M910" s="276"/>
      <c r="N910" s="299"/>
      <c r="O910" s="276"/>
      <c r="P910" s="276"/>
      <c r="Q910" s="276"/>
      <c r="R910" s="276"/>
      <c r="S910" s="276"/>
      <c r="T910" s="276"/>
      <c r="U910" s="276"/>
      <c r="V910" s="276"/>
      <c r="W910" s="276"/>
      <c r="X910" s="276"/>
      <c r="Y910" s="276"/>
      <c r="Z910" s="276"/>
      <c r="AA910" s="276"/>
      <c r="AB910" s="276"/>
      <c r="AC910" s="276"/>
      <c r="AD910" s="299"/>
      <c r="AE910" s="276"/>
      <c r="AF910" s="276"/>
      <c r="AG910" s="276"/>
      <c r="AH910" s="276"/>
      <c r="AI910" s="276"/>
      <c r="AJ910" s="276"/>
      <c r="AK910" s="276"/>
      <c r="AL910" s="276"/>
      <c r="AM910" s="276"/>
      <c r="AN910" s="276"/>
      <c r="AO910" s="276"/>
      <c r="AP910" s="276"/>
      <c r="AQ910" s="276"/>
      <c r="AR910" s="276"/>
      <c r="AS910" s="299"/>
      <c r="AT910" s="276"/>
      <c r="AU910" s="281"/>
    </row>
    <row r="911" spans="1:47" s="2" customFormat="1">
      <c r="A911" s="452"/>
      <c r="B911" s="452"/>
      <c r="C911" s="452"/>
      <c r="D911" s="452"/>
      <c r="E911" s="276"/>
      <c r="F911" s="276"/>
      <c r="G911" s="276"/>
      <c r="H911" s="182"/>
      <c r="I911" s="182"/>
      <c r="J911" s="299"/>
      <c r="K911" s="276"/>
      <c r="L911" s="276"/>
      <c r="M911" s="276"/>
      <c r="N911" s="299"/>
      <c r="O911" s="276"/>
      <c r="P911" s="276"/>
      <c r="Q911" s="276"/>
      <c r="R911" s="276"/>
      <c r="S911" s="276"/>
      <c r="T911" s="276"/>
      <c r="U911" s="276"/>
      <c r="V911" s="276"/>
      <c r="W911" s="276"/>
      <c r="X911" s="276"/>
      <c r="Y911" s="276"/>
      <c r="Z911" s="276"/>
      <c r="AA911" s="276"/>
      <c r="AB911" s="276"/>
      <c r="AC911" s="276"/>
      <c r="AD911" s="299"/>
      <c r="AE911" s="276"/>
      <c r="AF911" s="276"/>
      <c r="AG911" s="276"/>
      <c r="AH911" s="276"/>
      <c r="AI911" s="276"/>
      <c r="AJ911" s="276"/>
      <c r="AK911" s="276"/>
      <c r="AL911" s="276"/>
      <c r="AM911" s="276"/>
      <c r="AN911" s="276"/>
      <c r="AO911" s="276"/>
      <c r="AP911" s="276"/>
      <c r="AQ911" s="276"/>
      <c r="AR911" s="276"/>
      <c r="AS911" s="299"/>
      <c r="AT911" s="276"/>
      <c r="AU911" s="281"/>
    </row>
    <row r="912" spans="1:47" s="2" customFormat="1">
      <c r="A912" s="452"/>
      <c r="B912" s="452"/>
      <c r="C912" s="452"/>
      <c r="D912" s="452"/>
      <c r="E912" s="276"/>
      <c r="F912" s="276"/>
      <c r="G912" s="276"/>
      <c r="H912" s="182"/>
      <c r="I912" s="182"/>
      <c r="J912" s="299"/>
      <c r="K912" s="276"/>
      <c r="L912" s="276"/>
      <c r="M912" s="276"/>
      <c r="N912" s="299"/>
      <c r="O912" s="276"/>
      <c r="P912" s="276"/>
      <c r="Q912" s="276"/>
      <c r="R912" s="276"/>
      <c r="S912" s="276"/>
      <c r="T912" s="276"/>
      <c r="U912" s="276"/>
      <c r="V912" s="276"/>
      <c r="W912" s="276"/>
      <c r="X912" s="276"/>
      <c r="Y912" s="276"/>
      <c r="Z912" s="276"/>
      <c r="AA912" s="276"/>
      <c r="AB912" s="276"/>
      <c r="AC912" s="276"/>
      <c r="AD912" s="299"/>
      <c r="AE912" s="276"/>
      <c r="AF912" s="276"/>
      <c r="AG912" s="276"/>
      <c r="AH912" s="276"/>
      <c r="AI912" s="276"/>
      <c r="AJ912" s="276"/>
      <c r="AK912" s="276"/>
      <c r="AL912" s="276"/>
      <c r="AM912" s="276"/>
      <c r="AN912" s="276"/>
      <c r="AO912" s="276"/>
      <c r="AP912" s="276"/>
      <c r="AQ912" s="276"/>
      <c r="AR912" s="276"/>
      <c r="AS912" s="299"/>
      <c r="AT912" s="276"/>
      <c r="AU912" s="281"/>
    </row>
    <row r="913" spans="1:47" s="2" customFormat="1">
      <c r="A913" s="452"/>
      <c r="B913" s="452"/>
      <c r="C913" s="452"/>
      <c r="D913" s="452"/>
      <c r="E913" s="276"/>
      <c r="F913" s="276"/>
      <c r="G913" s="276"/>
      <c r="H913" s="182"/>
      <c r="I913" s="182"/>
      <c r="J913" s="299"/>
      <c r="K913" s="276"/>
      <c r="L913" s="276"/>
      <c r="M913" s="276"/>
      <c r="N913" s="299"/>
      <c r="O913" s="276"/>
      <c r="P913" s="276"/>
      <c r="Q913" s="276"/>
      <c r="R913" s="276"/>
      <c r="S913" s="276"/>
      <c r="T913" s="276"/>
      <c r="U913" s="276"/>
      <c r="V913" s="276"/>
      <c r="W913" s="276"/>
      <c r="X913" s="276"/>
      <c r="Y913" s="276"/>
      <c r="Z913" s="276"/>
      <c r="AA913" s="276"/>
      <c r="AB913" s="276"/>
      <c r="AC913" s="276"/>
      <c r="AD913" s="299"/>
      <c r="AE913" s="276"/>
      <c r="AF913" s="276"/>
      <c r="AG913" s="276"/>
      <c r="AH913" s="276"/>
      <c r="AI913" s="276"/>
      <c r="AJ913" s="276"/>
      <c r="AK913" s="276"/>
      <c r="AL913" s="276"/>
      <c r="AM913" s="276"/>
      <c r="AN913" s="276"/>
      <c r="AO913" s="276"/>
      <c r="AP913" s="276"/>
      <c r="AQ913" s="276"/>
      <c r="AR913" s="276"/>
      <c r="AS913" s="299"/>
      <c r="AT913" s="276"/>
      <c r="AU913" s="281"/>
    </row>
    <row r="914" spans="1:47" s="2" customFormat="1">
      <c r="A914" s="452"/>
      <c r="B914" s="452"/>
      <c r="C914" s="452"/>
      <c r="D914" s="452"/>
      <c r="E914" s="276"/>
      <c r="F914" s="276"/>
      <c r="G914" s="276"/>
      <c r="H914" s="182"/>
      <c r="I914" s="182"/>
      <c r="J914" s="299"/>
      <c r="K914" s="276"/>
      <c r="L914" s="276"/>
      <c r="M914" s="276"/>
      <c r="N914" s="299"/>
      <c r="O914" s="276"/>
      <c r="P914" s="276"/>
      <c r="Q914" s="276"/>
      <c r="R914" s="276"/>
      <c r="S914" s="276"/>
      <c r="T914" s="276"/>
      <c r="U914" s="276"/>
      <c r="V914" s="276"/>
      <c r="W914" s="276"/>
      <c r="X914" s="276"/>
      <c r="Y914" s="276"/>
      <c r="Z914" s="276"/>
      <c r="AA914" s="276"/>
      <c r="AB914" s="276"/>
      <c r="AC914" s="276"/>
      <c r="AD914" s="299"/>
      <c r="AE914" s="276"/>
      <c r="AF914" s="276"/>
      <c r="AG914" s="276"/>
      <c r="AH914" s="276"/>
      <c r="AI914" s="276"/>
      <c r="AJ914" s="276"/>
      <c r="AK914" s="276"/>
      <c r="AL914" s="276"/>
      <c r="AM914" s="276"/>
      <c r="AN914" s="276"/>
      <c r="AO914" s="276"/>
      <c r="AP914" s="276"/>
      <c r="AQ914" s="276"/>
      <c r="AR914" s="276"/>
      <c r="AS914" s="299"/>
      <c r="AT914" s="276"/>
      <c r="AU914" s="281"/>
    </row>
    <row r="915" spans="1:47" s="2" customFormat="1">
      <c r="A915" s="452"/>
      <c r="B915" s="452"/>
      <c r="C915" s="452"/>
      <c r="D915" s="452"/>
      <c r="E915" s="276"/>
      <c r="F915" s="276"/>
      <c r="G915" s="276"/>
      <c r="H915" s="182"/>
      <c r="I915" s="182"/>
      <c r="J915" s="299"/>
      <c r="K915" s="276"/>
      <c r="L915" s="276"/>
      <c r="M915" s="276"/>
      <c r="N915" s="299"/>
      <c r="O915" s="276"/>
      <c r="P915" s="276"/>
      <c r="Q915" s="276"/>
      <c r="R915" s="276"/>
      <c r="S915" s="276"/>
      <c r="T915" s="276"/>
      <c r="U915" s="276"/>
      <c r="V915" s="276"/>
      <c r="W915" s="276"/>
      <c r="X915" s="276"/>
      <c r="Y915" s="276"/>
      <c r="Z915" s="276"/>
      <c r="AA915" s="276"/>
      <c r="AB915" s="276"/>
      <c r="AC915" s="276"/>
      <c r="AD915" s="299"/>
      <c r="AE915" s="276"/>
      <c r="AF915" s="276"/>
      <c r="AG915" s="276"/>
      <c r="AH915" s="276"/>
      <c r="AI915" s="276"/>
      <c r="AJ915" s="276"/>
      <c r="AK915" s="276"/>
      <c r="AL915" s="276"/>
      <c r="AM915" s="276"/>
      <c r="AN915" s="276"/>
      <c r="AO915" s="276"/>
      <c r="AP915" s="276"/>
      <c r="AQ915" s="276"/>
      <c r="AR915" s="276"/>
      <c r="AS915" s="299"/>
      <c r="AT915" s="276"/>
      <c r="AU915" s="281"/>
    </row>
    <row r="916" spans="1:47" s="2" customFormat="1">
      <c r="A916" s="452"/>
      <c r="B916" s="452"/>
      <c r="C916" s="452"/>
      <c r="D916" s="452"/>
      <c r="E916" s="276"/>
      <c r="F916" s="276"/>
      <c r="G916" s="276"/>
      <c r="H916" s="182"/>
      <c r="I916" s="182"/>
      <c r="J916" s="299"/>
      <c r="K916" s="276"/>
      <c r="L916" s="276"/>
      <c r="M916" s="276"/>
      <c r="N916" s="299"/>
      <c r="O916" s="276"/>
      <c r="P916" s="276"/>
      <c r="Q916" s="276"/>
      <c r="R916" s="276"/>
      <c r="S916" s="276"/>
      <c r="T916" s="276"/>
      <c r="U916" s="276"/>
      <c r="V916" s="276"/>
      <c r="W916" s="276"/>
      <c r="X916" s="276"/>
      <c r="Y916" s="276"/>
      <c r="Z916" s="276"/>
      <c r="AA916" s="276"/>
      <c r="AB916" s="276"/>
      <c r="AC916" s="276"/>
      <c r="AD916" s="299"/>
      <c r="AE916" s="276"/>
      <c r="AF916" s="276"/>
      <c r="AG916" s="276"/>
      <c r="AH916" s="276"/>
      <c r="AI916" s="276"/>
      <c r="AJ916" s="276"/>
      <c r="AK916" s="276"/>
      <c r="AL916" s="276"/>
      <c r="AM916" s="276"/>
      <c r="AN916" s="276"/>
      <c r="AO916" s="276"/>
      <c r="AP916" s="276"/>
      <c r="AQ916" s="276"/>
      <c r="AR916" s="276"/>
      <c r="AS916" s="299"/>
      <c r="AT916" s="276"/>
      <c r="AU916" s="281"/>
    </row>
    <row r="917" spans="1:47" s="2" customFormat="1">
      <c r="A917" s="452"/>
      <c r="B917" s="452"/>
      <c r="C917" s="452"/>
      <c r="D917" s="452"/>
      <c r="E917" s="276"/>
      <c r="F917" s="276"/>
      <c r="G917" s="276"/>
      <c r="H917" s="182"/>
      <c r="I917" s="182"/>
      <c r="J917" s="299"/>
      <c r="K917" s="276"/>
      <c r="L917" s="276"/>
      <c r="M917" s="276"/>
      <c r="N917" s="299"/>
      <c r="O917" s="276"/>
      <c r="P917" s="276"/>
      <c r="Q917" s="276"/>
      <c r="R917" s="276"/>
      <c r="S917" s="276"/>
      <c r="T917" s="276"/>
      <c r="U917" s="276"/>
      <c r="V917" s="276"/>
      <c r="W917" s="276"/>
      <c r="X917" s="276"/>
      <c r="Y917" s="276"/>
      <c r="Z917" s="276"/>
      <c r="AA917" s="276"/>
      <c r="AB917" s="276"/>
      <c r="AC917" s="276"/>
      <c r="AD917" s="299"/>
      <c r="AE917" s="276"/>
      <c r="AF917" s="276"/>
      <c r="AG917" s="276"/>
      <c r="AH917" s="276"/>
      <c r="AI917" s="276"/>
      <c r="AJ917" s="276"/>
      <c r="AK917" s="276"/>
      <c r="AL917" s="276"/>
      <c r="AM917" s="276"/>
      <c r="AN917" s="276"/>
      <c r="AO917" s="276"/>
      <c r="AP917" s="276"/>
      <c r="AQ917" s="276"/>
      <c r="AR917" s="276"/>
      <c r="AS917" s="299"/>
      <c r="AT917" s="276"/>
      <c r="AU917" s="281"/>
    </row>
    <row r="918" spans="1:47" s="2" customFormat="1">
      <c r="A918" s="452"/>
      <c r="B918" s="452"/>
      <c r="C918" s="452"/>
      <c r="D918" s="452"/>
      <c r="E918" s="276"/>
      <c r="F918" s="276"/>
      <c r="G918" s="276"/>
      <c r="H918" s="182"/>
      <c r="I918" s="182"/>
      <c r="J918" s="299"/>
      <c r="K918" s="276"/>
      <c r="L918" s="276"/>
      <c r="M918" s="276"/>
      <c r="N918" s="299"/>
      <c r="O918" s="276"/>
      <c r="P918" s="276"/>
      <c r="Q918" s="276"/>
      <c r="R918" s="276"/>
      <c r="S918" s="276"/>
      <c r="T918" s="276"/>
      <c r="U918" s="276"/>
      <c r="V918" s="276"/>
      <c r="W918" s="276"/>
      <c r="X918" s="276"/>
      <c r="Y918" s="276"/>
      <c r="Z918" s="276"/>
      <c r="AA918" s="276"/>
      <c r="AB918" s="276"/>
      <c r="AC918" s="276"/>
      <c r="AD918" s="299"/>
      <c r="AE918" s="276"/>
      <c r="AF918" s="276"/>
      <c r="AG918" s="276"/>
      <c r="AH918" s="276"/>
      <c r="AI918" s="276"/>
      <c r="AJ918" s="276"/>
      <c r="AK918" s="276"/>
      <c r="AL918" s="276"/>
      <c r="AM918" s="276"/>
      <c r="AN918" s="276"/>
      <c r="AO918" s="276"/>
      <c r="AP918" s="276"/>
      <c r="AQ918" s="276"/>
      <c r="AR918" s="276"/>
      <c r="AS918" s="299"/>
      <c r="AT918" s="276"/>
      <c r="AU918" s="281"/>
    </row>
    <row r="919" spans="1:47" s="2" customFormat="1">
      <c r="A919" s="452"/>
      <c r="B919" s="452"/>
      <c r="C919" s="452"/>
      <c r="D919" s="452"/>
      <c r="E919" s="276"/>
      <c r="F919" s="276"/>
      <c r="G919" s="276"/>
      <c r="H919" s="182"/>
      <c r="I919" s="182"/>
      <c r="J919" s="299"/>
      <c r="K919" s="276"/>
      <c r="L919" s="276"/>
      <c r="M919" s="276"/>
      <c r="N919" s="299"/>
      <c r="O919" s="276"/>
      <c r="P919" s="276"/>
      <c r="Q919" s="276"/>
      <c r="R919" s="276"/>
      <c r="S919" s="276"/>
      <c r="T919" s="276"/>
      <c r="U919" s="276"/>
      <c r="V919" s="276"/>
      <c r="W919" s="276"/>
      <c r="X919" s="276"/>
      <c r="Y919" s="276"/>
      <c r="Z919" s="276"/>
      <c r="AA919" s="276"/>
      <c r="AB919" s="276"/>
      <c r="AC919" s="276"/>
      <c r="AD919" s="299"/>
      <c r="AE919" s="276"/>
      <c r="AF919" s="276"/>
      <c r="AG919" s="276"/>
      <c r="AH919" s="276"/>
      <c r="AI919" s="276"/>
      <c r="AJ919" s="276"/>
      <c r="AK919" s="276"/>
      <c r="AL919" s="276"/>
      <c r="AM919" s="276"/>
      <c r="AN919" s="276"/>
      <c r="AO919" s="276"/>
      <c r="AP919" s="276"/>
      <c r="AQ919" s="276"/>
      <c r="AR919" s="276"/>
      <c r="AS919" s="299"/>
      <c r="AT919" s="276"/>
      <c r="AU919" s="281"/>
    </row>
    <row r="920" spans="1:47" s="2" customFormat="1">
      <c r="A920" s="452"/>
      <c r="B920" s="452"/>
      <c r="C920" s="452"/>
      <c r="D920" s="452"/>
      <c r="E920" s="276"/>
      <c r="F920" s="276"/>
      <c r="G920" s="276"/>
      <c r="H920" s="182"/>
      <c r="I920" s="182"/>
      <c r="J920" s="299"/>
      <c r="K920" s="276"/>
      <c r="L920" s="276"/>
      <c r="M920" s="276"/>
      <c r="N920" s="299"/>
      <c r="O920" s="276"/>
      <c r="P920" s="276"/>
      <c r="Q920" s="276"/>
      <c r="R920" s="276"/>
      <c r="S920" s="276"/>
      <c r="T920" s="276"/>
      <c r="U920" s="276"/>
      <c r="V920" s="276"/>
      <c r="W920" s="276"/>
      <c r="X920" s="276"/>
      <c r="Y920" s="276"/>
      <c r="Z920" s="276"/>
      <c r="AA920" s="276"/>
      <c r="AB920" s="276"/>
      <c r="AC920" s="276"/>
      <c r="AD920" s="299"/>
      <c r="AE920" s="276"/>
      <c r="AF920" s="276"/>
      <c r="AG920" s="276"/>
      <c r="AH920" s="276"/>
      <c r="AI920" s="276"/>
      <c r="AJ920" s="276"/>
      <c r="AK920" s="276"/>
      <c r="AL920" s="276"/>
      <c r="AM920" s="276"/>
      <c r="AN920" s="276"/>
      <c r="AO920" s="276"/>
      <c r="AP920" s="276"/>
      <c r="AQ920" s="276"/>
      <c r="AR920" s="276"/>
      <c r="AS920" s="299"/>
      <c r="AT920" s="276"/>
      <c r="AU920" s="281"/>
    </row>
    <row r="921" spans="1:47" s="2" customFormat="1">
      <c r="A921" s="452"/>
      <c r="B921" s="452"/>
      <c r="C921" s="452"/>
      <c r="D921" s="452"/>
      <c r="E921" s="276"/>
      <c r="F921" s="276"/>
      <c r="G921" s="276"/>
      <c r="H921" s="182"/>
      <c r="I921" s="182"/>
      <c r="J921" s="299"/>
      <c r="K921" s="276"/>
      <c r="L921" s="276"/>
      <c r="M921" s="276"/>
      <c r="N921" s="299"/>
      <c r="O921" s="276"/>
      <c r="P921" s="276"/>
      <c r="Q921" s="276"/>
      <c r="R921" s="276"/>
      <c r="S921" s="276"/>
      <c r="T921" s="276"/>
      <c r="U921" s="276"/>
      <c r="V921" s="276"/>
      <c r="W921" s="276"/>
      <c r="X921" s="276"/>
      <c r="Y921" s="276"/>
      <c r="Z921" s="276"/>
      <c r="AA921" s="276"/>
      <c r="AB921" s="276"/>
      <c r="AC921" s="276"/>
      <c r="AD921" s="299"/>
      <c r="AE921" s="276"/>
      <c r="AF921" s="276"/>
      <c r="AG921" s="276"/>
      <c r="AH921" s="276"/>
      <c r="AI921" s="276"/>
      <c r="AJ921" s="276"/>
      <c r="AK921" s="276"/>
      <c r="AL921" s="276"/>
      <c r="AM921" s="276"/>
      <c r="AN921" s="276"/>
      <c r="AO921" s="276"/>
      <c r="AP921" s="276"/>
      <c r="AQ921" s="276"/>
      <c r="AR921" s="276"/>
      <c r="AS921" s="299"/>
      <c r="AT921" s="276"/>
      <c r="AU921" s="281"/>
    </row>
    <row r="922" spans="1:47" s="2" customFormat="1">
      <c r="A922" s="452"/>
      <c r="B922" s="452"/>
      <c r="C922" s="452"/>
      <c r="D922" s="452"/>
      <c r="E922" s="276"/>
      <c r="F922" s="276"/>
      <c r="G922" s="276"/>
      <c r="H922" s="182"/>
      <c r="I922" s="182"/>
      <c r="J922" s="299"/>
      <c r="K922" s="276"/>
      <c r="L922" s="276"/>
      <c r="M922" s="276"/>
      <c r="N922" s="299"/>
      <c r="O922" s="276"/>
      <c r="P922" s="276"/>
      <c r="Q922" s="276"/>
      <c r="R922" s="276"/>
      <c r="S922" s="276"/>
      <c r="T922" s="276"/>
      <c r="U922" s="276"/>
      <c r="V922" s="276"/>
      <c r="W922" s="276"/>
      <c r="X922" s="276"/>
      <c r="Y922" s="276"/>
      <c r="Z922" s="276"/>
      <c r="AA922" s="276"/>
      <c r="AB922" s="276"/>
      <c r="AC922" s="276"/>
      <c r="AD922" s="299"/>
      <c r="AE922" s="276"/>
      <c r="AF922" s="276"/>
      <c r="AG922" s="276"/>
      <c r="AH922" s="276"/>
      <c r="AI922" s="276"/>
      <c r="AJ922" s="276"/>
      <c r="AK922" s="276"/>
      <c r="AL922" s="276"/>
      <c r="AM922" s="276"/>
      <c r="AN922" s="276"/>
      <c r="AO922" s="276"/>
      <c r="AP922" s="276"/>
      <c r="AQ922" s="276"/>
      <c r="AR922" s="276"/>
      <c r="AS922" s="299"/>
      <c r="AT922" s="276"/>
      <c r="AU922" s="281"/>
    </row>
    <row r="923" spans="1:47" s="2" customFormat="1">
      <c r="A923" s="452"/>
      <c r="B923" s="452"/>
      <c r="C923" s="452"/>
      <c r="D923" s="452"/>
      <c r="E923" s="276"/>
      <c r="F923" s="276"/>
      <c r="G923" s="276"/>
      <c r="H923" s="182"/>
      <c r="I923" s="182"/>
      <c r="J923" s="299"/>
      <c r="K923" s="276"/>
      <c r="L923" s="276"/>
      <c r="M923" s="276"/>
      <c r="N923" s="299"/>
      <c r="O923" s="276"/>
      <c r="P923" s="276"/>
      <c r="Q923" s="276"/>
      <c r="R923" s="276"/>
      <c r="S923" s="276"/>
      <c r="T923" s="276"/>
      <c r="U923" s="276"/>
      <c r="V923" s="276"/>
      <c r="W923" s="276"/>
      <c r="X923" s="276"/>
      <c r="Y923" s="276"/>
      <c r="Z923" s="276"/>
      <c r="AA923" s="276"/>
      <c r="AB923" s="276"/>
      <c r="AC923" s="276"/>
      <c r="AD923" s="299"/>
      <c r="AE923" s="276"/>
      <c r="AF923" s="276"/>
      <c r="AG923" s="276"/>
      <c r="AH923" s="276"/>
      <c r="AI923" s="276"/>
      <c r="AJ923" s="276"/>
      <c r="AK923" s="276"/>
      <c r="AL923" s="276"/>
      <c r="AM923" s="276"/>
      <c r="AN923" s="276"/>
      <c r="AO923" s="276"/>
      <c r="AP923" s="276"/>
      <c r="AQ923" s="276"/>
      <c r="AR923" s="276"/>
      <c r="AS923" s="299"/>
      <c r="AT923" s="276"/>
      <c r="AU923" s="281"/>
    </row>
    <row r="924" spans="1:47" s="2" customFormat="1">
      <c r="A924" s="452"/>
      <c r="B924" s="452"/>
      <c r="C924" s="452"/>
      <c r="D924" s="452"/>
      <c r="E924" s="276"/>
      <c r="F924" s="276"/>
      <c r="G924" s="276"/>
      <c r="H924" s="182"/>
      <c r="I924" s="182"/>
      <c r="J924" s="299"/>
      <c r="K924" s="276"/>
      <c r="L924" s="276"/>
      <c r="M924" s="276"/>
      <c r="N924" s="299"/>
      <c r="O924" s="276"/>
      <c r="P924" s="276"/>
      <c r="Q924" s="276"/>
      <c r="R924" s="276"/>
      <c r="S924" s="276"/>
      <c r="T924" s="276"/>
      <c r="U924" s="276"/>
      <c r="V924" s="276"/>
      <c r="W924" s="276"/>
      <c r="X924" s="276"/>
      <c r="Y924" s="276"/>
      <c r="Z924" s="276"/>
      <c r="AA924" s="276"/>
      <c r="AB924" s="276"/>
      <c r="AC924" s="276"/>
      <c r="AD924" s="299"/>
      <c r="AE924" s="276"/>
      <c r="AF924" s="276"/>
      <c r="AG924" s="276"/>
      <c r="AH924" s="276"/>
      <c r="AI924" s="276"/>
      <c r="AJ924" s="276"/>
      <c r="AK924" s="276"/>
      <c r="AL924" s="276"/>
      <c r="AM924" s="276"/>
      <c r="AN924" s="276"/>
      <c r="AO924" s="276"/>
      <c r="AP924" s="276"/>
      <c r="AQ924" s="276"/>
      <c r="AR924" s="276"/>
      <c r="AS924" s="299"/>
      <c r="AT924" s="276"/>
      <c r="AU924" s="281"/>
    </row>
    <row r="925" spans="1:47" s="2" customFormat="1">
      <c r="A925" s="452"/>
      <c r="B925" s="452"/>
      <c r="C925" s="452"/>
      <c r="D925" s="452"/>
      <c r="E925" s="276"/>
      <c r="F925" s="276"/>
      <c r="G925" s="276"/>
      <c r="H925" s="182"/>
      <c r="I925" s="182"/>
      <c r="J925" s="299"/>
      <c r="K925" s="276"/>
      <c r="L925" s="276"/>
      <c r="M925" s="276"/>
      <c r="N925" s="299"/>
      <c r="O925" s="276"/>
      <c r="P925" s="276"/>
      <c r="Q925" s="276"/>
      <c r="R925" s="276"/>
      <c r="S925" s="276"/>
      <c r="T925" s="276"/>
      <c r="U925" s="276"/>
      <c r="V925" s="276"/>
      <c r="W925" s="276"/>
      <c r="X925" s="276"/>
      <c r="Y925" s="276"/>
      <c r="Z925" s="276"/>
      <c r="AA925" s="276"/>
      <c r="AB925" s="276"/>
      <c r="AC925" s="276"/>
      <c r="AD925" s="299"/>
      <c r="AE925" s="276"/>
      <c r="AF925" s="276"/>
      <c r="AG925" s="276"/>
      <c r="AH925" s="276"/>
      <c r="AI925" s="276"/>
      <c r="AJ925" s="276"/>
      <c r="AK925" s="276"/>
      <c r="AL925" s="276"/>
      <c r="AM925" s="276"/>
      <c r="AN925" s="276"/>
      <c r="AO925" s="276"/>
      <c r="AP925" s="276"/>
      <c r="AQ925" s="276"/>
      <c r="AR925" s="276"/>
      <c r="AS925" s="299"/>
      <c r="AT925" s="276"/>
      <c r="AU925" s="281"/>
    </row>
    <row r="926" spans="1:47" s="2" customFormat="1">
      <c r="A926" s="452"/>
      <c r="B926" s="452"/>
      <c r="C926" s="452"/>
      <c r="D926" s="452"/>
      <c r="E926" s="276"/>
      <c r="F926" s="276"/>
      <c r="G926" s="276"/>
      <c r="H926" s="182"/>
      <c r="I926" s="182"/>
      <c r="J926" s="299"/>
      <c r="K926" s="276"/>
      <c r="L926" s="276"/>
      <c r="M926" s="276"/>
      <c r="N926" s="299"/>
      <c r="O926" s="276"/>
      <c r="P926" s="276"/>
      <c r="Q926" s="276"/>
      <c r="R926" s="276"/>
      <c r="S926" s="276"/>
      <c r="T926" s="276"/>
      <c r="U926" s="276"/>
      <c r="V926" s="276"/>
      <c r="W926" s="276"/>
      <c r="X926" s="276"/>
      <c r="Y926" s="276"/>
      <c r="Z926" s="276"/>
      <c r="AA926" s="276"/>
      <c r="AB926" s="276"/>
      <c r="AC926" s="276"/>
      <c r="AD926" s="299"/>
      <c r="AE926" s="276"/>
      <c r="AF926" s="276"/>
      <c r="AG926" s="276"/>
      <c r="AH926" s="276"/>
      <c r="AI926" s="276"/>
      <c r="AJ926" s="276"/>
      <c r="AK926" s="276"/>
      <c r="AL926" s="276"/>
      <c r="AM926" s="276"/>
      <c r="AN926" s="276"/>
      <c r="AO926" s="276"/>
      <c r="AP926" s="276"/>
      <c r="AQ926" s="276"/>
      <c r="AR926" s="276"/>
      <c r="AS926" s="299"/>
      <c r="AT926" s="276"/>
      <c r="AU926" s="281"/>
    </row>
    <row r="927" spans="1:47" s="2" customFormat="1">
      <c r="A927" s="452"/>
      <c r="B927" s="452"/>
      <c r="C927" s="452"/>
      <c r="D927" s="452"/>
      <c r="E927" s="276"/>
      <c r="F927" s="276"/>
      <c r="G927" s="276"/>
      <c r="H927" s="182"/>
      <c r="I927" s="182"/>
      <c r="J927" s="299"/>
      <c r="K927" s="276"/>
      <c r="L927" s="276"/>
      <c r="M927" s="276"/>
      <c r="N927" s="299"/>
      <c r="O927" s="276"/>
      <c r="P927" s="276"/>
      <c r="Q927" s="276"/>
      <c r="R927" s="276"/>
      <c r="S927" s="276"/>
      <c r="T927" s="276"/>
      <c r="U927" s="276"/>
      <c r="V927" s="276"/>
      <c r="W927" s="276"/>
      <c r="X927" s="276"/>
      <c r="Y927" s="276"/>
      <c r="Z927" s="276"/>
      <c r="AA927" s="276"/>
      <c r="AB927" s="276"/>
      <c r="AC927" s="276"/>
      <c r="AD927" s="299"/>
      <c r="AE927" s="276"/>
      <c r="AF927" s="276"/>
      <c r="AG927" s="276"/>
      <c r="AH927" s="276"/>
      <c r="AI927" s="276"/>
      <c r="AJ927" s="276"/>
      <c r="AK927" s="276"/>
      <c r="AL927" s="276"/>
      <c r="AM927" s="276"/>
      <c r="AN927" s="276"/>
      <c r="AO927" s="276"/>
      <c r="AP927" s="276"/>
      <c r="AQ927" s="276"/>
      <c r="AR927" s="276"/>
      <c r="AS927" s="299"/>
      <c r="AT927" s="276"/>
      <c r="AU927" s="281"/>
    </row>
    <row r="928" spans="1:47" s="2" customFormat="1">
      <c r="A928" s="452"/>
      <c r="B928" s="452"/>
      <c r="C928" s="452"/>
      <c r="D928" s="452"/>
      <c r="E928" s="276"/>
      <c r="F928" s="276"/>
      <c r="G928" s="276"/>
      <c r="H928" s="182"/>
      <c r="I928" s="182"/>
      <c r="J928" s="299"/>
      <c r="K928" s="276"/>
      <c r="L928" s="276"/>
      <c r="M928" s="276"/>
      <c r="N928" s="299"/>
      <c r="O928" s="276"/>
      <c r="P928" s="276"/>
      <c r="Q928" s="276"/>
      <c r="R928" s="276"/>
      <c r="S928" s="276"/>
      <c r="T928" s="276"/>
      <c r="U928" s="276"/>
      <c r="V928" s="276"/>
      <c r="W928" s="276"/>
      <c r="X928" s="276"/>
      <c r="Y928" s="276"/>
      <c r="Z928" s="276"/>
      <c r="AA928" s="276"/>
      <c r="AB928" s="276"/>
      <c r="AC928" s="276"/>
      <c r="AD928" s="299"/>
      <c r="AE928" s="276"/>
      <c r="AF928" s="276"/>
      <c r="AG928" s="276"/>
      <c r="AH928" s="276"/>
      <c r="AI928" s="276"/>
      <c r="AJ928" s="276"/>
      <c r="AK928" s="276"/>
      <c r="AL928" s="276"/>
      <c r="AM928" s="276"/>
      <c r="AN928" s="276"/>
      <c r="AO928" s="276"/>
      <c r="AP928" s="276"/>
      <c r="AQ928" s="276"/>
      <c r="AR928" s="276"/>
      <c r="AS928" s="299"/>
      <c r="AT928" s="276"/>
      <c r="AU928" s="281"/>
    </row>
    <row r="929" spans="1:47" s="2" customFormat="1">
      <c r="A929" s="452"/>
      <c r="B929" s="452"/>
      <c r="C929" s="452"/>
      <c r="D929" s="452"/>
      <c r="E929" s="276"/>
      <c r="F929" s="276"/>
      <c r="G929" s="276"/>
      <c r="H929" s="182"/>
      <c r="I929" s="182"/>
      <c r="J929" s="299"/>
      <c r="K929" s="276"/>
      <c r="L929" s="276"/>
      <c r="M929" s="276"/>
      <c r="N929" s="299"/>
      <c r="O929" s="276"/>
      <c r="P929" s="276"/>
      <c r="Q929" s="276"/>
      <c r="R929" s="276"/>
      <c r="S929" s="276"/>
      <c r="T929" s="276"/>
      <c r="U929" s="276"/>
      <c r="V929" s="276"/>
      <c r="W929" s="276"/>
      <c r="X929" s="276"/>
      <c r="Y929" s="276"/>
      <c r="Z929" s="276"/>
      <c r="AA929" s="276"/>
      <c r="AB929" s="276"/>
      <c r="AC929" s="276"/>
      <c r="AD929" s="299"/>
      <c r="AE929" s="276"/>
      <c r="AF929" s="276"/>
      <c r="AG929" s="276"/>
      <c r="AH929" s="276"/>
      <c r="AI929" s="276"/>
      <c r="AJ929" s="276"/>
      <c r="AK929" s="276"/>
      <c r="AL929" s="276"/>
      <c r="AM929" s="276"/>
      <c r="AN929" s="276"/>
      <c r="AO929" s="276"/>
      <c r="AP929" s="276"/>
      <c r="AQ929" s="276"/>
      <c r="AR929" s="276"/>
      <c r="AS929" s="299"/>
      <c r="AT929" s="276"/>
      <c r="AU929" s="281"/>
    </row>
    <row r="930" spans="1:47" s="2" customFormat="1">
      <c r="A930" s="452"/>
      <c r="B930" s="452"/>
      <c r="C930" s="452"/>
      <c r="D930" s="452"/>
      <c r="E930" s="276"/>
      <c r="F930" s="276"/>
      <c r="G930" s="276"/>
      <c r="H930" s="182"/>
      <c r="I930" s="182"/>
      <c r="J930" s="299"/>
      <c r="K930" s="276"/>
      <c r="L930" s="276"/>
      <c r="M930" s="276"/>
      <c r="N930" s="299"/>
      <c r="O930" s="276"/>
      <c r="P930" s="276"/>
      <c r="Q930" s="276"/>
      <c r="R930" s="276"/>
      <c r="S930" s="276"/>
      <c r="T930" s="276"/>
      <c r="U930" s="276"/>
      <c r="V930" s="276"/>
      <c r="W930" s="276"/>
      <c r="X930" s="276"/>
      <c r="Y930" s="276"/>
      <c r="Z930" s="276"/>
      <c r="AA930" s="276"/>
      <c r="AB930" s="276"/>
      <c r="AC930" s="276"/>
      <c r="AD930" s="299"/>
      <c r="AE930" s="276"/>
      <c r="AF930" s="276"/>
      <c r="AG930" s="276"/>
      <c r="AH930" s="276"/>
      <c r="AI930" s="276"/>
      <c r="AJ930" s="276"/>
      <c r="AK930" s="276"/>
      <c r="AL930" s="276"/>
      <c r="AM930" s="276"/>
      <c r="AN930" s="276"/>
      <c r="AO930" s="276"/>
      <c r="AP930" s="276"/>
      <c r="AQ930" s="276"/>
      <c r="AR930" s="276"/>
      <c r="AS930" s="299"/>
      <c r="AT930" s="276"/>
      <c r="AU930" s="281"/>
    </row>
    <row r="931" spans="1:47" s="2" customFormat="1">
      <c r="A931" s="452"/>
      <c r="B931" s="452"/>
      <c r="C931" s="452"/>
      <c r="D931" s="452"/>
      <c r="E931" s="276"/>
      <c r="F931" s="276"/>
      <c r="G931" s="276"/>
      <c r="H931" s="182"/>
      <c r="I931" s="182"/>
      <c r="J931" s="299"/>
      <c r="K931" s="276"/>
      <c r="L931" s="276"/>
      <c r="M931" s="276"/>
      <c r="N931" s="299"/>
      <c r="O931" s="276"/>
      <c r="P931" s="276"/>
      <c r="Q931" s="276"/>
      <c r="R931" s="276"/>
      <c r="S931" s="276"/>
      <c r="T931" s="276"/>
      <c r="U931" s="276"/>
      <c r="V931" s="276"/>
      <c r="W931" s="276"/>
      <c r="X931" s="276"/>
      <c r="Y931" s="276"/>
      <c r="Z931" s="276"/>
      <c r="AA931" s="276"/>
      <c r="AB931" s="276"/>
      <c r="AC931" s="276"/>
      <c r="AD931" s="299"/>
      <c r="AE931" s="276"/>
      <c r="AF931" s="276"/>
      <c r="AG931" s="276"/>
      <c r="AH931" s="276"/>
      <c r="AI931" s="276"/>
      <c r="AJ931" s="276"/>
      <c r="AK931" s="276"/>
      <c r="AL931" s="276"/>
      <c r="AM931" s="276"/>
      <c r="AN931" s="276"/>
      <c r="AO931" s="276"/>
      <c r="AP931" s="276"/>
      <c r="AQ931" s="276"/>
      <c r="AR931" s="276"/>
      <c r="AS931" s="299"/>
      <c r="AT931" s="276"/>
      <c r="AU931" s="281"/>
    </row>
    <row r="932" spans="1:47" s="2" customFormat="1">
      <c r="A932" s="452"/>
      <c r="B932" s="452"/>
      <c r="C932" s="452"/>
      <c r="D932" s="452"/>
      <c r="E932" s="276"/>
      <c r="F932" s="276"/>
      <c r="G932" s="276"/>
      <c r="H932" s="182"/>
      <c r="I932" s="182"/>
      <c r="J932" s="299"/>
      <c r="K932" s="276"/>
      <c r="L932" s="276"/>
      <c r="M932" s="276"/>
      <c r="N932" s="299"/>
      <c r="O932" s="276"/>
      <c r="P932" s="276"/>
      <c r="Q932" s="276"/>
      <c r="R932" s="276"/>
      <c r="S932" s="276"/>
      <c r="T932" s="276"/>
      <c r="U932" s="276"/>
      <c r="V932" s="276"/>
      <c r="W932" s="276"/>
      <c r="X932" s="276"/>
      <c r="Y932" s="276"/>
      <c r="Z932" s="276"/>
      <c r="AA932" s="276"/>
      <c r="AB932" s="276"/>
      <c r="AC932" s="276"/>
      <c r="AD932" s="299"/>
      <c r="AE932" s="276"/>
      <c r="AF932" s="276"/>
      <c r="AG932" s="276"/>
      <c r="AH932" s="276"/>
      <c r="AI932" s="276"/>
      <c r="AJ932" s="276"/>
      <c r="AK932" s="276"/>
      <c r="AL932" s="276"/>
      <c r="AM932" s="276"/>
      <c r="AN932" s="276"/>
      <c r="AO932" s="276"/>
      <c r="AP932" s="276"/>
      <c r="AQ932" s="276"/>
      <c r="AR932" s="276"/>
      <c r="AS932" s="299"/>
      <c r="AT932" s="276"/>
      <c r="AU932" s="281"/>
    </row>
    <row r="933" spans="1:47" s="2" customFormat="1">
      <c r="A933" s="452"/>
      <c r="B933" s="452"/>
      <c r="C933" s="452"/>
      <c r="D933" s="452"/>
      <c r="E933" s="276"/>
      <c r="F933" s="276"/>
      <c r="G933" s="276"/>
      <c r="H933" s="182"/>
      <c r="I933" s="182"/>
      <c r="J933" s="299"/>
      <c r="K933" s="276"/>
      <c r="L933" s="276"/>
      <c r="M933" s="276"/>
      <c r="N933" s="299"/>
      <c r="O933" s="276"/>
      <c r="P933" s="276"/>
      <c r="Q933" s="276"/>
      <c r="R933" s="276"/>
      <c r="S933" s="276"/>
      <c r="T933" s="276"/>
      <c r="U933" s="276"/>
      <c r="V933" s="276"/>
      <c r="W933" s="276"/>
      <c r="X933" s="276"/>
      <c r="Y933" s="276"/>
      <c r="Z933" s="276"/>
      <c r="AA933" s="276"/>
      <c r="AB933" s="276"/>
      <c r="AC933" s="276"/>
      <c r="AD933" s="299"/>
      <c r="AE933" s="276"/>
      <c r="AF933" s="276"/>
      <c r="AG933" s="276"/>
      <c r="AH933" s="276"/>
      <c r="AI933" s="276"/>
      <c r="AJ933" s="276"/>
      <c r="AK933" s="276"/>
      <c r="AL933" s="276"/>
      <c r="AM933" s="276"/>
      <c r="AN933" s="276"/>
      <c r="AO933" s="276"/>
      <c r="AP933" s="276"/>
      <c r="AQ933" s="276"/>
      <c r="AR933" s="276"/>
      <c r="AS933" s="299"/>
      <c r="AT933" s="276"/>
      <c r="AU933" s="281"/>
    </row>
    <row r="934" spans="1:47" s="2" customFormat="1">
      <c r="A934" s="452"/>
      <c r="B934" s="452"/>
      <c r="C934" s="452"/>
      <c r="D934" s="452"/>
      <c r="E934" s="276"/>
      <c r="F934" s="276"/>
      <c r="G934" s="276"/>
      <c r="H934" s="182"/>
      <c r="I934" s="182"/>
      <c r="J934" s="299"/>
      <c r="K934" s="276"/>
      <c r="L934" s="276"/>
      <c r="M934" s="276"/>
      <c r="N934" s="299"/>
      <c r="O934" s="276"/>
      <c r="P934" s="276"/>
      <c r="Q934" s="276"/>
      <c r="R934" s="276"/>
      <c r="S934" s="276"/>
      <c r="T934" s="276"/>
      <c r="U934" s="276"/>
      <c r="V934" s="276"/>
      <c r="W934" s="276"/>
      <c r="X934" s="276"/>
      <c r="Y934" s="276"/>
      <c r="Z934" s="276"/>
      <c r="AA934" s="276"/>
      <c r="AB934" s="276"/>
      <c r="AC934" s="276"/>
      <c r="AD934" s="299"/>
      <c r="AE934" s="276"/>
      <c r="AF934" s="276"/>
      <c r="AG934" s="276"/>
      <c r="AH934" s="276"/>
      <c r="AI934" s="276"/>
      <c r="AJ934" s="276"/>
      <c r="AK934" s="276"/>
      <c r="AL934" s="276"/>
      <c r="AM934" s="276"/>
      <c r="AN934" s="276"/>
      <c r="AO934" s="276"/>
      <c r="AP934" s="276"/>
      <c r="AQ934" s="276"/>
      <c r="AR934" s="276"/>
      <c r="AS934" s="299"/>
      <c r="AT934" s="276"/>
      <c r="AU934" s="281"/>
    </row>
    <row r="935" spans="1:47" s="2" customFormat="1">
      <c r="A935" s="452"/>
      <c r="B935" s="452"/>
      <c r="C935" s="452"/>
      <c r="D935" s="452"/>
      <c r="E935" s="276"/>
      <c r="F935" s="276"/>
      <c r="G935" s="276"/>
      <c r="H935" s="182"/>
      <c r="I935" s="182"/>
      <c r="J935" s="299"/>
      <c r="K935" s="276"/>
      <c r="L935" s="276"/>
      <c r="M935" s="276"/>
      <c r="N935" s="299"/>
      <c r="O935" s="276"/>
      <c r="P935" s="276"/>
      <c r="Q935" s="276"/>
      <c r="R935" s="276"/>
      <c r="S935" s="276"/>
      <c r="T935" s="276"/>
      <c r="U935" s="276"/>
      <c r="V935" s="276"/>
      <c r="W935" s="276"/>
      <c r="X935" s="276"/>
      <c r="Y935" s="276"/>
      <c r="Z935" s="276"/>
      <c r="AA935" s="276"/>
      <c r="AB935" s="276"/>
      <c r="AC935" s="276"/>
      <c r="AD935" s="299"/>
      <c r="AE935" s="276"/>
      <c r="AF935" s="276"/>
      <c r="AG935" s="276"/>
      <c r="AH935" s="276"/>
      <c r="AI935" s="276"/>
      <c r="AJ935" s="276"/>
      <c r="AK935" s="276"/>
      <c r="AL935" s="276"/>
      <c r="AM935" s="276"/>
      <c r="AN935" s="276"/>
      <c r="AO935" s="276"/>
      <c r="AP935" s="276"/>
      <c r="AQ935" s="276"/>
      <c r="AR935" s="276"/>
      <c r="AS935" s="299"/>
      <c r="AT935" s="276"/>
      <c r="AU935" s="281"/>
    </row>
    <row r="936" spans="1:47" s="2" customFormat="1">
      <c r="A936" s="452"/>
      <c r="B936" s="452"/>
      <c r="C936" s="452"/>
      <c r="D936" s="452"/>
      <c r="E936" s="276"/>
      <c r="F936" s="276"/>
      <c r="G936" s="276"/>
      <c r="H936" s="182"/>
      <c r="I936" s="182"/>
      <c r="J936" s="299"/>
      <c r="K936" s="276"/>
      <c r="L936" s="276"/>
      <c r="M936" s="276"/>
      <c r="N936" s="299"/>
      <c r="O936" s="276"/>
      <c r="P936" s="276"/>
      <c r="Q936" s="276"/>
      <c r="R936" s="276"/>
      <c r="S936" s="276"/>
      <c r="T936" s="276"/>
      <c r="U936" s="276"/>
      <c r="V936" s="276"/>
      <c r="W936" s="276"/>
      <c r="X936" s="276"/>
      <c r="Y936" s="276"/>
      <c r="Z936" s="276"/>
      <c r="AA936" s="276"/>
      <c r="AB936" s="276"/>
      <c r="AC936" s="276"/>
      <c r="AD936" s="299"/>
      <c r="AE936" s="276"/>
      <c r="AF936" s="276"/>
      <c r="AG936" s="276"/>
      <c r="AH936" s="276"/>
      <c r="AI936" s="276"/>
      <c r="AJ936" s="276"/>
      <c r="AK936" s="276"/>
      <c r="AL936" s="276"/>
      <c r="AM936" s="276"/>
      <c r="AN936" s="276"/>
      <c r="AO936" s="276"/>
      <c r="AP936" s="276"/>
      <c r="AQ936" s="276"/>
      <c r="AR936" s="276"/>
      <c r="AS936" s="299"/>
      <c r="AT936" s="276"/>
      <c r="AU936" s="281"/>
    </row>
    <row r="937" spans="1:47" s="2" customFormat="1">
      <c r="A937" s="452"/>
      <c r="B937" s="452"/>
      <c r="C937" s="452"/>
      <c r="D937" s="452"/>
      <c r="E937" s="276"/>
      <c r="F937" s="276"/>
      <c r="G937" s="276"/>
      <c r="H937" s="182"/>
      <c r="I937" s="182"/>
      <c r="J937" s="299"/>
      <c r="K937" s="276"/>
      <c r="L937" s="276"/>
      <c r="M937" s="276"/>
      <c r="N937" s="299"/>
      <c r="O937" s="276"/>
      <c r="P937" s="276"/>
      <c r="Q937" s="276"/>
      <c r="R937" s="276"/>
      <c r="S937" s="276"/>
      <c r="T937" s="276"/>
      <c r="U937" s="276"/>
      <c r="V937" s="276"/>
      <c r="W937" s="276"/>
      <c r="X937" s="276"/>
      <c r="Y937" s="276"/>
      <c r="Z937" s="276"/>
      <c r="AA937" s="276"/>
      <c r="AB937" s="276"/>
      <c r="AC937" s="276"/>
      <c r="AD937" s="299"/>
      <c r="AE937" s="276"/>
      <c r="AF937" s="276"/>
      <c r="AG937" s="276"/>
      <c r="AH937" s="276"/>
      <c r="AI937" s="276"/>
      <c r="AJ937" s="276"/>
      <c r="AK937" s="276"/>
      <c r="AL937" s="276"/>
      <c r="AM937" s="276"/>
      <c r="AN937" s="276"/>
      <c r="AO937" s="276"/>
      <c r="AP937" s="276"/>
      <c r="AQ937" s="276"/>
      <c r="AR937" s="276"/>
      <c r="AS937" s="299"/>
      <c r="AT937" s="276"/>
      <c r="AU937" s="281"/>
    </row>
    <row r="938" spans="1:47" s="2" customFormat="1">
      <c r="A938" s="452"/>
      <c r="B938" s="452"/>
      <c r="C938" s="452"/>
      <c r="D938" s="452"/>
      <c r="E938" s="276"/>
      <c r="F938" s="276"/>
      <c r="G938" s="276"/>
      <c r="H938" s="182"/>
      <c r="I938" s="182"/>
      <c r="J938" s="299"/>
      <c r="K938" s="276"/>
      <c r="L938" s="276"/>
      <c r="M938" s="276"/>
      <c r="N938" s="299"/>
      <c r="O938" s="276"/>
      <c r="P938" s="276"/>
      <c r="Q938" s="276"/>
      <c r="R938" s="276"/>
      <c r="S938" s="276"/>
      <c r="T938" s="276"/>
      <c r="U938" s="276"/>
      <c r="V938" s="276"/>
      <c r="W938" s="276"/>
      <c r="X938" s="276"/>
      <c r="Y938" s="276"/>
      <c r="Z938" s="276"/>
      <c r="AA938" s="276"/>
      <c r="AB938" s="276"/>
      <c r="AC938" s="276"/>
      <c r="AD938" s="299"/>
      <c r="AE938" s="276"/>
      <c r="AF938" s="276"/>
      <c r="AG938" s="276"/>
      <c r="AH938" s="276"/>
      <c r="AI938" s="276"/>
      <c r="AJ938" s="276"/>
      <c r="AK938" s="276"/>
      <c r="AL938" s="276"/>
      <c r="AM938" s="276"/>
      <c r="AN938" s="276"/>
      <c r="AO938" s="276"/>
      <c r="AP938" s="276"/>
      <c r="AQ938" s="276"/>
      <c r="AR938" s="276"/>
      <c r="AS938" s="299"/>
      <c r="AT938" s="276"/>
      <c r="AU938" s="281"/>
    </row>
    <row r="939" spans="1:47" s="2" customFormat="1">
      <c r="A939" s="452"/>
      <c r="B939" s="452"/>
      <c r="C939" s="452"/>
      <c r="D939" s="452"/>
      <c r="E939" s="276"/>
      <c r="F939" s="276"/>
      <c r="G939" s="276"/>
      <c r="H939" s="182"/>
      <c r="I939" s="182"/>
      <c r="J939" s="299"/>
      <c r="K939" s="276"/>
      <c r="L939" s="276"/>
      <c r="M939" s="276"/>
      <c r="N939" s="299"/>
      <c r="O939" s="276"/>
      <c r="P939" s="276"/>
      <c r="Q939" s="276"/>
      <c r="R939" s="276"/>
      <c r="S939" s="276"/>
      <c r="T939" s="276"/>
      <c r="U939" s="276"/>
      <c r="V939" s="276"/>
      <c r="W939" s="276"/>
      <c r="X939" s="276"/>
      <c r="Y939" s="276"/>
      <c r="Z939" s="276"/>
      <c r="AA939" s="276"/>
      <c r="AB939" s="276"/>
      <c r="AC939" s="276"/>
      <c r="AD939" s="299"/>
      <c r="AE939" s="276"/>
      <c r="AF939" s="276"/>
      <c r="AG939" s="276"/>
      <c r="AH939" s="276"/>
      <c r="AI939" s="276"/>
      <c r="AJ939" s="276"/>
      <c r="AK939" s="276"/>
      <c r="AL939" s="276"/>
      <c r="AM939" s="276"/>
      <c r="AN939" s="276"/>
      <c r="AO939" s="276"/>
      <c r="AP939" s="276"/>
      <c r="AQ939" s="276"/>
      <c r="AR939" s="276"/>
      <c r="AS939" s="299"/>
      <c r="AT939" s="276"/>
      <c r="AU939" s="281"/>
    </row>
    <row r="940" spans="1:47" s="2" customFormat="1">
      <c r="A940" s="452"/>
      <c r="B940" s="452"/>
      <c r="C940" s="452"/>
      <c r="D940" s="452"/>
      <c r="E940" s="276"/>
      <c r="F940" s="276"/>
      <c r="G940" s="276"/>
      <c r="H940" s="182"/>
      <c r="I940" s="182"/>
      <c r="J940" s="299"/>
      <c r="K940" s="276"/>
      <c r="L940" s="276"/>
      <c r="M940" s="276"/>
      <c r="N940" s="299"/>
      <c r="O940" s="276"/>
      <c r="P940" s="276"/>
      <c r="Q940" s="276"/>
      <c r="R940" s="276"/>
      <c r="S940" s="276"/>
      <c r="T940" s="276"/>
      <c r="U940" s="276"/>
      <c r="V940" s="276"/>
      <c r="W940" s="276"/>
      <c r="X940" s="276"/>
      <c r="Y940" s="276"/>
      <c r="Z940" s="276"/>
      <c r="AA940" s="276"/>
      <c r="AB940" s="276"/>
      <c r="AC940" s="276"/>
      <c r="AD940" s="299"/>
      <c r="AE940" s="276"/>
      <c r="AF940" s="276"/>
      <c r="AG940" s="276"/>
      <c r="AH940" s="276"/>
      <c r="AI940" s="276"/>
      <c r="AJ940" s="276"/>
      <c r="AK940" s="276"/>
      <c r="AL940" s="276"/>
      <c r="AM940" s="276"/>
      <c r="AN940" s="276"/>
      <c r="AO940" s="276"/>
      <c r="AP940" s="276"/>
      <c r="AQ940" s="276"/>
      <c r="AR940" s="276"/>
      <c r="AS940" s="299"/>
      <c r="AT940" s="276"/>
      <c r="AU940" s="281"/>
    </row>
    <row r="941" spans="1:47" s="2" customFormat="1">
      <c r="A941" s="452"/>
      <c r="B941" s="452"/>
      <c r="C941" s="452"/>
      <c r="D941" s="452"/>
      <c r="E941" s="276"/>
      <c r="F941" s="276"/>
      <c r="G941" s="276"/>
      <c r="H941" s="182"/>
      <c r="I941" s="182"/>
      <c r="J941" s="299"/>
      <c r="K941" s="276"/>
      <c r="L941" s="276"/>
      <c r="M941" s="276"/>
      <c r="N941" s="299"/>
      <c r="O941" s="276"/>
      <c r="P941" s="276"/>
      <c r="Q941" s="276"/>
      <c r="R941" s="276"/>
      <c r="S941" s="276"/>
      <c r="T941" s="276"/>
      <c r="U941" s="276"/>
      <c r="V941" s="276"/>
      <c r="W941" s="276"/>
      <c r="X941" s="276"/>
      <c r="Y941" s="276"/>
      <c r="Z941" s="276"/>
      <c r="AA941" s="276"/>
      <c r="AB941" s="276"/>
      <c r="AC941" s="276"/>
      <c r="AD941" s="299"/>
      <c r="AE941" s="276"/>
      <c r="AF941" s="276"/>
      <c r="AG941" s="276"/>
      <c r="AH941" s="276"/>
      <c r="AI941" s="276"/>
      <c r="AJ941" s="276"/>
      <c r="AK941" s="276"/>
      <c r="AL941" s="276"/>
      <c r="AM941" s="276"/>
      <c r="AN941" s="276"/>
      <c r="AO941" s="276"/>
      <c r="AP941" s="276"/>
      <c r="AQ941" s="276"/>
      <c r="AR941" s="276"/>
      <c r="AS941" s="299"/>
      <c r="AT941" s="276"/>
      <c r="AU941" s="281"/>
    </row>
    <row r="942" spans="1:47" s="2" customFormat="1">
      <c r="A942" s="452"/>
      <c r="B942" s="452"/>
      <c r="C942" s="452"/>
      <c r="D942" s="452"/>
      <c r="E942" s="276"/>
      <c r="F942" s="276"/>
      <c r="G942" s="276"/>
      <c r="H942" s="182"/>
      <c r="I942" s="182"/>
      <c r="J942" s="299"/>
      <c r="K942" s="276"/>
      <c r="L942" s="276"/>
      <c r="M942" s="276"/>
      <c r="N942" s="299"/>
      <c r="O942" s="276"/>
      <c r="P942" s="276"/>
      <c r="Q942" s="276"/>
      <c r="R942" s="276"/>
      <c r="S942" s="276"/>
      <c r="T942" s="276"/>
      <c r="U942" s="276"/>
      <c r="V942" s="276"/>
      <c r="W942" s="276"/>
      <c r="X942" s="276"/>
      <c r="Y942" s="276"/>
      <c r="Z942" s="276"/>
      <c r="AA942" s="276"/>
      <c r="AB942" s="276"/>
      <c r="AC942" s="276"/>
      <c r="AD942" s="299"/>
      <c r="AE942" s="276"/>
      <c r="AF942" s="276"/>
      <c r="AG942" s="276"/>
      <c r="AH942" s="276"/>
      <c r="AI942" s="276"/>
      <c r="AJ942" s="276"/>
      <c r="AK942" s="276"/>
      <c r="AL942" s="276"/>
      <c r="AM942" s="276"/>
      <c r="AN942" s="276"/>
      <c r="AO942" s="276"/>
      <c r="AP942" s="276"/>
      <c r="AQ942" s="276"/>
      <c r="AR942" s="276"/>
      <c r="AS942" s="299"/>
      <c r="AT942" s="276"/>
      <c r="AU942" s="281"/>
    </row>
    <row r="943" spans="1:47" s="2" customFormat="1">
      <c r="A943" s="452"/>
      <c r="B943" s="452"/>
      <c r="C943" s="452"/>
      <c r="D943" s="452"/>
      <c r="E943" s="276"/>
      <c r="F943" s="276"/>
      <c r="G943" s="276"/>
      <c r="H943" s="182"/>
      <c r="I943" s="182"/>
      <c r="J943" s="299"/>
      <c r="K943" s="276"/>
      <c r="L943" s="276"/>
      <c r="M943" s="276"/>
      <c r="N943" s="299"/>
      <c r="O943" s="276"/>
      <c r="P943" s="276"/>
      <c r="Q943" s="276"/>
      <c r="R943" s="276"/>
      <c r="S943" s="276"/>
      <c r="T943" s="276"/>
      <c r="U943" s="276"/>
      <c r="V943" s="276"/>
      <c r="W943" s="276"/>
      <c r="X943" s="276"/>
      <c r="Y943" s="276"/>
      <c r="Z943" s="276"/>
      <c r="AA943" s="276"/>
      <c r="AB943" s="276"/>
      <c r="AC943" s="276"/>
      <c r="AD943" s="299"/>
      <c r="AE943" s="276"/>
      <c r="AF943" s="276"/>
      <c r="AG943" s="276"/>
      <c r="AH943" s="276"/>
      <c r="AI943" s="276"/>
      <c r="AJ943" s="276"/>
      <c r="AK943" s="276"/>
      <c r="AL943" s="276"/>
      <c r="AM943" s="276"/>
      <c r="AN943" s="276"/>
      <c r="AO943" s="276"/>
      <c r="AP943" s="276"/>
      <c r="AQ943" s="276"/>
      <c r="AR943" s="276"/>
      <c r="AS943" s="299"/>
      <c r="AT943" s="276"/>
      <c r="AU943" s="281"/>
    </row>
    <row r="944" spans="1:47" s="2" customFormat="1">
      <c r="A944" s="452"/>
      <c r="B944" s="452"/>
      <c r="C944" s="452"/>
      <c r="D944" s="452"/>
      <c r="E944" s="276"/>
      <c r="F944" s="276"/>
      <c r="G944" s="276"/>
      <c r="H944" s="182"/>
      <c r="I944" s="182"/>
      <c r="J944" s="299"/>
      <c r="K944" s="276"/>
      <c r="L944" s="276"/>
      <c r="M944" s="276"/>
      <c r="N944" s="299"/>
      <c r="O944" s="276"/>
      <c r="P944" s="276"/>
      <c r="Q944" s="276"/>
      <c r="R944" s="276"/>
      <c r="S944" s="276"/>
      <c r="T944" s="276"/>
      <c r="U944" s="276"/>
      <c r="V944" s="276"/>
      <c r="W944" s="276"/>
      <c r="X944" s="276"/>
      <c r="Y944" s="276"/>
      <c r="Z944" s="276"/>
      <c r="AA944" s="276"/>
      <c r="AB944" s="276"/>
      <c r="AC944" s="276"/>
      <c r="AD944" s="299"/>
      <c r="AE944" s="276"/>
      <c r="AF944" s="276"/>
      <c r="AG944" s="276"/>
      <c r="AH944" s="276"/>
      <c r="AI944" s="276"/>
      <c r="AJ944" s="276"/>
      <c r="AK944" s="276"/>
      <c r="AL944" s="276"/>
      <c r="AM944" s="276"/>
      <c r="AN944" s="276"/>
      <c r="AO944" s="276"/>
      <c r="AP944" s="276"/>
      <c r="AQ944" s="276"/>
      <c r="AR944" s="276"/>
      <c r="AS944" s="299"/>
      <c r="AT944" s="276"/>
      <c r="AU944" s="281"/>
    </row>
    <row r="945" spans="1:47" s="2" customFormat="1">
      <c r="A945" s="452"/>
      <c r="B945" s="452"/>
      <c r="C945" s="452"/>
      <c r="D945" s="452"/>
      <c r="E945" s="276"/>
      <c r="F945" s="276"/>
      <c r="G945" s="276"/>
      <c r="H945" s="182"/>
      <c r="I945" s="182"/>
      <c r="J945" s="299"/>
      <c r="K945" s="276"/>
      <c r="L945" s="276"/>
      <c r="M945" s="276"/>
      <c r="N945" s="299"/>
      <c r="O945" s="276"/>
      <c r="P945" s="276"/>
      <c r="Q945" s="276"/>
      <c r="R945" s="276"/>
      <c r="S945" s="276"/>
      <c r="T945" s="276"/>
      <c r="U945" s="276"/>
      <c r="V945" s="276"/>
      <c r="W945" s="276"/>
      <c r="X945" s="276"/>
      <c r="Y945" s="276"/>
      <c r="Z945" s="276"/>
      <c r="AA945" s="276"/>
      <c r="AB945" s="276"/>
      <c r="AC945" s="276"/>
      <c r="AD945" s="299"/>
      <c r="AE945" s="276"/>
      <c r="AF945" s="276"/>
      <c r="AG945" s="276"/>
      <c r="AH945" s="276"/>
      <c r="AI945" s="276"/>
      <c r="AJ945" s="276"/>
      <c r="AK945" s="276"/>
      <c r="AL945" s="276"/>
      <c r="AM945" s="276"/>
      <c r="AN945" s="276"/>
      <c r="AO945" s="276"/>
      <c r="AP945" s="276"/>
      <c r="AQ945" s="276"/>
      <c r="AR945" s="276"/>
      <c r="AS945" s="299"/>
      <c r="AT945" s="276"/>
      <c r="AU945" s="281"/>
    </row>
    <row r="946" spans="1:47" s="2" customFormat="1">
      <c r="A946" s="452"/>
      <c r="B946" s="452"/>
      <c r="C946" s="452"/>
      <c r="D946" s="452"/>
      <c r="E946" s="276"/>
      <c r="F946" s="276"/>
      <c r="G946" s="276"/>
      <c r="H946" s="182"/>
      <c r="I946" s="182"/>
      <c r="J946" s="299"/>
      <c r="K946" s="276"/>
      <c r="L946" s="276"/>
      <c r="M946" s="276"/>
      <c r="N946" s="299"/>
      <c r="O946" s="276"/>
      <c r="P946" s="276"/>
      <c r="Q946" s="276"/>
      <c r="R946" s="276"/>
      <c r="S946" s="276"/>
      <c r="T946" s="276"/>
      <c r="U946" s="276"/>
      <c r="V946" s="276"/>
      <c r="W946" s="276"/>
      <c r="X946" s="276"/>
      <c r="Y946" s="276"/>
      <c r="Z946" s="276"/>
      <c r="AA946" s="276"/>
      <c r="AB946" s="276"/>
      <c r="AC946" s="276"/>
      <c r="AD946" s="299"/>
      <c r="AE946" s="276"/>
      <c r="AF946" s="276"/>
      <c r="AG946" s="276"/>
      <c r="AH946" s="276"/>
      <c r="AI946" s="276"/>
      <c r="AJ946" s="276"/>
      <c r="AK946" s="276"/>
      <c r="AL946" s="276"/>
      <c r="AM946" s="276"/>
      <c r="AN946" s="276"/>
      <c r="AO946" s="276"/>
      <c r="AP946" s="276"/>
      <c r="AQ946" s="276"/>
      <c r="AR946" s="276"/>
      <c r="AS946" s="299"/>
      <c r="AT946" s="276"/>
      <c r="AU946" s="281"/>
    </row>
    <row r="947" spans="1:47" s="2" customFormat="1">
      <c r="A947" s="452"/>
      <c r="B947" s="452"/>
      <c r="C947" s="452"/>
      <c r="D947" s="452"/>
      <c r="E947" s="276"/>
      <c r="F947" s="276"/>
      <c r="G947" s="276"/>
      <c r="H947" s="182"/>
      <c r="I947" s="182"/>
      <c r="J947" s="299"/>
      <c r="K947" s="276"/>
      <c r="L947" s="276"/>
      <c r="M947" s="276"/>
      <c r="N947" s="299"/>
      <c r="O947" s="276"/>
      <c r="P947" s="276"/>
      <c r="Q947" s="276"/>
      <c r="R947" s="276"/>
      <c r="S947" s="276"/>
      <c r="T947" s="276"/>
      <c r="U947" s="276"/>
      <c r="V947" s="276"/>
      <c r="W947" s="276"/>
      <c r="X947" s="276"/>
      <c r="Y947" s="276"/>
      <c r="Z947" s="276"/>
      <c r="AA947" s="276"/>
      <c r="AB947" s="276"/>
      <c r="AC947" s="276"/>
      <c r="AD947" s="299"/>
      <c r="AE947" s="276"/>
      <c r="AF947" s="276"/>
      <c r="AG947" s="276"/>
      <c r="AH947" s="276"/>
      <c r="AI947" s="276"/>
      <c r="AJ947" s="276"/>
      <c r="AK947" s="276"/>
      <c r="AL947" s="276"/>
      <c r="AM947" s="276"/>
      <c r="AN947" s="276"/>
      <c r="AO947" s="276"/>
      <c r="AP947" s="276"/>
      <c r="AQ947" s="276"/>
      <c r="AR947" s="276"/>
      <c r="AS947" s="299"/>
      <c r="AT947" s="276"/>
      <c r="AU947" s="281"/>
    </row>
    <row r="948" spans="1:47" s="2" customFormat="1">
      <c r="A948" s="452"/>
      <c r="B948" s="452"/>
      <c r="C948" s="452"/>
      <c r="D948" s="452"/>
      <c r="E948" s="276"/>
      <c r="F948" s="276"/>
      <c r="G948" s="276"/>
      <c r="H948" s="182"/>
      <c r="I948" s="182"/>
      <c r="J948" s="299"/>
      <c r="K948" s="276"/>
      <c r="L948" s="276"/>
      <c r="M948" s="276"/>
      <c r="N948" s="299"/>
      <c r="O948" s="276"/>
      <c r="P948" s="276"/>
      <c r="Q948" s="276"/>
      <c r="R948" s="276"/>
      <c r="S948" s="276"/>
      <c r="T948" s="276"/>
      <c r="U948" s="276"/>
      <c r="V948" s="276"/>
      <c r="W948" s="276"/>
      <c r="X948" s="276"/>
      <c r="Y948" s="276"/>
      <c r="Z948" s="276"/>
      <c r="AA948" s="276"/>
      <c r="AB948" s="276"/>
      <c r="AC948" s="276"/>
      <c r="AD948" s="299"/>
      <c r="AE948" s="276"/>
      <c r="AF948" s="276"/>
      <c r="AG948" s="276"/>
      <c r="AH948" s="276"/>
      <c r="AI948" s="276"/>
      <c r="AJ948" s="276"/>
      <c r="AK948" s="276"/>
      <c r="AL948" s="276"/>
      <c r="AM948" s="276"/>
      <c r="AN948" s="276"/>
      <c r="AO948" s="276"/>
      <c r="AP948" s="276"/>
      <c r="AQ948" s="276"/>
      <c r="AR948" s="276"/>
      <c r="AS948" s="299"/>
      <c r="AT948" s="276"/>
      <c r="AU948" s="281"/>
    </row>
    <row r="949" spans="1:47" s="2" customFormat="1">
      <c r="A949" s="452"/>
      <c r="B949" s="452"/>
      <c r="C949" s="452"/>
      <c r="D949" s="452"/>
      <c r="E949" s="276"/>
      <c r="F949" s="276"/>
      <c r="G949" s="276"/>
      <c r="H949" s="182"/>
      <c r="I949" s="182"/>
      <c r="J949" s="299"/>
      <c r="K949" s="276"/>
      <c r="L949" s="276"/>
      <c r="M949" s="276"/>
      <c r="N949" s="299"/>
      <c r="O949" s="276"/>
      <c r="P949" s="276"/>
      <c r="Q949" s="276"/>
      <c r="R949" s="276"/>
      <c r="S949" s="276"/>
      <c r="T949" s="276"/>
      <c r="U949" s="276"/>
      <c r="V949" s="276"/>
      <c r="W949" s="276"/>
      <c r="X949" s="276"/>
      <c r="Y949" s="276"/>
      <c r="Z949" s="276"/>
      <c r="AA949" s="276"/>
      <c r="AB949" s="276"/>
      <c r="AC949" s="276"/>
      <c r="AD949" s="299"/>
      <c r="AE949" s="276"/>
      <c r="AF949" s="276"/>
      <c r="AG949" s="276"/>
      <c r="AH949" s="276"/>
      <c r="AI949" s="276"/>
      <c r="AJ949" s="276"/>
      <c r="AK949" s="276"/>
      <c r="AL949" s="276"/>
      <c r="AM949" s="276"/>
      <c r="AN949" s="276"/>
      <c r="AO949" s="276"/>
      <c r="AP949" s="276"/>
      <c r="AQ949" s="276"/>
      <c r="AR949" s="276"/>
      <c r="AS949" s="299"/>
      <c r="AT949" s="276"/>
      <c r="AU949" s="281"/>
    </row>
    <row r="950" spans="1:47" s="2" customFormat="1">
      <c r="A950" s="452"/>
      <c r="B950" s="452"/>
      <c r="C950" s="452"/>
      <c r="D950" s="452"/>
      <c r="E950" s="276"/>
      <c r="F950" s="276"/>
      <c r="G950" s="276"/>
      <c r="H950" s="182"/>
      <c r="I950" s="182"/>
      <c r="J950" s="299"/>
      <c r="K950" s="276"/>
      <c r="L950" s="276"/>
      <c r="M950" s="276"/>
      <c r="N950" s="299"/>
      <c r="O950" s="276"/>
      <c r="P950" s="276"/>
      <c r="Q950" s="276"/>
      <c r="R950" s="276"/>
      <c r="S950" s="276"/>
      <c r="T950" s="276"/>
      <c r="U950" s="276"/>
      <c r="V950" s="276"/>
      <c r="W950" s="276"/>
      <c r="X950" s="276"/>
      <c r="Y950" s="276"/>
      <c r="Z950" s="276"/>
      <c r="AA950" s="276"/>
      <c r="AB950" s="276"/>
      <c r="AC950" s="276"/>
      <c r="AD950" s="299"/>
      <c r="AE950" s="276"/>
      <c r="AF950" s="276"/>
      <c r="AG950" s="276"/>
      <c r="AH950" s="276"/>
      <c r="AI950" s="276"/>
      <c r="AJ950" s="276"/>
      <c r="AK950" s="276"/>
      <c r="AL950" s="276"/>
      <c r="AM950" s="276"/>
      <c r="AN950" s="276"/>
      <c r="AO950" s="276"/>
      <c r="AP950" s="276"/>
      <c r="AQ950" s="276"/>
      <c r="AR950" s="276"/>
      <c r="AS950" s="299"/>
      <c r="AT950" s="276"/>
      <c r="AU950" s="281"/>
    </row>
    <row r="951" spans="1:47" s="2" customFormat="1">
      <c r="A951" s="452"/>
      <c r="B951" s="452"/>
      <c r="C951" s="452"/>
      <c r="D951" s="452"/>
      <c r="E951" s="276"/>
      <c r="F951" s="276"/>
      <c r="G951" s="276"/>
      <c r="H951" s="182"/>
      <c r="I951" s="182"/>
      <c r="J951" s="299"/>
      <c r="K951" s="276"/>
      <c r="L951" s="276"/>
      <c r="M951" s="276"/>
      <c r="N951" s="299"/>
      <c r="O951" s="276"/>
      <c r="P951" s="276"/>
      <c r="Q951" s="276"/>
      <c r="R951" s="276"/>
      <c r="S951" s="276"/>
      <c r="T951" s="276"/>
      <c r="U951" s="276"/>
      <c r="V951" s="276"/>
      <c r="W951" s="276"/>
      <c r="X951" s="276"/>
      <c r="Y951" s="276"/>
      <c r="Z951" s="276"/>
      <c r="AA951" s="276"/>
      <c r="AB951" s="276"/>
      <c r="AC951" s="276"/>
      <c r="AD951" s="299"/>
      <c r="AE951" s="276"/>
      <c r="AF951" s="276"/>
      <c r="AG951" s="276"/>
      <c r="AH951" s="276"/>
      <c r="AI951" s="276"/>
      <c r="AJ951" s="276"/>
      <c r="AK951" s="276"/>
      <c r="AL951" s="276"/>
      <c r="AM951" s="276"/>
      <c r="AN951" s="276"/>
      <c r="AO951" s="276"/>
      <c r="AP951" s="276"/>
      <c r="AQ951" s="276"/>
      <c r="AR951" s="276"/>
      <c r="AS951" s="299"/>
      <c r="AT951" s="276"/>
      <c r="AU951" s="281"/>
    </row>
    <row r="952" spans="1:47" s="2" customFormat="1">
      <c r="A952" s="452"/>
      <c r="B952" s="452"/>
      <c r="C952" s="452"/>
      <c r="D952" s="452"/>
      <c r="E952" s="276"/>
      <c r="F952" s="276"/>
      <c r="G952" s="276"/>
      <c r="H952" s="182"/>
      <c r="I952" s="182"/>
      <c r="J952" s="299"/>
      <c r="K952" s="276"/>
      <c r="L952" s="276"/>
      <c r="M952" s="276"/>
      <c r="N952" s="299"/>
      <c r="O952" s="276"/>
      <c r="P952" s="276"/>
      <c r="Q952" s="276"/>
      <c r="R952" s="276"/>
      <c r="S952" s="276"/>
      <c r="T952" s="276"/>
      <c r="U952" s="276"/>
      <c r="V952" s="276"/>
      <c r="W952" s="276"/>
      <c r="X952" s="276"/>
      <c r="Y952" s="276"/>
      <c r="Z952" s="276"/>
      <c r="AA952" s="276"/>
      <c r="AB952" s="276"/>
      <c r="AC952" s="276"/>
      <c r="AD952" s="299"/>
      <c r="AE952" s="276"/>
      <c r="AF952" s="276"/>
      <c r="AG952" s="276"/>
      <c r="AH952" s="276"/>
      <c r="AI952" s="276"/>
      <c r="AJ952" s="276"/>
      <c r="AK952" s="276"/>
      <c r="AL952" s="276"/>
      <c r="AM952" s="276"/>
      <c r="AN952" s="276"/>
      <c r="AO952" s="276"/>
      <c r="AP952" s="276"/>
      <c r="AQ952" s="276"/>
      <c r="AR952" s="276"/>
      <c r="AS952" s="299"/>
      <c r="AT952" s="276"/>
      <c r="AU952" s="281"/>
    </row>
    <row r="953" spans="1:47" s="2" customFormat="1">
      <c r="A953" s="452"/>
      <c r="B953" s="452"/>
      <c r="C953" s="452"/>
      <c r="D953" s="452"/>
      <c r="E953" s="276"/>
      <c r="F953" s="276"/>
      <c r="G953" s="276"/>
      <c r="H953" s="182"/>
      <c r="I953" s="182"/>
      <c r="J953" s="299"/>
      <c r="K953" s="276"/>
      <c r="L953" s="276"/>
      <c r="M953" s="276"/>
      <c r="N953" s="299"/>
      <c r="O953" s="276"/>
      <c r="P953" s="276"/>
      <c r="Q953" s="276"/>
      <c r="R953" s="276"/>
      <c r="S953" s="276"/>
      <c r="T953" s="276"/>
      <c r="U953" s="276"/>
      <c r="V953" s="276"/>
      <c r="W953" s="276"/>
      <c r="X953" s="276"/>
      <c r="Y953" s="276"/>
      <c r="Z953" s="276"/>
      <c r="AA953" s="276"/>
      <c r="AB953" s="276"/>
      <c r="AC953" s="276"/>
      <c r="AD953" s="299"/>
      <c r="AE953" s="276"/>
      <c r="AF953" s="276"/>
      <c r="AG953" s="276"/>
      <c r="AH953" s="276"/>
      <c r="AI953" s="276"/>
      <c r="AJ953" s="276"/>
      <c r="AK953" s="276"/>
      <c r="AL953" s="276"/>
      <c r="AM953" s="276"/>
      <c r="AN953" s="276"/>
      <c r="AO953" s="276"/>
      <c r="AP953" s="276"/>
      <c r="AQ953" s="276"/>
      <c r="AR953" s="276"/>
      <c r="AS953" s="299"/>
      <c r="AT953" s="276"/>
      <c r="AU953" s="281"/>
    </row>
    <row r="954" spans="1:47" s="2" customFormat="1">
      <c r="A954" s="452"/>
      <c r="B954" s="452"/>
      <c r="C954" s="452"/>
      <c r="D954" s="452"/>
      <c r="E954" s="276"/>
      <c r="F954" s="276"/>
      <c r="G954" s="276"/>
      <c r="H954" s="182"/>
      <c r="I954" s="182"/>
      <c r="J954" s="299"/>
      <c r="K954" s="276"/>
      <c r="L954" s="276"/>
      <c r="M954" s="276"/>
      <c r="N954" s="299"/>
      <c r="O954" s="276"/>
      <c r="P954" s="276"/>
      <c r="Q954" s="276"/>
      <c r="R954" s="276"/>
      <c r="S954" s="276"/>
      <c r="T954" s="276"/>
      <c r="U954" s="276"/>
      <c r="V954" s="276"/>
      <c r="W954" s="276"/>
      <c r="X954" s="276"/>
      <c r="Y954" s="276"/>
      <c r="Z954" s="276"/>
      <c r="AA954" s="276"/>
      <c r="AB954" s="276"/>
      <c r="AC954" s="276"/>
      <c r="AD954" s="299"/>
      <c r="AE954" s="276"/>
      <c r="AF954" s="276"/>
      <c r="AG954" s="276"/>
      <c r="AH954" s="276"/>
      <c r="AI954" s="276"/>
      <c r="AJ954" s="276"/>
      <c r="AK954" s="276"/>
      <c r="AL954" s="276"/>
      <c r="AM954" s="276"/>
      <c r="AN954" s="276"/>
      <c r="AO954" s="276"/>
      <c r="AP954" s="276"/>
      <c r="AQ954" s="276"/>
      <c r="AR954" s="276"/>
      <c r="AS954" s="299"/>
      <c r="AT954" s="276"/>
      <c r="AU954" s="281"/>
    </row>
    <row r="955" spans="1:47" s="2" customFormat="1">
      <c r="A955" s="452"/>
      <c r="B955" s="452"/>
      <c r="C955" s="452"/>
      <c r="D955" s="452"/>
      <c r="E955" s="276"/>
      <c r="F955" s="276"/>
      <c r="G955" s="276"/>
      <c r="H955" s="182"/>
      <c r="I955" s="182"/>
      <c r="J955" s="299"/>
      <c r="K955" s="276"/>
      <c r="L955" s="276"/>
      <c r="M955" s="276"/>
      <c r="N955" s="299"/>
      <c r="O955" s="276"/>
      <c r="P955" s="276"/>
      <c r="Q955" s="276"/>
      <c r="R955" s="276"/>
      <c r="S955" s="276"/>
      <c r="T955" s="276"/>
      <c r="U955" s="276"/>
      <c r="V955" s="276"/>
      <c r="W955" s="276"/>
      <c r="X955" s="276"/>
      <c r="Y955" s="276"/>
      <c r="Z955" s="276"/>
      <c r="AA955" s="276"/>
      <c r="AB955" s="276"/>
      <c r="AC955" s="276"/>
      <c r="AD955" s="299"/>
      <c r="AE955" s="276"/>
      <c r="AF955" s="276"/>
      <c r="AG955" s="276"/>
      <c r="AH955" s="276"/>
      <c r="AI955" s="276"/>
      <c r="AJ955" s="276"/>
      <c r="AK955" s="276"/>
      <c r="AL955" s="276"/>
      <c r="AM955" s="276"/>
      <c r="AN955" s="276"/>
      <c r="AO955" s="276"/>
      <c r="AP955" s="276"/>
      <c r="AQ955" s="276"/>
      <c r="AR955" s="276"/>
      <c r="AS955" s="299"/>
      <c r="AT955" s="276"/>
      <c r="AU955" s="281"/>
    </row>
    <row r="956" spans="1:47" s="2" customFormat="1">
      <c r="A956" s="452"/>
      <c r="B956" s="452"/>
      <c r="C956" s="452"/>
      <c r="D956" s="452"/>
      <c r="E956" s="276"/>
      <c r="F956" s="276"/>
      <c r="G956" s="276"/>
      <c r="H956" s="182"/>
      <c r="I956" s="182"/>
      <c r="J956" s="299"/>
      <c r="K956" s="276"/>
      <c r="L956" s="276"/>
      <c r="M956" s="276"/>
      <c r="N956" s="299"/>
      <c r="O956" s="276"/>
      <c r="P956" s="276"/>
      <c r="Q956" s="276"/>
      <c r="R956" s="276"/>
      <c r="S956" s="276"/>
      <c r="T956" s="276"/>
      <c r="U956" s="276"/>
      <c r="V956" s="276"/>
      <c r="W956" s="276"/>
      <c r="X956" s="276"/>
      <c r="Y956" s="276"/>
      <c r="Z956" s="276"/>
      <c r="AA956" s="276"/>
      <c r="AB956" s="276"/>
      <c r="AC956" s="276"/>
      <c r="AD956" s="299"/>
      <c r="AE956" s="276"/>
      <c r="AF956" s="276"/>
      <c r="AG956" s="276"/>
      <c r="AH956" s="276"/>
      <c r="AI956" s="276"/>
      <c r="AJ956" s="276"/>
      <c r="AK956" s="276"/>
      <c r="AL956" s="276"/>
      <c r="AM956" s="276"/>
      <c r="AN956" s="276"/>
      <c r="AO956" s="276"/>
      <c r="AP956" s="276"/>
      <c r="AQ956" s="276"/>
      <c r="AR956" s="276"/>
      <c r="AS956" s="299"/>
      <c r="AT956" s="276"/>
      <c r="AU956" s="281"/>
    </row>
    <row r="957" spans="1:47" s="2" customFormat="1">
      <c r="A957" s="452"/>
      <c r="B957" s="452"/>
      <c r="C957" s="452"/>
      <c r="D957" s="452"/>
      <c r="E957" s="276"/>
      <c r="F957" s="276"/>
      <c r="G957" s="276"/>
      <c r="H957" s="182"/>
      <c r="I957" s="182"/>
      <c r="J957" s="299"/>
      <c r="K957" s="276"/>
      <c r="L957" s="276"/>
      <c r="M957" s="276"/>
      <c r="N957" s="299"/>
      <c r="O957" s="276"/>
      <c r="P957" s="276"/>
      <c r="Q957" s="276"/>
      <c r="R957" s="276"/>
      <c r="S957" s="276"/>
      <c r="T957" s="276"/>
      <c r="U957" s="276"/>
      <c r="V957" s="276"/>
      <c r="W957" s="276"/>
      <c r="X957" s="276"/>
      <c r="Y957" s="276"/>
      <c r="Z957" s="276"/>
      <c r="AA957" s="276"/>
      <c r="AB957" s="276"/>
      <c r="AC957" s="276"/>
      <c r="AD957" s="299"/>
      <c r="AE957" s="276"/>
      <c r="AF957" s="276"/>
      <c r="AG957" s="276"/>
      <c r="AH957" s="276"/>
      <c r="AI957" s="276"/>
      <c r="AJ957" s="276"/>
      <c r="AK957" s="276"/>
      <c r="AL957" s="276"/>
      <c r="AM957" s="276"/>
      <c r="AN957" s="276"/>
      <c r="AO957" s="276"/>
      <c r="AP957" s="276"/>
      <c r="AQ957" s="276"/>
      <c r="AR957" s="276"/>
      <c r="AS957" s="299"/>
      <c r="AT957" s="276"/>
      <c r="AU957" s="281"/>
    </row>
    <row r="958" spans="1:47" s="2" customFormat="1">
      <c r="A958" s="452"/>
      <c r="B958" s="452"/>
      <c r="C958" s="452"/>
      <c r="D958" s="452"/>
      <c r="E958" s="276"/>
      <c r="F958" s="276"/>
      <c r="G958" s="276"/>
      <c r="H958" s="182"/>
      <c r="I958" s="182"/>
      <c r="J958" s="299"/>
      <c r="K958" s="276"/>
      <c r="L958" s="276"/>
      <c r="M958" s="276"/>
      <c r="N958" s="299"/>
      <c r="O958" s="276"/>
      <c r="P958" s="276"/>
      <c r="Q958" s="276"/>
      <c r="R958" s="276"/>
      <c r="S958" s="276"/>
      <c r="T958" s="276"/>
      <c r="U958" s="276"/>
      <c r="V958" s="276"/>
      <c r="W958" s="276"/>
      <c r="X958" s="276"/>
      <c r="Y958" s="276"/>
      <c r="Z958" s="276"/>
      <c r="AA958" s="276"/>
      <c r="AB958" s="276"/>
      <c r="AC958" s="276"/>
      <c r="AD958" s="299"/>
      <c r="AE958" s="276"/>
      <c r="AF958" s="276"/>
      <c r="AG958" s="276"/>
      <c r="AH958" s="276"/>
      <c r="AI958" s="276"/>
      <c r="AJ958" s="276"/>
      <c r="AK958" s="276"/>
      <c r="AL958" s="276"/>
      <c r="AM958" s="276"/>
      <c r="AN958" s="276"/>
      <c r="AO958" s="276"/>
      <c r="AP958" s="276"/>
      <c r="AQ958" s="276"/>
      <c r="AR958" s="276"/>
      <c r="AS958" s="299"/>
      <c r="AT958" s="276"/>
      <c r="AU958" s="281"/>
    </row>
    <row r="959" spans="1:47" s="2" customFormat="1">
      <c r="A959" s="452"/>
      <c r="B959" s="452"/>
      <c r="C959" s="452"/>
      <c r="D959" s="452"/>
      <c r="E959" s="276"/>
      <c r="F959" s="276"/>
      <c r="G959" s="276"/>
      <c r="H959" s="182"/>
      <c r="I959" s="182"/>
      <c r="J959" s="299"/>
      <c r="K959" s="276"/>
      <c r="L959" s="276"/>
      <c r="M959" s="276"/>
      <c r="N959" s="299"/>
      <c r="O959" s="276"/>
      <c r="P959" s="276"/>
      <c r="Q959" s="276"/>
      <c r="R959" s="276"/>
      <c r="S959" s="276"/>
      <c r="T959" s="276"/>
      <c r="U959" s="276"/>
      <c r="V959" s="276"/>
      <c r="W959" s="276"/>
      <c r="X959" s="276"/>
      <c r="Y959" s="276"/>
      <c r="Z959" s="276"/>
      <c r="AA959" s="276"/>
      <c r="AB959" s="276"/>
      <c r="AC959" s="276"/>
      <c r="AD959" s="299"/>
      <c r="AE959" s="276"/>
      <c r="AF959" s="276"/>
      <c r="AG959" s="276"/>
      <c r="AH959" s="276"/>
      <c r="AI959" s="276"/>
      <c r="AJ959" s="276"/>
      <c r="AK959" s="276"/>
      <c r="AL959" s="276"/>
      <c r="AM959" s="276"/>
      <c r="AN959" s="276"/>
      <c r="AO959" s="276"/>
      <c r="AP959" s="276"/>
      <c r="AQ959" s="276"/>
      <c r="AR959" s="276"/>
      <c r="AS959" s="299"/>
      <c r="AT959" s="276"/>
      <c r="AU959" s="281"/>
    </row>
    <row r="960" spans="1:47" s="2" customFormat="1">
      <c r="A960" s="452"/>
      <c r="B960" s="452"/>
      <c r="C960" s="452"/>
      <c r="D960" s="452"/>
      <c r="E960" s="276"/>
      <c r="F960" s="276"/>
      <c r="G960" s="276"/>
      <c r="H960" s="182"/>
      <c r="I960" s="182"/>
      <c r="J960" s="299"/>
      <c r="K960" s="276"/>
      <c r="L960" s="276"/>
      <c r="M960" s="276"/>
      <c r="N960" s="299"/>
      <c r="O960" s="276"/>
      <c r="P960" s="276"/>
      <c r="Q960" s="276"/>
      <c r="R960" s="276"/>
      <c r="S960" s="276"/>
      <c r="T960" s="276"/>
      <c r="U960" s="276"/>
      <c r="V960" s="276"/>
      <c r="W960" s="276"/>
      <c r="X960" s="276"/>
      <c r="Y960" s="276"/>
      <c r="Z960" s="276"/>
      <c r="AA960" s="276"/>
      <c r="AB960" s="276"/>
      <c r="AC960" s="276"/>
      <c r="AD960" s="299"/>
      <c r="AE960" s="276"/>
      <c r="AF960" s="276"/>
      <c r="AG960" s="276"/>
      <c r="AH960" s="276"/>
      <c r="AI960" s="276"/>
      <c r="AJ960" s="276"/>
      <c r="AK960" s="276"/>
      <c r="AL960" s="276"/>
      <c r="AM960" s="276"/>
      <c r="AN960" s="276"/>
      <c r="AO960" s="276"/>
      <c r="AP960" s="276"/>
      <c r="AQ960" s="276"/>
      <c r="AR960" s="276"/>
      <c r="AS960" s="299"/>
      <c r="AT960" s="276"/>
      <c r="AU960" s="281"/>
    </row>
    <row r="961" spans="1:47" s="2" customFormat="1">
      <c r="A961" s="452"/>
      <c r="B961" s="452"/>
      <c r="C961" s="452"/>
      <c r="D961" s="452"/>
      <c r="E961" s="276"/>
      <c r="F961" s="276"/>
      <c r="G961" s="276"/>
      <c r="H961" s="182"/>
      <c r="I961" s="182"/>
      <c r="J961" s="299"/>
      <c r="K961" s="276"/>
      <c r="L961" s="276"/>
      <c r="M961" s="276"/>
      <c r="N961" s="299"/>
      <c r="O961" s="276"/>
      <c r="P961" s="276"/>
      <c r="Q961" s="276"/>
      <c r="R961" s="276"/>
      <c r="S961" s="276"/>
      <c r="T961" s="276"/>
      <c r="U961" s="276"/>
      <c r="V961" s="276"/>
      <c r="W961" s="276"/>
      <c r="X961" s="276"/>
      <c r="Y961" s="276"/>
      <c r="Z961" s="276"/>
      <c r="AA961" s="276"/>
      <c r="AB961" s="276"/>
      <c r="AC961" s="276"/>
      <c r="AD961" s="299"/>
      <c r="AE961" s="276"/>
      <c r="AF961" s="276"/>
      <c r="AG961" s="276"/>
      <c r="AH961" s="276"/>
      <c r="AI961" s="276"/>
      <c r="AJ961" s="276"/>
      <c r="AK961" s="276"/>
      <c r="AL961" s="276"/>
      <c r="AM961" s="276"/>
      <c r="AN961" s="276"/>
      <c r="AO961" s="276"/>
      <c r="AP961" s="276"/>
      <c r="AQ961" s="276"/>
      <c r="AR961" s="276"/>
      <c r="AS961" s="299"/>
      <c r="AT961" s="276"/>
      <c r="AU961" s="281"/>
    </row>
    <row r="962" spans="1:47" s="2" customFormat="1">
      <c r="A962" s="452"/>
      <c r="B962" s="452"/>
      <c r="C962" s="452"/>
      <c r="D962" s="452"/>
      <c r="E962" s="276"/>
      <c r="F962" s="276"/>
      <c r="G962" s="276"/>
      <c r="H962" s="182"/>
      <c r="I962" s="182"/>
      <c r="J962" s="299"/>
      <c r="K962" s="276"/>
      <c r="L962" s="276"/>
      <c r="M962" s="276"/>
      <c r="N962" s="299"/>
      <c r="O962" s="276"/>
      <c r="P962" s="276"/>
      <c r="Q962" s="276"/>
      <c r="R962" s="276"/>
      <c r="S962" s="276"/>
      <c r="T962" s="276"/>
      <c r="U962" s="276"/>
      <c r="V962" s="276"/>
      <c r="W962" s="276"/>
      <c r="X962" s="276"/>
      <c r="Y962" s="276"/>
      <c r="Z962" s="276"/>
      <c r="AA962" s="276"/>
      <c r="AB962" s="276"/>
      <c r="AC962" s="276"/>
      <c r="AD962" s="299"/>
      <c r="AE962" s="276"/>
      <c r="AF962" s="276"/>
      <c r="AG962" s="276"/>
      <c r="AH962" s="276"/>
      <c r="AI962" s="276"/>
      <c r="AJ962" s="276"/>
      <c r="AK962" s="276"/>
      <c r="AL962" s="276"/>
      <c r="AM962" s="276"/>
      <c r="AN962" s="276"/>
      <c r="AO962" s="276"/>
      <c r="AP962" s="276"/>
      <c r="AQ962" s="276"/>
      <c r="AR962" s="276"/>
      <c r="AS962" s="299"/>
      <c r="AT962" s="276"/>
      <c r="AU962" s="281"/>
    </row>
    <row r="963" spans="1:47" s="2" customFormat="1">
      <c r="A963" s="452"/>
      <c r="B963" s="452"/>
      <c r="C963" s="452"/>
      <c r="D963" s="452"/>
      <c r="E963" s="276"/>
      <c r="F963" s="276"/>
      <c r="G963" s="276"/>
      <c r="H963" s="182"/>
      <c r="I963" s="182"/>
      <c r="J963" s="299"/>
      <c r="K963" s="276"/>
      <c r="L963" s="276"/>
      <c r="M963" s="276"/>
      <c r="N963" s="299"/>
      <c r="O963" s="276"/>
      <c r="P963" s="276"/>
      <c r="Q963" s="276"/>
      <c r="R963" s="276"/>
      <c r="S963" s="276"/>
      <c r="T963" s="276"/>
      <c r="U963" s="276"/>
      <c r="V963" s="276"/>
      <c r="W963" s="276"/>
      <c r="X963" s="276"/>
      <c r="Y963" s="276"/>
      <c r="Z963" s="276"/>
      <c r="AA963" s="276"/>
      <c r="AB963" s="276"/>
      <c r="AC963" s="276"/>
      <c r="AD963" s="299"/>
      <c r="AE963" s="276"/>
      <c r="AF963" s="276"/>
      <c r="AG963" s="276"/>
      <c r="AH963" s="276"/>
      <c r="AI963" s="276"/>
      <c r="AJ963" s="276"/>
      <c r="AK963" s="276"/>
      <c r="AL963" s="276"/>
      <c r="AM963" s="276"/>
      <c r="AN963" s="276"/>
      <c r="AO963" s="276"/>
      <c r="AP963" s="276"/>
      <c r="AQ963" s="276"/>
      <c r="AR963" s="276"/>
      <c r="AS963" s="299"/>
      <c r="AT963" s="276"/>
      <c r="AU963" s="281"/>
    </row>
    <row r="964" spans="1:47" s="2" customFormat="1">
      <c r="A964" s="452"/>
      <c r="B964" s="452"/>
      <c r="C964" s="452"/>
      <c r="D964" s="452"/>
      <c r="E964" s="276"/>
      <c r="F964" s="276"/>
      <c r="G964" s="276"/>
      <c r="H964" s="182"/>
      <c r="I964" s="182"/>
      <c r="J964" s="299"/>
      <c r="K964" s="276"/>
      <c r="L964" s="276"/>
      <c r="M964" s="276"/>
      <c r="N964" s="299"/>
      <c r="O964" s="276"/>
      <c r="P964" s="276"/>
      <c r="Q964" s="276"/>
      <c r="R964" s="276"/>
      <c r="S964" s="276"/>
      <c r="T964" s="276"/>
      <c r="U964" s="276"/>
      <c r="V964" s="276"/>
      <c r="W964" s="276"/>
      <c r="X964" s="276"/>
      <c r="Y964" s="276"/>
      <c r="Z964" s="276"/>
      <c r="AA964" s="276"/>
      <c r="AB964" s="276"/>
      <c r="AC964" s="276"/>
      <c r="AD964" s="299"/>
      <c r="AE964" s="276"/>
      <c r="AF964" s="276"/>
      <c r="AG964" s="276"/>
      <c r="AH964" s="276"/>
      <c r="AI964" s="276"/>
      <c r="AJ964" s="276"/>
      <c r="AK964" s="276"/>
      <c r="AL964" s="276"/>
      <c r="AM964" s="276"/>
      <c r="AN964" s="276"/>
      <c r="AO964" s="276"/>
      <c r="AP964" s="276"/>
      <c r="AQ964" s="276"/>
      <c r="AR964" s="276"/>
      <c r="AS964" s="299"/>
      <c r="AT964" s="276"/>
      <c r="AU964" s="281"/>
    </row>
    <row r="965" spans="1:47" s="2" customFormat="1">
      <c r="A965" s="452"/>
      <c r="B965" s="452"/>
      <c r="C965" s="452"/>
      <c r="D965" s="452"/>
      <c r="E965" s="276"/>
      <c r="F965" s="276"/>
      <c r="G965" s="276"/>
      <c r="H965" s="182"/>
      <c r="I965" s="182"/>
      <c r="J965" s="299"/>
      <c r="K965" s="276"/>
      <c r="L965" s="276"/>
      <c r="M965" s="276"/>
      <c r="N965" s="299"/>
      <c r="O965" s="276"/>
      <c r="P965" s="276"/>
      <c r="Q965" s="276"/>
      <c r="R965" s="276"/>
      <c r="S965" s="276"/>
      <c r="T965" s="276"/>
      <c r="U965" s="276"/>
      <c r="V965" s="276"/>
      <c r="W965" s="276"/>
      <c r="X965" s="276"/>
      <c r="Y965" s="276"/>
      <c r="Z965" s="276"/>
      <c r="AA965" s="276"/>
      <c r="AB965" s="276"/>
      <c r="AC965" s="276"/>
      <c r="AD965" s="299"/>
      <c r="AE965" s="276"/>
      <c r="AF965" s="276"/>
      <c r="AG965" s="276"/>
      <c r="AH965" s="276"/>
      <c r="AI965" s="276"/>
      <c r="AJ965" s="276"/>
      <c r="AK965" s="276"/>
      <c r="AL965" s="276"/>
      <c r="AM965" s="276"/>
      <c r="AN965" s="276"/>
      <c r="AO965" s="276"/>
      <c r="AP965" s="276"/>
      <c r="AQ965" s="276"/>
      <c r="AR965" s="276"/>
      <c r="AS965" s="299"/>
      <c r="AT965" s="276"/>
      <c r="AU965" s="281"/>
    </row>
    <row r="966" spans="1:47" s="2" customFormat="1">
      <c r="A966" s="452"/>
      <c r="B966" s="452"/>
      <c r="C966" s="452"/>
      <c r="D966" s="452"/>
      <c r="E966" s="276"/>
      <c r="F966" s="276"/>
      <c r="G966" s="276"/>
      <c r="H966" s="182"/>
      <c r="I966" s="182"/>
      <c r="J966" s="299"/>
      <c r="K966" s="276"/>
      <c r="L966" s="276"/>
      <c r="M966" s="276"/>
      <c r="N966" s="299"/>
      <c r="O966" s="276"/>
      <c r="P966" s="276"/>
      <c r="Q966" s="276"/>
      <c r="R966" s="276"/>
      <c r="S966" s="276"/>
      <c r="T966" s="276"/>
      <c r="U966" s="276"/>
      <c r="V966" s="276"/>
      <c r="W966" s="276"/>
      <c r="X966" s="276"/>
      <c r="Y966" s="276"/>
      <c r="Z966" s="276"/>
      <c r="AA966" s="276"/>
      <c r="AB966" s="276"/>
      <c r="AC966" s="276"/>
      <c r="AD966" s="299"/>
      <c r="AE966" s="276"/>
      <c r="AF966" s="276"/>
      <c r="AG966" s="276"/>
      <c r="AH966" s="276"/>
      <c r="AI966" s="276"/>
      <c r="AJ966" s="276"/>
      <c r="AK966" s="276"/>
      <c r="AL966" s="276"/>
      <c r="AM966" s="276"/>
      <c r="AN966" s="276"/>
      <c r="AO966" s="276"/>
      <c r="AP966" s="276"/>
      <c r="AQ966" s="276"/>
      <c r="AR966" s="276"/>
      <c r="AS966" s="299"/>
      <c r="AT966" s="276"/>
      <c r="AU966" s="281"/>
    </row>
    <row r="967" spans="1:47" s="2" customFormat="1">
      <c r="A967" s="452"/>
      <c r="B967" s="452"/>
      <c r="C967" s="452"/>
      <c r="D967" s="452"/>
      <c r="E967" s="276"/>
      <c r="F967" s="276"/>
      <c r="G967" s="276"/>
      <c r="H967" s="182"/>
      <c r="I967" s="182"/>
      <c r="J967" s="299"/>
      <c r="K967" s="276"/>
      <c r="L967" s="276"/>
      <c r="M967" s="276"/>
      <c r="N967" s="299"/>
      <c r="O967" s="276"/>
      <c r="P967" s="276"/>
      <c r="Q967" s="276"/>
      <c r="R967" s="276"/>
      <c r="S967" s="276"/>
      <c r="T967" s="276"/>
      <c r="U967" s="276"/>
      <c r="V967" s="276"/>
      <c r="W967" s="276"/>
      <c r="X967" s="276"/>
      <c r="Y967" s="276"/>
      <c r="Z967" s="276"/>
      <c r="AA967" s="276"/>
      <c r="AB967" s="276"/>
      <c r="AC967" s="276"/>
      <c r="AD967" s="299"/>
      <c r="AE967" s="276"/>
      <c r="AF967" s="276"/>
      <c r="AG967" s="276"/>
      <c r="AH967" s="276"/>
      <c r="AI967" s="276"/>
      <c r="AJ967" s="276"/>
      <c r="AK967" s="276"/>
      <c r="AL967" s="276"/>
      <c r="AM967" s="276"/>
      <c r="AN967" s="276"/>
      <c r="AO967" s="276"/>
      <c r="AP967" s="276"/>
      <c r="AQ967" s="276"/>
      <c r="AR967" s="276"/>
      <c r="AS967" s="299"/>
      <c r="AT967" s="276"/>
      <c r="AU967" s="281"/>
    </row>
    <row r="968" spans="1:47" s="2" customFormat="1">
      <c r="A968" s="452"/>
      <c r="B968" s="452"/>
      <c r="C968" s="452"/>
      <c r="D968" s="452"/>
      <c r="E968" s="276"/>
      <c r="F968" s="276"/>
      <c r="G968" s="276"/>
      <c r="H968" s="182"/>
      <c r="I968" s="182"/>
      <c r="J968" s="299"/>
      <c r="K968" s="276"/>
      <c r="L968" s="276"/>
      <c r="M968" s="276"/>
      <c r="N968" s="299"/>
      <c r="O968" s="276"/>
      <c r="P968" s="276"/>
      <c r="Q968" s="276"/>
      <c r="R968" s="276"/>
      <c r="S968" s="276"/>
      <c r="T968" s="276"/>
      <c r="U968" s="276"/>
      <c r="V968" s="276"/>
      <c r="W968" s="276"/>
      <c r="X968" s="276"/>
      <c r="Y968" s="276"/>
      <c r="Z968" s="276"/>
      <c r="AA968" s="276"/>
      <c r="AB968" s="276"/>
      <c r="AC968" s="276"/>
      <c r="AD968" s="299"/>
      <c r="AE968" s="276"/>
      <c r="AF968" s="276"/>
      <c r="AG968" s="276"/>
      <c r="AH968" s="276"/>
      <c r="AI968" s="276"/>
      <c r="AJ968" s="276"/>
      <c r="AK968" s="276"/>
      <c r="AL968" s="276"/>
      <c r="AM968" s="276"/>
      <c r="AN968" s="276"/>
      <c r="AO968" s="276"/>
      <c r="AP968" s="276"/>
      <c r="AQ968" s="276"/>
      <c r="AR968" s="276"/>
      <c r="AS968" s="299"/>
      <c r="AT968" s="276"/>
      <c r="AU968" s="281"/>
    </row>
    <row r="969" spans="1:47" s="2" customFormat="1">
      <c r="A969" s="452"/>
      <c r="B969" s="452"/>
      <c r="C969" s="452"/>
      <c r="D969" s="452"/>
      <c r="E969" s="276"/>
      <c r="F969" s="276"/>
      <c r="G969" s="276"/>
      <c r="H969" s="182"/>
      <c r="I969" s="182"/>
      <c r="J969" s="299"/>
      <c r="K969" s="276"/>
      <c r="L969" s="276"/>
      <c r="M969" s="276"/>
      <c r="N969" s="299"/>
      <c r="O969" s="276"/>
      <c r="P969" s="276"/>
      <c r="Q969" s="276"/>
      <c r="R969" s="276"/>
      <c r="S969" s="276"/>
      <c r="T969" s="276"/>
      <c r="U969" s="276"/>
      <c r="V969" s="276"/>
      <c r="W969" s="276"/>
      <c r="X969" s="276"/>
      <c r="Y969" s="276"/>
      <c r="Z969" s="276"/>
      <c r="AA969" s="276"/>
      <c r="AB969" s="276"/>
      <c r="AC969" s="276"/>
      <c r="AD969" s="299"/>
      <c r="AE969" s="276"/>
      <c r="AF969" s="276"/>
      <c r="AG969" s="276"/>
      <c r="AH969" s="276"/>
      <c r="AI969" s="276"/>
      <c r="AJ969" s="276"/>
      <c r="AK969" s="276"/>
      <c r="AL969" s="276"/>
      <c r="AM969" s="276"/>
      <c r="AN969" s="276"/>
      <c r="AO969" s="276"/>
      <c r="AP969" s="276"/>
      <c r="AQ969" s="276"/>
      <c r="AR969" s="276"/>
      <c r="AS969" s="299"/>
      <c r="AT969" s="276"/>
      <c r="AU969" s="281"/>
    </row>
    <row r="970" spans="1:47" s="2" customFormat="1">
      <c r="A970" s="452"/>
      <c r="B970" s="452"/>
      <c r="C970" s="452"/>
      <c r="D970" s="452"/>
      <c r="E970" s="276"/>
      <c r="F970" s="276"/>
      <c r="G970" s="276"/>
      <c r="H970" s="182"/>
      <c r="I970" s="182"/>
      <c r="J970" s="299"/>
      <c r="K970" s="276"/>
      <c r="L970" s="276"/>
      <c r="M970" s="276"/>
      <c r="N970" s="299"/>
      <c r="O970" s="276"/>
      <c r="P970" s="276"/>
      <c r="Q970" s="276"/>
      <c r="R970" s="276"/>
      <c r="S970" s="276"/>
      <c r="T970" s="276"/>
      <c r="U970" s="276"/>
      <c r="V970" s="276"/>
      <c r="W970" s="276"/>
      <c r="X970" s="276"/>
      <c r="Y970" s="276"/>
      <c r="Z970" s="276"/>
      <c r="AA970" s="276"/>
      <c r="AB970" s="276"/>
      <c r="AC970" s="276"/>
      <c r="AD970" s="299"/>
      <c r="AE970" s="276"/>
      <c r="AF970" s="276"/>
      <c r="AG970" s="276"/>
      <c r="AH970" s="276"/>
      <c r="AI970" s="276"/>
      <c r="AJ970" s="276"/>
      <c r="AK970" s="276"/>
      <c r="AL970" s="276"/>
      <c r="AM970" s="276"/>
      <c r="AN970" s="276"/>
      <c r="AO970" s="276"/>
      <c r="AP970" s="276"/>
      <c r="AQ970" s="276"/>
      <c r="AR970" s="276"/>
      <c r="AS970" s="299"/>
      <c r="AT970" s="276"/>
      <c r="AU970" s="281"/>
    </row>
    <row r="971" spans="1:47" s="2" customFormat="1">
      <c r="A971" s="452"/>
      <c r="B971" s="452"/>
      <c r="C971" s="452"/>
      <c r="D971" s="452"/>
      <c r="E971" s="276"/>
      <c r="F971" s="276"/>
      <c r="G971" s="276"/>
      <c r="H971" s="182"/>
      <c r="I971" s="182"/>
      <c r="J971" s="299"/>
      <c r="K971" s="276"/>
      <c r="L971" s="276"/>
      <c r="M971" s="276"/>
      <c r="N971" s="299"/>
      <c r="O971" s="276"/>
      <c r="P971" s="276"/>
      <c r="Q971" s="276"/>
      <c r="R971" s="276"/>
      <c r="S971" s="276"/>
      <c r="T971" s="276"/>
      <c r="U971" s="276"/>
      <c r="V971" s="276"/>
      <c r="W971" s="276"/>
      <c r="X971" s="276"/>
      <c r="Y971" s="276"/>
      <c r="Z971" s="276"/>
      <c r="AA971" s="276"/>
      <c r="AB971" s="276"/>
      <c r="AC971" s="276"/>
      <c r="AD971" s="299"/>
      <c r="AE971" s="276"/>
      <c r="AF971" s="276"/>
      <c r="AG971" s="276"/>
      <c r="AH971" s="276"/>
      <c r="AI971" s="276"/>
      <c r="AJ971" s="276"/>
      <c r="AK971" s="276"/>
      <c r="AL971" s="276"/>
      <c r="AM971" s="276"/>
      <c r="AN971" s="276"/>
      <c r="AO971" s="276"/>
      <c r="AP971" s="276"/>
      <c r="AQ971" s="276"/>
      <c r="AR971" s="276"/>
      <c r="AS971" s="299"/>
      <c r="AT971" s="276"/>
      <c r="AU971" s="281"/>
    </row>
    <row r="972" spans="1:47" s="2" customFormat="1">
      <c r="A972" s="452"/>
      <c r="B972" s="452"/>
      <c r="C972" s="452"/>
      <c r="D972" s="452"/>
      <c r="E972" s="276"/>
      <c r="F972" s="276"/>
      <c r="G972" s="276"/>
      <c r="H972" s="182"/>
      <c r="I972" s="182"/>
      <c r="J972" s="299"/>
      <c r="K972" s="276"/>
      <c r="L972" s="276"/>
      <c r="M972" s="276"/>
      <c r="N972" s="299"/>
      <c r="O972" s="276"/>
      <c r="P972" s="276"/>
      <c r="Q972" s="276"/>
      <c r="R972" s="276"/>
      <c r="S972" s="276"/>
      <c r="T972" s="276"/>
      <c r="U972" s="276"/>
      <c r="V972" s="276"/>
      <c r="W972" s="276"/>
      <c r="X972" s="276"/>
      <c r="Y972" s="276"/>
      <c r="Z972" s="276"/>
      <c r="AA972" s="276"/>
      <c r="AB972" s="276"/>
      <c r="AC972" s="276"/>
      <c r="AD972" s="299"/>
      <c r="AE972" s="276"/>
      <c r="AF972" s="276"/>
      <c r="AG972" s="276"/>
      <c r="AH972" s="276"/>
      <c r="AI972" s="276"/>
      <c r="AJ972" s="276"/>
      <c r="AK972" s="276"/>
      <c r="AL972" s="276"/>
      <c r="AM972" s="276"/>
      <c r="AN972" s="276"/>
      <c r="AO972" s="276"/>
      <c r="AP972" s="276"/>
      <c r="AQ972" s="276"/>
      <c r="AR972" s="276"/>
      <c r="AS972" s="299"/>
      <c r="AT972" s="276"/>
      <c r="AU972" s="281"/>
    </row>
    <row r="973" spans="1:47" s="2" customFormat="1">
      <c r="A973" s="452"/>
      <c r="B973" s="452"/>
      <c r="C973" s="452"/>
      <c r="D973" s="452"/>
      <c r="E973" s="276"/>
      <c r="F973" s="276"/>
      <c r="G973" s="276"/>
      <c r="H973" s="182"/>
      <c r="I973" s="182"/>
      <c r="J973" s="299"/>
      <c r="K973" s="276"/>
      <c r="L973" s="276"/>
      <c r="M973" s="276"/>
      <c r="N973" s="299"/>
      <c r="O973" s="276"/>
      <c r="P973" s="276"/>
      <c r="Q973" s="276"/>
      <c r="R973" s="276"/>
      <c r="S973" s="276"/>
      <c r="T973" s="276"/>
      <c r="U973" s="276"/>
      <c r="V973" s="276"/>
      <c r="W973" s="276"/>
      <c r="X973" s="276"/>
      <c r="Y973" s="276"/>
      <c r="Z973" s="276"/>
      <c r="AA973" s="276"/>
      <c r="AB973" s="276"/>
      <c r="AC973" s="276"/>
      <c r="AD973" s="299"/>
      <c r="AE973" s="276"/>
      <c r="AF973" s="276"/>
      <c r="AG973" s="276"/>
      <c r="AH973" s="276"/>
      <c r="AI973" s="276"/>
      <c r="AJ973" s="276"/>
      <c r="AK973" s="276"/>
      <c r="AL973" s="276"/>
      <c r="AM973" s="276"/>
      <c r="AN973" s="276"/>
      <c r="AO973" s="276"/>
      <c r="AP973" s="276"/>
      <c r="AQ973" s="276"/>
      <c r="AR973" s="276"/>
      <c r="AS973" s="299"/>
      <c r="AT973" s="276"/>
      <c r="AU973" s="281"/>
    </row>
    <row r="974" spans="1:47" s="2" customFormat="1">
      <c r="A974" s="452"/>
      <c r="B974" s="452"/>
      <c r="C974" s="452"/>
      <c r="D974" s="452"/>
      <c r="E974" s="276"/>
      <c r="F974" s="276"/>
      <c r="G974" s="276"/>
      <c r="H974" s="182"/>
      <c r="I974" s="182"/>
      <c r="J974" s="299"/>
      <c r="K974" s="276"/>
      <c r="L974" s="276"/>
      <c r="M974" s="276"/>
      <c r="N974" s="299"/>
      <c r="O974" s="276"/>
      <c r="P974" s="276"/>
      <c r="Q974" s="276"/>
      <c r="R974" s="276"/>
      <c r="S974" s="276"/>
      <c r="T974" s="276"/>
      <c r="U974" s="276"/>
      <c r="V974" s="276"/>
      <c r="W974" s="276"/>
      <c r="X974" s="276"/>
      <c r="Y974" s="276"/>
      <c r="Z974" s="276"/>
      <c r="AA974" s="276"/>
      <c r="AB974" s="276"/>
      <c r="AC974" s="276"/>
      <c r="AD974" s="299"/>
      <c r="AE974" s="276"/>
      <c r="AF974" s="276"/>
      <c r="AG974" s="276"/>
      <c r="AH974" s="276"/>
      <c r="AI974" s="276"/>
      <c r="AJ974" s="276"/>
      <c r="AK974" s="276"/>
      <c r="AL974" s="276"/>
      <c r="AM974" s="276"/>
      <c r="AN974" s="276"/>
      <c r="AO974" s="276"/>
      <c r="AP974" s="276"/>
      <c r="AQ974" s="276"/>
      <c r="AR974" s="276"/>
      <c r="AS974" s="299"/>
      <c r="AT974" s="276"/>
      <c r="AU974" s="281"/>
    </row>
    <row r="975" spans="1:47" s="2" customFormat="1">
      <c r="A975" s="452"/>
      <c r="B975" s="452"/>
      <c r="C975" s="452"/>
      <c r="D975" s="452"/>
      <c r="E975" s="276"/>
      <c r="F975" s="276"/>
      <c r="G975" s="276"/>
      <c r="H975" s="182"/>
      <c r="I975" s="182"/>
      <c r="J975" s="299"/>
      <c r="K975" s="276"/>
      <c r="L975" s="276"/>
      <c r="M975" s="276"/>
      <c r="N975" s="299"/>
      <c r="O975" s="276"/>
      <c r="P975" s="276"/>
      <c r="Q975" s="276"/>
      <c r="R975" s="276"/>
      <c r="S975" s="276"/>
      <c r="T975" s="276"/>
      <c r="U975" s="276"/>
      <c r="V975" s="276"/>
      <c r="W975" s="276"/>
      <c r="X975" s="276"/>
      <c r="Y975" s="276"/>
      <c r="Z975" s="276"/>
      <c r="AA975" s="276"/>
      <c r="AB975" s="276"/>
      <c r="AC975" s="276"/>
      <c r="AD975" s="299"/>
      <c r="AE975" s="276"/>
      <c r="AF975" s="276"/>
      <c r="AG975" s="276"/>
      <c r="AH975" s="276"/>
      <c r="AI975" s="276"/>
      <c r="AJ975" s="276"/>
      <c r="AK975" s="276"/>
      <c r="AL975" s="276"/>
      <c r="AM975" s="276"/>
      <c r="AN975" s="276"/>
      <c r="AO975" s="276"/>
      <c r="AP975" s="276"/>
      <c r="AQ975" s="276"/>
      <c r="AR975" s="276"/>
      <c r="AS975" s="299"/>
      <c r="AT975" s="276"/>
      <c r="AU975" s="281"/>
    </row>
    <row r="976" spans="1:47" s="2" customFormat="1">
      <c r="A976" s="452"/>
      <c r="B976" s="452"/>
      <c r="C976" s="452"/>
      <c r="D976" s="452"/>
      <c r="E976" s="276"/>
      <c r="F976" s="276"/>
      <c r="G976" s="276"/>
      <c r="H976" s="182"/>
      <c r="I976" s="182"/>
      <c r="J976" s="299"/>
      <c r="K976" s="276"/>
      <c r="L976" s="276"/>
      <c r="M976" s="276"/>
      <c r="N976" s="299"/>
      <c r="O976" s="276"/>
      <c r="P976" s="276"/>
      <c r="Q976" s="276"/>
      <c r="R976" s="276"/>
      <c r="S976" s="276"/>
      <c r="T976" s="276"/>
      <c r="U976" s="276"/>
      <c r="V976" s="276"/>
      <c r="W976" s="276"/>
      <c r="X976" s="276"/>
      <c r="Y976" s="276"/>
      <c r="Z976" s="276"/>
      <c r="AA976" s="276"/>
      <c r="AB976" s="276"/>
      <c r="AC976" s="276"/>
      <c r="AD976" s="299"/>
      <c r="AE976" s="276"/>
      <c r="AF976" s="276"/>
      <c r="AG976" s="276"/>
      <c r="AH976" s="276"/>
      <c r="AI976" s="276"/>
      <c r="AJ976" s="276"/>
      <c r="AK976" s="276"/>
      <c r="AL976" s="276"/>
      <c r="AM976" s="276"/>
      <c r="AN976" s="276"/>
      <c r="AO976" s="276"/>
      <c r="AP976" s="276"/>
      <c r="AQ976" s="276"/>
      <c r="AR976" s="276"/>
      <c r="AS976" s="299"/>
      <c r="AT976" s="276"/>
      <c r="AU976" s="281"/>
    </row>
    <row r="977" spans="1:47" s="2" customFormat="1">
      <c r="A977" s="452"/>
      <c r="B977" s="452"/>
      <c r="C977" s="452"/>
      <c r="D977" s="452"/>
      <c r="E977" s="276"/>
      <c r="F977" s="276"/>
      <c r="G977" s="276"/>
      <c r="H977" s="182"/>
      <c r="I977" s="182"/>
      <c r="J977" s="299"/>
      <c r="K977" s="276"/>
      <c r="L977" s="276"/>
      <c r="M977" s="276"/>
      <c r="N977" s="299"/>
      <c r="O977" s="276"/>
      <c r="P977" s="276"/>
      <c r="Q977" s="276"/>
      <c r="R977" s="276"/>
      <c r="S977" s="276"/>
      <c r="T977" s="276"/>
      <c r="U977" s="276"/>
      <c r="V977" s="276"/>
      <c r="W977" s="276"/>
      <c r="X977" s="276"/>
      <c r="Y977" s="276"/>
      <c r="Z977" s="276"/>
      <c r="AA977" s="276"/>
      <c r="AB977" s="276"/>
      <c r="AC977" s="276"/>
      <c r="AD977" s="299"/>
      <c r="AE977" s="276"/>
      <c r="AF977" s="276"/>
      <c r="AG977" s="276"/>
      <c r="AH977" s="276"/>
      <c r="AI977" s="276"/>
      <c r="AJ977" s="276"/>
      <c r="AK977" s="276"/>
      <c r="AL977" s="276"/>
      <c r="AM977" s="276"/>
      <c r="AN977" s="276"/>
      <c r="AO977" s="276"/>
      <c r="AP977" s="276"/>
      <c r="AQ977" s="276"/>
      <c r="AR977" s="276"/>
      <c r="AS977" s="299"/>
      <c r="AT977" s="276"/>
      <c r="AU977" s="281"/>
    </row>
    <row r="978" spans="1:47" s="2" customFormat="1">
      <c r="A978" s="452"/>
      <c r="B978" s="452"/>
      <c r="C978" s="452"/>
      <c r="D978" s="452"/>
      <c r="E978" s="276"/>
      <c r="F978" s="276"/>
      <c r="G978" s="276"/>
      <c r="H978" s="182"/>
      <c r="I978" s="182"/>
      <c r="J978" s="299"/>
      <c r="K978" s="276"/>
      <c r="L978" s="276"/>
      <c r="M978" s="276"/>
      <c r="N978" s="299"/>
      <c r="O978" s="276"/>
      <c r="P978" s="276"/>
      <c r="Q978" s="276"/>
      <c r="R978" s="276"/>
      <c r="S978" s="276"/>
      <c r="T978" s="276"/>
      <c r="U978" s="276"/>
      <c r="V978" s="276"/>
      <c r="W978" s="276"/>
      <c r="X978" s="276"/>
      <c r="Y978" s="276"/>
      <c r="Z978" s="276"/>
      <c r="AA978" s="276"/>
      <c r="AB978" s="276"/>
      <c r="AC978" s="276"/>
      <c r="AD978" s="299"/>
      <c r="AE978" s="276"/>
      <c r="AF978" s="276"/>
      <c r="AG978" s="276"/>
      <c r="AH978" s="276"/>
      <c r="AI978" s="276"/>
      <c r="AJ978" s="276"/>
      <c r="AK978" s="276"/>
      <c r="AL978" s="276"/>
      <c r="AM978" s="276"/>
      <c r="AN978" s="276"/>
      <c r="AO978" s="276"/>
      <c r="AP978" s="276"/>
      <c r="AQ978" s="276"/>
      <c r="AR978" s="276"/>
      <c r="AS978" s="299"/>
      <c r="AT978" s="276"/>
      <c r="AU978" s="281"/>
    </row>
    <row r="979" spans="1:47" s="2" customFormat="1">
      <c r="A979" s="452"/>
      <c r="B979" s="452"/>
      <c r="C979" s="452"/>
      <c r="D979" s="452"/>
      <c r="E979" s="276"/>
      <c r="F979" s="276"/>
      <c r="G979" s="276"/>
      <c r="H979" s="182"/>
      <c r="I979" s="182"/>
      <c r="J979" s="299"/>
      <c r="K979" s="276"/>
      <c r="L979" s="276"/>
      <c r="M979" s="276"/>
      <c r="N979" s="299"/>
      <c r="O979" s="276"/>
      <c r="P979" s="276"/>
      <c r="Q979" s="276"/>
      <c r="R979" s="276"/>
      <c r="S979" s="276"/>
      <c r="T979" s="276"/>
      <c r="U979" s="276"/>
      <c r="V979" s="276"/>
      <c r="W979" s="276"/>
      <c r="X979" s="276"/>
      <c r="Y979" s="276"/>
      <c r="Z979" s="276"/>
      <c r="AA979" s="276"/>
      <c r="AB979" s="276"/>
      <c r="AC979" s="276"/>
      <c r="AD979" s="299"/>
      <c r="AE979" s="276"/>
      <c r="AF979" s="276"/>
      <c r="AG979" s="276"/>
      <c r="AH979" s="276"/>
      <c r="AI979" s="276"/>
      <c r="AJ979" s="276"/>
      <c r="AK979" s="276"/>
      <c r="AL979" s="276"/>
      <c r="AM979" s="276"/>
      <c r="AN979" s="276"/>
      <c r="AO979" s="276"/>
      <c r="AP979" s="276"/>
      <c r="AQ979" s="276"/>
      <c r="AR979" s="276"/>
      <c r="AS979" s="299"/>
      <c r="AT979" s="276"/>
      <c r="AU979" s="281"/>
    </row>
    <row r="980" spans="1:47" s="2" customFormat="1">
      <c r="A980" s="452"/>
      <c r="B980" s="452"/>
      <c r="C980" s="452"/>
      <c r="D980" s="452"/>
      <c r="E980" s="276"/>
      <c r="F980" s="276"/>
      <c r="G980" s="276"/>
      <c r="H980" s="182"/>
      <c r="I980" s="182"/>
      <c r="J980" s="299"/>
      <c r="K980" s="276"/>
      <c r="L980" s="276"/>
      <c r="M980" s="276"/>
      <c r="N980" s="299"/>
      <c r="O980" s="276"/>
      <c r="P980" s="276"/>
      <c r="Q980" s="276"/>
      <c r="R980" s="276"/>
      <c r="S980" s="276"/>
      <c r="T980" s="276"/>
      <c r="U980" s="276"/>
      <c r="V980" s="276"/>
      <c r="W980" s="276"/>
      <c r="X980" s="276"/>
      <c r="Y980" s="276"/>
      <c r="Z980" s="276"/>
      <c r="AA980" s="276"/>
      <c r="AB980" s="276"/>
      <c r="AC980" s="276"/>
      <c r="AD980" s="299"/>
      <c r="AE980" s="276"/>
      <c r="AF980" s="276"/>
      <c r="AG980" s="276"/>
      <c r="AH980" s="276"/>
      <c r="AI980" s="276"/>
      <c r="AJ980" s="276"/>
      <c r="AK980" s="276"/>
      <c r="AL980" s="276"/>
      <c r="AM980" s="276"/>
      <c r="AN980" s="276"/>
      <c r="AO980" s="276"/>
      <c r="AP980" s="276"/>
      <c r="AQ980" s="276"/>
      <c r="AR980" s="276"/>
      <c r="AS980" s="299"/>
      <c r="AT980" s="276"/>
      <c r="AU980" s="281"/>
    </row>
    <row r="981" spans="1:47" s="2" customFormat="1">
      <c r="A981" s="452"/>
      <c r="B981" s="452"/>
      <c r="C981" s="452"/>
      <c r="D981" s="452"/>
      <c r="E981" s="276"/>
      <c r="F981" s="276"/>
      <c r="G981" s="276"/>
      <c r="H981" s="182"/>
      <c r="I981" s="182"/>
      <c r="J981" s="299"/>
      <c r="K981" s="276"/>
      <c r="L981" s="276"/>
      <c r="M981" s="276"/>
      <c r="N981" s="299"/>
      <c r="O981" s="276"/>
      <c r="P981" s="276"/>
      <c r="Q981" s="276"/>
      <c r="R981" s="276"/>
      <c r="S981" s="276"/>
      <c r="T981" s="276"/>
      <c r="U981" s="276"/>
      <c r="V981" s="276"/>
      <c r="W981" s="276"/>
      <c r="X981" s="276"/>
      <c r="Y981" s="276"/>
      <c r="Z981" s="276"/>
      <c r="AA981" s="276"/>
      <c r="AB981" s="276"/>
      <c r="AC981" s="276"/>
      <c r="AD981" s="299"/>
      <c r="AE981" s="276"/>
      <c r="AF981" s="276"/>
      <c r="AG981" s="276"/>
      <c r="AH981" s="276"/>
      <c r="AI981" s="276"/>
      <c r="AJ981" s="276"/>
      <c r="AK981" s="276"/>
      <c r="AL981" s="276"/>
      <c r="AM981" s="276"/>
      <c r="AN981" s="276"/>
      <c r="AO981" s="276"/>
      <c r="AP981" s="276"/>
      <c r="AQ981" s="276"/>
      <c r="AR981" s="276"/>
      <c r="AS981" s="299"/>
      <c r="AT981" s="276"/>
      <c r="AU981" s="281"/>
    </row>
    <row r="982" spans="1:47" s="2" customFormat="1">
      <c r="A982" s="452"/>
      <c r="B982" s="452"/>
      <c r="C982" s="452"/>
      <c r="D982" s="452"/>
      <c r="E982" s="276"/>
      <c r="F982" s="276"/>
      <c r="G982" s="276"/>
      <c r="H982" s="182"/>
      <c r="I982" s="182"/>
      <c r="J982" s="299"/>
      <c r="K982" s="276"/>
      <c r="L982" s="276"/>
      <c r="M982" s="276"/>
      <c r="N982" s="299"/>
      <c r="O982" s="276"/>
      <c r="P982" s="276"/>
      <c r="Q982" s="276"/>
      <c r="R982" s="276"/>
      <c r="S982" s="276"/>
      <c r="T982" s="276"/>
      <c r="U982" s="276"/>
      <c r="V982" s="276"/>
      <c r="W982" s="276"/>
      <c r="X982" s="276"/>
      <c r="Y982" s="276"/>
      <c r="Z982" s="276"/>
      <c r="AA982" s="276"/>
      <c r="AB982" s="276"/>
      <c r="AC982" s="276"/>
      <c r="AD982" s="299"/>
      <c r="AE982" s="276"/>
      <c r="AF982" s="276"/>
      <c r="AG982" s="276"/>
      <c r="AH982" s="276"/>
      <c r="AI982" s="276"/>
      <c r="AJ982" s="276"/>
      <c r="AK982" s="276"/>
      <c r="AL982" s="276"/>
      <c r="AM982" s="276"/>
      <c r="AN982" s="276"/>
      <c r="AO982" s="276"/>
      <c r="AP982" s="276"/>
      <c r="AQ982" s="276"/>
      <c r="AR982" s="276"/>
      <c r="AS982" s="299"/>
      <c r="AT982" s="276"/>
      <c r="AU982" s="281"/>
    </row>
    <row r="983" spans="1:47" s="2" customFormat="1">
      <c r="A983" s="452"/>
      <c r="B983" s="452"/>
      <c r="C983" s="452"/>
      <c r="D983" s="452"/>
      <c r="E983" s="276"/>
      <c r="F983" s="276"/>
      <c r="G983" s="276"/>
      <c r="H983" s="182"/>
      <c r="I983" s="182"/>
      <c r="J983" s="299"/>
      <c r="K983" s="276"/>
      <c r="L983" s="276"/>
      <c r="M983" s="276"/>
      <c r="N983" s="299"/>
      <c r="O983" s="276"/>
      <c r="P983" s="276"/>
      <c r="Q983" s="276"/>
      <c r="R983" s="276"/>
      <c r="S983" s="276"/>
      <c r="T983" s="276"/>
      <c r="U983" s="276"/>
      <c r="V983" s="276"/>
      <c r="W983" s="276"/>
      <c r="X983" s="276"/>
      <c r="Y983" s="276"/>
      <c r="Z983" s="276"/>
      <c r="AA983" s="276"/>
      <c r="AB983" s="276"/>
      <c r="AC983" s="276"/>
      <c r="AD983" s="299"/>
      <c r="AE983" s="276"/>
      <c r="AF983" s="276"/>
      <c r="AG983" s="276"/>
      <c r="AH983" s="276"/>
      <c r="AI983" s="276"/>
      <c r="AJ983" s="276"/>
      <c r="AK983" s="276"/>
      <c r="AL983" s="276"/>
      <c r="AM983" s="276"/>
      <c r="AN983" s="276"/>
      <c r="AO983" s="276"/>
      <c r="AP983" s="276"/>
      <c r="AQ983" s="276"/>
      <c r="AR983" s="276"/>
      <c r="AS983" s="299"/>
      <c r="AT983" s="276"/>
      <c r="AU983" s="281"/>
    </row>
    <row r="984" spans="1:47" s="2" customFormat="1">
      <c r="A984" s="452"/>
      <c r="B984" s="452"/>
      <c r="C984" s="452"/>
      <c r="D984" s="452"/>
      <c r="E984" s="276"/>
      <c r="F984" s="276"/>
      <c r="G984" s="276"/>
      <c r="H984" s="182"/>
      <c r="I984" s="182"/>
      <c r="J984" s="299"/>
      <c r="K984" s="276"/>
      <c r="L984" s="276"/>
      <c r="M984" s="276"/>
      <c r="N984" s="299"/>
      <c r="O984" s="276"/>
      <c r="P984" s="276"/>
      <c r="Q984" s="276"/>
      <c r="R984" s="276"/>
      <c r="S984" s="276"/>
      <c r="T984" s="276"/>
      <c r="U984" s="276"/>
      <c r="V984" s="276"/>
      <c r="W984" s="276"/>
      <c r="X984" s="276"/>
      <c r="Y984" s="276"/>
      <c r="Z984" s="276"/>
      <c r="AA984" s="276"/>
      <c r="AB984" s="276"/>
      <c r="AC984" s="276"/>
      <c r="AD984" s="299"/>
      <c r="AE984" s="276"/>
      <c r="AF984" s="276"/>
      <c r="AG984" s="276"/>
      <c r="AH984" s="276"/>
      <c r="AI984" s="276"/>
      <c r="AJ984" s="276"/>
      <c r="AK984" s="276"/>
      <c r="AL984" s="276"/>
      <c r="AM984" s="276"/>
      <c r="AN984" s="276"/>
      <c r="AO984" s="276"/>
      <c r="AP984" s="276"/>
      <c r="AQ984" s="276"/>
      <c r="AR984" s="276"/>
      <c r="AS984" s="299"/>
      <c r="AT984" s="276"/>
      <c r="AU984" s="281"/>
    </row>
    <row r="985" spans="1:47" s="2" customFormat="1">
      <c r="A985" s="452"/>
      <c r="B985" s="452"/>
      <c r="C985" s="452"/>
      <c r="D985" s="452"/>
      <c r="E985" s="276"/>
      <c r="F985" s="276"/>
      <c r="G985" s="276"/>
      <c r="H985" s="182"/>
      <c r="I985" s="182"/>
      <c r="J985" s="299"/>
      <c r="K985" s="276"/>
      <c r="L985" s="276"/>
      <c r="M985" s="276"/>
      <c r="N985" s="299"/>
      <c r="O985" s="276"/>
      <c r="P985" s="276"/>
      <c r="Q985" s="276"/>
      <c r="R985" s="276"/>
      <c r="S985" s="276"/>
      <c r="T985" s="276"/>
      <c r="U985" s="276"/>
      <c r="V985" s="276"/>
      <c r="W985" s="276"/>
      <c r="X985" s="276"/>
      <c r="Y985" s="276"/>
      <c r="Z985" s="276"/>
      <c r="AA985" s="276"/>
      <c r="AB985" s="276"/>
      <c r="AC985" s="276"/>
      <c r="AD985" s="299"/>
      <c r="AE985" s="276"/>
      <c r="AF985" s="276"/>
      <c r="AG985" s="276"/>
      <c r="AH985" s="276"/>
      <c r="AI985" s="276"/>
      <c r="AJ985" s="276"/>
      <c r="AK985" s="276"/>
      <c r="AL985" s="276"/>
      <c r="AM985" s="276"/>
      <c r="AN985" s="276"/>
      <c r="AO985" s="276"/>
      <c r="AP985" s="276"/>
      <c r="AQ985" s="276"/>
      <c r="AR985" s="276"/>
      <c r="AS985" s="299"/>
      <c r="AT985" s="276"/>
      <c r="AU985" s="281"/>
    </row>
    <row r="986" spans="1:47" s="2" customFormat="1">
      <c r="A986" s="452"/>
      <c r="B986" s="452"/>
      <c r="C986" s="452"/>
      <c r="D986" s="452"/>
      <c r="E986" s="276"/>
      <c r="F986" s="276"/>
      <c r="G986" s="276"/>
      <c r="H986" s="182"/>
      <c r="I986" s="182"/>
      <c r="J986" s="299"/>
      <c r="K986" s="276"/>
      <c r="L986" s="276"/>
      <c r="M986" s="276"/>
      <c r="N986" s="299"/>
      <c r="O986" s="276"/>
      <c r="P986" s="276"/>
      <c r="Q986" s="276"/>
      <c r="R986" s="276"/>
      <c r="S986" s="276"/>
      <c r="T986" s="276"/>
      <c r="U986" s="276"/>
      <c r="V986" s="276"/>
      <c r="W986" s="276"/>
      <c r="X986" s="276"/>
      <c r="Y986" s="276"/>
      <c r="Z986" s="276"/>
      <c r="AA986" s="276"/>
      <c r="AB986" s="276"/>
      <c r="AC986" s="276"/>
      <c r="AD986" s="299"/>
      <c r="AE986" s="276"/>
      <c r="AF986" s="276"/>
      <c r="AG986" s="276"/>
      <c r="AH986" s="276"/>
      <c r="AI986" s="276"/>
      <c r="AJ986" s="276"/>
      <c r="AK986" s="276"/>
      <c r="AL986" s="276"/>
      <c r="AM986" s="276"/>
      <c r="AN986" s="276"/>
      <c r="AO986" s="276"/>
      <c r="AP986" s="276"/>
      <c r="AQ986" s="276"/>
      <c r="AR986" s="276"/>
      <c r="AS986" s="299"/>
      <c r="AT986" s="276"/>
      <c r="AU986" s="281"/>
    </row>
    <row r="987" spans="1:47" s="2" customFormat="1">
      <c r="A987" s="452"/>
      <c r="B987" s="452"/>
      <c r="C987" s="452"/>
      <c r="D987" s="452"/>
      <c r="E987" s="276"/>
      <c r="F987" s="276"/>
      <c r="G987" s="276"/>
      <c r="H987" s="182"/>
      <c r="I987" s="182"/>
      <c r="J987" s="299"/>
      <c r="K987" s="276"/>
      <c r="L987" s="276"/>
      <c r="M987" s="276"/>
      <c r="N987" s="299"/>
      <c r="O987" s="276"/>
      <c r="P987" s="276"/>
      <c r="Q987" s="276"/>
      <c r="R987" s="276"/>
      <c r="S987" s="276"/>
      <c r="T987" s="276"/>
      <c r="U987" s="276"/>
      <c r="V987" s="276"/>
      <c r="W987" s="276"/>
      <c r="X987" s="276"/>
      <c r="Y987" s="276"/>
      <c r="Z987" s="276"/>
      <c r="AA987" s="276"/>
      <c r="AB987" s="276"/>
      <c r="AC987" s="276"/>
      <c r="AD987" s="299"/>
      <c r="AE987" s="276"/>
      <c r="AF987" s="276"/>
      <c r="AG987" s="276"/>
      <c r="AH987" s="276"/>
      <c r="AI987" s="276"/>
      <c r="AJ987" s="276"/>
      <c r="AK987" s="276"/>
      <c r="AL987" s="276"/>
      <c r="AM987" s="276"/>
      <c r="AN987" s="276"/>
      <c r="AO987" s="276"/>
      <c r="AP987" s="276"/>
      <c r="AQ987" s="276"/>
      <c r="AR987" s="276"/>
      <c r="AS987" s="299"/>
      <c r="AT987" s="276"/>
      <c r="AU987" s="281"/>
    </row>
    <row r="988" spans="1:47" s="2" customFormat="1">
      <c r="A988" s="452"/>
      <c r="B988" s="452"/>
      <c r="C988" s="452"/>
      <c r="D988" s="452"/>
      <c r="E988" s="276"/>
      <c r="F988" s="276"/>
      <c r="G988" s="276"/>
      <c r="H988" s="182"/>
      <c r="I988" s="182"/>
      <c r="J988" s="299"/>
      <c r="K988" s="276"/>
      <c r="L988" s="276"/>
      <c r="M988" s="276"/>
      <c r="N988" s="299"/>
      <c r="O988" s="276"/>
      <c r="P988" s="276"/>
      <c r="Q988" s="276"/>
      <c r="R988" s="276"/>
      <c r="S988" s="276"/>
      <c r="T988" s="276"/>
      <c r="U988" s="276"/>
      <c r="V988" s="276"/>
      <c r="W988" s="276"/>
      <c r="X988" s="276"/>
      <c r="Y988" s="276"/>
      <c r="Z988" s="276"/>
      <c r="AA988" s="276"/>
      <c r="AB988" s="276"/>
      <c r="AC988" s="276"/>
      <c r="AD988" s="299"/>
      <c r="AE988" s="276"/>
      <c r="AF988" s="276"/>
      <c r="AG988" s="276"/>
      <c r="AH988" s="276"/>
      <c r="AI988" s="276"/>
      <c r="AJ988" s="276"/>
      <c r="AK988" s="276"/>
      <c r="AL988" s="276"/>
      <c r="AM988" s="276"/>
      <c r="AN988" s="276"/>
      <c r="AO988" s="276"/>
      <c r="AP988" s="276"/>
      <c r="AQ988" s="276"/>
      <c r="AR988" s="276"/>
      <c r="AS988" s="299"/>
      <c r="AT988" s="276"/>
      <c r="AU988" s="281"/>
    </row>
    <row r="989" spans="1:47" s="2" customFormat="1">
      <c r="A989" s="452"/>
      <c r="B989" s="452"/>
      <c r="C989" s="452"/>
      <c r="D989" s="452"/>
      <c r="E989" s="276"/>
      <c r="F989" s="276"/>
      <c r="G989" s="276"/>
      <c r="H989" s="182"/>
      <c r="I989" s="182"/>
      <c r="J989" s="299"/>
      <c r="K989" s="276"/>
      <c r="L989" s="276"/>
      <c r="M989" s="276"/>
      <c r="N989" s="299"/>
      <c r="O989" s="276"/>
      <c r="P989" s="276"/>
      <c r="Q989" s="276"/>
      <c r="R989" s="276"/>
      <c r="S989" s="276"/>
      <c r="T989" s="276"/>
      <c r="U989" s="276"/>
      <c r="V989" s="276"/>
      <c r="W989" s="276"/>
      <c r="X989" s="276"/>
      <c r="Y989" s="276"/>
      <c r="Z989" s="276"/>
      <c r="AA989" s="276"/>
      <c r="AB989" s="276"/>
      <c r="AC989" s="276"/>
      <c r="AD989" s="299"/>
      <c r="AE989" s="276"/>
      <c r="AF989" s="276"/>
      <c r="AG989" s="276"/>
      <c r="AH989" s="276"/>
      <c r="AI989" s="276"/>
      <c r="AJ989" s="276"/>
      <c r="AK989" s="276"/>
      <c r="AL989" s="276"/>
      <c r="AM989" s="276"/>
      <c r="AN989" s="276"/>
      <c r="AO989" s="276"/>
      <c r="AP989" s="276"/>
      <c r="AQ989" s="276"/>
      <c r="AR989" s="276"/>
      <c r="AS989" s="299"/>
      <c r="AT989" s="276"/>
      <c r="AU989" s="281"/>
    </row>
    <row r="990" spans="1:47" s="2" customFormat="1">
      <c r="A990" s="452"/>
      <c r="B990" s="452"/>
      <c r="C990" s="452"/>
      <c r="D990" s="452"/>
      <c r="E990" s="276"/>
      <c r="F990" s="276"/>
      <c r="G990" s="276"/>
      <c r="H990" s="182"/>
      <c r="I990" s="182"/>
      <c r="J990" s="299"/>
      <c r="K990" s="276"/>
      <c r="L990" s="276"/>
      <c r="M990" s="276"/>
      <c r="N990" s="299"/>
      <c r="O990" s="276"/>
      <c r="P990" s="276"/>
      <c r="Q990" s="276"/>
      <c r="R990" s="276"/>
      <c r="S990" s="276"/>
      <c r="T990" s="276"/>
      <c r="U990" s="276"/>
      <c r="V990" s="276"/>
      <c r="W990" s="276"/>
      <c r="X990" s="276"/>
      <c r="Y990" s="276"/>
      <c r="Z990" s="276"/>
      <c r="AA990" s="276"/>
      <c r="AB990" s="276"/>
      <c r="AC990" s="276"/>
      <c r="AD990" s="299"/>
      <c r="AE990" s="276"/>
      <c r="AF990" s="276"/>
      <c r="AG990" s="276"/>
      <c r="AH990" s="276"/>
      <c r="AI990" s="276"/>
      <c r="AJ990" s="276"/>
      <c r="AK990" s="276"/>
      <c r="AL990" s="276"/>
      <c r="AM990" s="276"/>
      <c r="AN990" s="276"/>
      <c r="AO990" s="276"/>
      <c r="AP990" s="276"/>
      <c r="AQ990" s="276"/>
      <c r="AR990" s="276"/>
      <c r="AS990" s="299"/>
      <c r="AT990" s="276"/>
      <c r="AU990" s="281"/>
    </row>
    <row r="991" spans="1:47" s="2" customFormat="1">
      <c r="A991" s="452"/>
      <c r="B991" s="452"/>
      <c r="C991" s="452"/>
      <c r="D991" s="452"/>
      <c r="E991" s="276"/>
      <c r="F991" s="276"/>
      <c r="G991" s="276"/>
      <c r="H991" s="182"/>
      <c r="I991" s="182"/>
      <c r="J991" s="299"/>
      <c r="K991" s="276"/>
      <c r="L991" s="276"/>
      <c r="M991" s="276"/>
      <c r="N991" s="299"/>
      <c r="O991" s="276"/>
      <c r="P991" s="276"/>
      <c r="Q991" s="276"/>
      <c r="R991" s="276"/>
      <c r="S991" s="276"/>
      <c r="T991" s="276"/>
      <c r="U991" s="276"/>
      <c r="V991" s="276"/>
      <c r="W991" s="276"/>
      <c r="X991" s="276"/>
      <c r="Y991" s="276"/>
      <c r="Z991" s="276"/>
      <c r="AA991" s="276"/>
      <c r="AB991" s="276"/>
      <c r="AC991" s="276"/>
      <c r="AD991" s="299"/>
      <c r="AE991" s="276"/>
      <c r="AF991" s="276"/>
      <c r="AG991" s="276"/>
      <c r="AH991" s="276"/>
      <c r="AI991" s="276"/>
      <c r="AJ991" s="276"/>
      <c r="AK991" s="276"/>
      <c r="AL991" s="276"/>
      <c r="AM991" s="276"/>
      <c r="AN991" s="276"/>
      <c r="AO991" s="276"/>
      <c r="AP991" s="276"/>
      <c r="AQ991" s="276"/>
      <c r="AR991" s="276"/>
      <c r="AS991" s="299"/>
      <c r="AT991" s="276"/>
      <c r="AU991" s="281"/>
    </row>
  </sheetData>
  <sheetProtection password="B48E" sheet="1" objects="1" scenarios="1" selectLockedCells="1" selectUnlockedCells="1"/>
  <phoneticPr fontId="6" type="noConversion"/>
  <conditionalFormatting sqref="AQ100:AU136 A103:I103 I149:I163 A105:J105 A137:N137 P105:R105 O66:O67 L66:M67 O75:O76 A75:I84 L72:M73 L68 A66:I73 K86:M86 A86:I87 K75:L76 S76 A20:D20 F20:I20 O43 X43:Z43 AE43 AT44:AU45 P20:P28 Q43:R45 Q75:S75 R79:S80 P81:S81 Q77:S78 S20 Q63:S63 Q16:S16 P12:Z12 E11:Z11 Q10:Z10 Q21:S26 Q30:S31 Q33:S39 T105:AE105 P137:AE137 X20:AE20 P82:AE83 Q66:AE67 P72:AE73 Q68:AD68 Q69:AE71 O85:AE86 J51:AE58 J61:AE61 K64:AE64 A59:AE60 Q13:AD14 Q17:AE18 Q27:Z28 U63:AE63 V16:AE16 U21:Z25 AA21:AE28 U34:AC35 U75:AE81 A65:AE65 A74:AE74 K84:AE84 A29:AE29 Q40:AE41 U36:AE39 U30:AE33 AB15:AF15 AG20:AK20 Q5:AK9 AB10:AM11 AK12 AH15:AK15 AG16:AK18 AJ105:AN105 K62:AO62 AF13:AN14 AF22:AN22 AH63:AN63 AM18:AO18 AL137:AU137 AM20:AO20 AN43:AO43 AJ68:AO68 AG86:AO86 K103:AO103 L149:AU163 A143:AU148 A164:AU234 A104:AO104 AP100:AP104 A138:AU141 A19:AO19 A106:AP136 A88:AO102 K87:AO87 A3:AU4 AF64:AO67 AF69:AO85 AF21:AO21 AE34:AO35 AG51:AU61 AK44:AR44 AP63:AU99 AM5:AU5 AO10:AP12 AP15:AR15 AM6:AP9 AR6:AU11 AQ6:AQ14 AF23:AO33 AP19:AU43 AF36:AO41 R42:AK42 AM42:AN42 A42:I45 AK45 AM45:AR45 A46:AU46 A48:AU50 A47:J47 L47 O47:AU47">
    <cfRule type="containsBlanks" dxfId="967" priority="552">
      <formula>LEN(TRIM(A3))=0</formula>
    </cfRule>
  </conditionalFormatting>
  <conditionalFormatting sqref="K151:K152 K149 J149:J153 J155 K161:K163 H149:H153 K154:K159 H159:H163 J157:J163 A149:G163">
    <cfRule type="containsBlanks" dxfId="966" priority="550">
      <formula>LEN(TRIM(A149))=0</formula>
    </cfRule>
  </conditionalFormatting>
  <conditionalFormatting sqref="K160">
    <cfRule type="containsBlanks" dxfId="965" priority="549">
      <formula>LEN(TRIM(K160))=0</formula>
    </cfRule>
  </conditionalFormatting>
  <conditionalFormatting sqref="K161">
    <cfRule type="containsBlanks" dxfId="964" priority="548">
      <formula>LEN(TRIM(K161))=0</formula>
    </cfRule>
  </conditionalFormatting>
  <conditionalFormatting sqref="L105:M105 AG105">
    <cfRule type="containsBlanks" dxfId="963" priority="547">
      <formula>LEN(TRIM(L105))=0</formula>
    </cfRule>
  </conditionalFormatting>
  <conditionalFormatting sqref="K105">
    <cfRule type="containsBlanks" dxfId="962" priority="546">
      <formula>LEN(TRIM(K105))=0</formula>
    </cfRule>
  </conditionalFormatting>
  <conditionalFormatting sqref="N105">
    <cfRule type="containsBlanks" dxfId="961" priority="545">
      <formula>LEN(TRIM(N105))=0</formula>
    </cfRule>
  </conditionalFormatting>
  <conditionalFormatting sqref="O105">
    <cfRule type="containsBlanks" dxfId="960" priority="544">
      <formula>LEN(TRIM(O105))=0</formula>
    </cfRule>
  </conditionalFormatting>
  <conditionalFormatting sqref="S105">
    <cfRule type="containsBlanks" dxfId="959" priority="543">
      <formula>LEN(TRIM(S105))=0</formula>
    </cfRule>
  </conditionalFormatting>
  <conditionalFormatting sqref="AF105">
    <cfRule type="containsBlanks" dxfId="958" priority="540">
      <formula>LEN(TRIM(AF105))=0</formula>
    </cfRule>
  </conditionalFormatting>
  <conditionalFormatting sqref="AH105:AI105">
    <cfRule type="containsBlanks" dxfId="957" priority="539">
      <formula>LEN(TRIM(AH105))=0</formula>
    </cfRule>
  </conditionalFormatting>
  <conditionalFormatting sqref="AO105">
    <cfRule type="containsBlanks" dxfId="956" priority="538">
      <formula>LEN(TRIM(AO105))=0</formula>
    </cfRule>
  </conditionalFormatting>
  <conditionalFormatting sqref="AP105">
    <cfRule type="containsBlanks" dxfId="955" priority="536">
      <formula>LEN(TRIM(AP105))=0</formula>
    </cfRule>
  </conditionalFormatting>
  <conditionalFormatting sqref="AG137 AJ137">
    <cfRule type="containsBlanks" dxfId="954" priority="535">
      <formula>LEN(TRIM(AG137))=0</formula>
    </cfRule>
  </conditionalFormatting>
  <conditionalFormatting sqref="O137">
    <cfRule type="containsBlanks" dxfId="953" priority="534">
      <formula>LEN(TRIM(O137))=0</formula>
    </cfRule>
  </conditionalFormatting>
  <conditionalFormatting sqref="AF137">
    <cfRule type="containsBlanks" dxfId="952" priority="532">
      <formula>LEN(TRIM(AF137))=0</formula>
    </cfRule>
  </conditionalFormatting>
  <conditionalFormatting sqref="AH137:AI137">
    <cfRule type="containsBlanks" dxfId="951" priority="531">
      <formula>LEN(TRIM(AH137))=0</formula>
    </cfRule>
  </conditionalFormatting>
  <conditionalFormatting sqref="AK137">
    <cfRule type="containsBlanks" dxfId="950" priority="530">
      <formula>LEN(TRIM(AK137))=0</formula>
    </cfRule>
  </conditionalFormatting>
  <conditionalFormatting sqref="J103">
    <cfRule type="containsBlanks" dxfId="949" priority="528">
      <formula>LEN(TRIM(J103))=0</formula>
    </cfRule>
  </conditionalFormatting>
  <conditionalFormatting sqref="I56:I58 AF61:AF62 A51:H58 I53:I54 AQ62:AU62 A61:I62">
    <cfRule type="containsBlanks" dxfId="948" priority="526">
      <formula>LEN(TRIM(A51))=0</formula>
    </cfRule>
  </conditionalFormatting>
  <conditionalFormatting sqref="D61:D62">
    <cfRule type="containsBlanks" dxfId="947" priority="524">
      <formula>LEN(TRIM(D61))=0</formula>
    </cfRule>
  </conditionalFormatting>
  <conditionalFormatting sqref="A64:I64">
    <cfRule type="containsBlanks" dxfId="946" priority="523">
      <formula>LEN(TRIM(A64))=0</formula>
    </cfRule>
  </conditionalFormatting>
  <conditionalFormatting sqref="J64">
    <cfRule type="containsBlanks" dxfId="945" priority="522">
      <formula>LEN(TRIM(J64))=0</formula>
    </cfRule>
  </conditionalFormatting>
  <conditionalFormatting sqref="J66">
    <cfRule type="containsBlanks" dxfId="944" priority="521">
      <formula>LEN(TRIM(J66))=0</formula>
    </cfRule>
  </conditionalFormatting>
  <conditionalFormatting sqref="J67:J69">
    <cfRule type="containsBlanks" dxfId="943" priority="520">
      <formula>LEN(TRIM(J67))=0</formula>
    </cfRule>
  </conditionalFormatting>
  <conditionalFormatting sqref="K66">
    <cfRule type="containsBlanks" dxfId="942" priority="519">
      <formula>LEN(TRIM(K66))=0</formula>
    </cfRule>
  </conditionalFormatting>
  <conditionalFormatting sqref="N73">
    <cfRule type="containsBlanks" dxfId="941" priority="505">
      <formula>LEN(TRIM(N73))=0</formula>
    </cfRule>
  </conditionalFormatting>
  <conditionalFormatting sqref="K67">
    <cfRule type="containsBlanks" dxfId="940" priority="517">
      <formula>LEN(TRIM(K67))=0</formula>
    </cfRule>
  </conditionalFormatting>
  <conditionalFormatting sqref="N66">
    <cfRule type="containsBlanks" dxfId="939" priority="516">
      <formula>LEN(TRIM(N66))=0</formula>
    </cfRule>
  </conditionalFormatting>
  <conditionalFormatting sqref="N67">
    <cfRule type="containsBlanks" dxfId="938" priority="515">
      <formula>LEN(TRIM(N67))=0</formula>
    </cfRule>
  </conditionalFormatting>
  <conditionalFormatting sqref="P66">
    <cfRule type="containsBlanks" dxfId="937" priority="514">
      <formula>LEN(TRIM(P66))=0</formula>
    </cfRule>
  </conditionalFormatting>
  <conditionalFormatting sqref="P67">
    <cfRule type="containsBlanks" dxfId="936" priority="513">
      <formula>LEN(TRIM(P67))=0</formula>
    </cfRule>
  </conditionalFormatting>
  <conditionalFormatting sqref="J72">
    <cfRule type="containsBlanks" dxfId="935" priority="510">
      <formula>LEN(TRIM(J72))=0</formula>
    </cfRule>
  </conditionalFormatting>
  <conditionalFormatting sqref="J73">
    <cfRule type="containsBlanks" dxfId="934" priority="509">
      <formula>LEN(TRIM(J73))=0</formula>
    </cfRule>
  </conditionalFormatting>
  <conditionalFormatting sqref="K72">
    <cfRule type="containsBlanks" dxfId="933" priority="508">
      <formula>LEN(TRIM(K72))=0</formula>
    </cfRule>
  </conditionalFormatting>
  <conditionalFormatting sqref="K73">
    <cfRule type="containsBlanks" dxfId="932" priority="507">
      <formula>LEN(TRIM(K73))=0</formula>
    </cfRule>
  </conditionalFormatting>
  <conditionalFormatting sqref="N72">
    <cfRule type="containsBlanks" dxfId="931" priority="506">
      <formula>LEN(TRIM(N72))=0</formula>
    </cfRule>
  </conditionalFormatting>
  <conditionalFormatting sqref="P78">
    <cfRule type="containsBlanks" dxfId="930" priority="486">
      <formula>LEN(TRIM(P78))=0</formula>
    </cfRule>
  </conditionalFormatting>
  <conditionalFormatting sqref="J75:J76">
    <cfRule type="containsBlanks" dxfId="929" priority="504">
      <formula>LEN(TRIM(J75))=0</formula>
    </cfRule>
  </conditionalFormatting>
  <conditionalFormatting sqref="M75:M76">
    <cfRule type="containsBlanks" dxfId="928" priority="503">
      <formula>LEN(TRIM(M75))=0</formula>
    </cfRule>
  </conditionalFormatting>
  <conditionalFormatting sqref="N75:N76">
    <cfRule type="containsBlanks" dxfId="927" priority="502">
      <formula>LEN(TRIM(N75))=0</formula>
    </cfRule>
  </conditionalFormatting>
  <conditionalFormatting sqref="Q80">
    <cfRule type="containsBlanks" dxfId="926" priority="476">
      <formula>LEN(TRIM(Q80))=0</formula>
    </cfRule>
  </conditionalFormatting>
  <conditionalFormatting sqref="K77:K80">
    <cfRule type="containsBlanks" dxfId="925" priority="500">
      <formula>LEN(TRIM(K77))=0</formula>
    </cfRule>
  </conditionalFormatting>
  <conditionalFormatting sqref="L77 O77">
    <cfRule type="containsBlanks" dxfId="924" priority="499">
      <formula>LEN(TRIM(L77))=0</formula>
    </cfRule>
  </conditionalFormatting>
  <conditionalFormatting sqref="M77">
    <cfRule type="containsBlanks" dxfId="923" priority="498">
      <formula>LEN(TRIM(M77))=0</formula>
    </cfRule>
  </conditionalFormatting>
  <conditionalFormatting sqref="N77">
    <cfRule type="containsBlanks" dxfId="922" priority="497">
      <formula>LEN(TRIM(N77))=0</formula>
    </cfRule>
  </conditionalFormatting>
  <conditionalFormatting sqref="L78 O78:O80">
    <cfRule type="containsBlanks" dxfId="921" priority="496">
      <formula>LEN(TRIM(L78))=0</formula>
    </cfRule>
  </conditionalFormatting>
  <conditionalFormatting sqref="M78">
    <cfRule type="containsBlanks" dxfId="920" priority="495">
      <formula>LEN(TRIM(M78))=0</formula>
    </cfRule>
  </conditionalFormatting>
  <conditionalFormatting sqref="N78">
    <cfRule type="containsBlanks" dxfId="919" priority="494">
      <formula>LEN(TRIM(N78))=0</formula>
    </cfRule>
  </conditionalFormatting>
  <conditionalFormatting sqref="T75:T76">
    <cfRule type="containsBlanks" dxfId="918" priority="493">
      <formula>LEN(TRIM(T75))=0</formula>
    </cfRule>
  </conditionalFormatting>
  <conditionalFormatting sqref="T77">
    <cfRule type="containsBlanks" dxfId="917" priority="492">
      <formula>LEN(TRIM(T77))=0</formula>
    </cfRule>
  </conditionalFormatting>
  <conditionalFormatting sqref="T78:T80">
    <cfRule type="containsBlanks" dxfId="916" priority="491">
      <formula>LEN(TRIM(T78))=0</formula>
    </cfRule>
  </conditionalFormatting>
  <conditionalFormatting sqref="J77:J80">
    <cfRule type="containsBlanks" dxfId="915" priority="489">
      <formula>LEN(TRIM(J77))=0</formula>
    </cfRule>
  </conditionalFormatting>
  <conditionalFormatting sqref="P75">
    <cfRule type="containsBlanks" dxfId="914" priority="488">
      <formula>LEN(TRIM(P75))=0</formula>
    </cfRule>
  </conditionalFormatting>
  <conditionalFormatting sqref="P77">
    <cfRule type="containsBlanks" dxfId="913" priority="487">
      <formula>LEN(TRIM(P77))=0</formula>
    </cfRule>
  </conditionalFormatting>
  <conditionalFormatting sqref="P79">
    <cfRule type="containsBlanks" dxfId="912" priority="485">
      <formula>LEN(TRIM(P79))=0</formula>
    </cfRule>
  </conditionalFormatting>
  <conditionalFormatting sqref="P80">
    <cfRule type="containsBlanks" dxfId="911" priority="484">
      <formula>LEN(TRIM(P80))=0</formula>
    </cfRule>
  </conditionalFormatting>
  <conditionalFormatting sqref="L79">
    <cfRule type="containsBlanks" dxfId="910" priority="483">
      <formula>LEN(TRIM(L79))=0</formula>
    </cfRule>
  </conditionalFormatting>
  <conditionalFormatting sqref="M79">
    <cfRule type="containsBlanks" dxfId="909" priority="482">
      <formula>LEN(TRIM(M79))=0</formula>
    </cfRule>
  </conditionalFormatting>
  <conditionalFormatting sqref="N79">
    <cfRule type="containsBlanks" dxfId="908" priority="481">
      <formula>LEN(TRIM(N79))=0</formula>
    </cfRule>
  </conditionalFormatting>
  <conditionalFormatting sqref="L80">
    <cfRule type="containsBlanks" dxfId="907" priority="480">
      <formula>LEN(TRIM(L80))=0</formula>
    </cfRule>
  </conditionalFormatting>
  <conditionalFormatting sqref="M80">
    <cfRule type="containsBlanks" dxfId="906" priority="479">
      <formula>LEN(TRIM(M80))=0</formula>
    </cfRule>
  </conditionalFormatting>
  <conditionalFormatting sqref="N80">
    <cfRule type="containsBlanks" dxfId="905" priority="478">
      <formula>LEN(TRIM(N80))=0</formula>
    </cfRule>
  </conditionalFormatting>
  <conditionalFormatting sqref="Q79">
    <cfRule type="containsBlanks" dxfId="904" priority="477">
      <formula>LEN(TRIM(Q79))=0</formula>
    </cfRule>
  </conditionalFormatting>
  <conditionalFormatting sqref="K81:L81 O81">
    <cfRule type="containsBlanks" dxfId="903" priority="475">
      <formula>LEN(TRIM(K81))=0</formula>
    </cfRule>
  </conditionalFormatting>
  <conditionalFormatting sqref="J81">
    <cfRule type="containsBlanks" dxfId="902" priority="474">
      <formula>LEN(TRIM(J81))=0</formula>
    </cfRule>
  </conditionalFormatting>
  <conditionalFormatting sqref="M81">
    <cfRule type="containsBlanks" dxfId="901" priority="473">
      <formula>LEN(TRIM(M81))=0</formula>
    </cfRule>
  </conditionalFormatting>
  <conditionalFormatting sqref="N81">
    <cfRule type="containsBlanks" dxfId="900" priority="472">
      <formula>LEN(TRIM(N81))=0</formula>
    </cfRule>
  </conditionalFormatting>
  <conditionalFormatting sqref="T81">
    <cfRule type="containsBlanks" dxfId="899" priority="471">
      <formula>LEN(TRIM(T81))=0</formula>
    </cfRule>
  </conditionalFormatting>
  <conditionalFormatting sqref="K82">
    <cfRule type="containsBlanks" dxfId="898" priority="470">
      <formula>LEN(TRIM(K82))=0</formula>
    </cfRule>
  </conditionalFormatting>
  <conditionalFormatting sqref="O82">
    <cfRule type="containsBlanks" dxfId="897" priority="469">
      <formula>LEN(TRIM(O82))=0</formula>
    </cfRule>
  </conditionalFormatting>
  <conditionalFormatting sqref="N83">
    <cfRule type="containsBlanks" dxfId="896" priority="457">
      <formula>LEN(TRIM(N83))=0</formula>
    </cfRule>
  </conditionalFormatting>
  <conditionalFormatting sqref="L82">
    <cfRule type="containsBlanks" dxfId="895" priority="467">
      <formula>LEN(TRIM(L82))=0</formula>
    </cfRule>
  </conditionalFormatting>
  <conditionalFormatting sqref="M82">
    <cfRule type="containsBlanks" dxfId="894" priority="466">
      <formula>LEN(TRIM(M82))=0</formula>
    </cfRule>
  </conditionalFormatting>
  <conditionalFormatting sqref="N82">
    <cfRule type="containsBlanks" dxfId="893" priority="465">
      <formula>LEN(TRIM(N82))=0</formula>
    </cfRule>
  </conditionalFormatting>
  <conditionalFormatting sqref="J82">
    <cfRule type="containsBlanks" dxfId="892" priority="464">
      <formula>LEN(TRIM(J82))=0</formula>
    </cfRule>
  </conditionalFormatting>
  <conditionalFormatting sqref="J83">
    <cfRule type="containsBlanks" dxfId="891" priority="463">
      <formula>LEN(TRIM(J83))=0</formula>
    </cfRule>
  </conditionalFormatting>
  <conditionalFormatting sqref="J84 J86:J87">
    <cfRule type="containsBlanks" dxfId="890" priority="462">
      <formula>LEN(TRIM(J84))=0</formula>
    </cfRule>
  </conditionalFormatting>
  <conditionalFormatting sqref="K83">
    <cfRule type="containsBlanks" dxfId="889" priority="461">
      <formula>LEN(TRIM(K83))=0</formula>
    </cfRule>
  </conditionalFormatting>
  <conditionalFormatting sqref="O83">
    <cfRule type="containsBlanks" dxfId="888" priority="460">
      <formula>LEN(TRIM(O83))=0</formula>
    </cfRule>
  </conditionalFormatting>
  <conditionalFormatting sqref="L83">
    <cfRule type="containsBlanks" dxfId="887" priority="459">
      <formula>LEN(TRIM(L83))=0</formula>
    </cfRule>
  </conditionalFormatting>
  <conditionalFormatting sqref="M83">
    <cfRule type="containsBlanks" dxfId="886" priority="458">
      <formula>LEN(TRIM(M83))=0</formula>
    </cfRule>
  </conditionalFormatting>
  <conditionalFormatting sqref="AP62">
    <cfRule type="containsBlanks" dxfId="885" priority="437">
      <formula>LEN(TRIM(AP62))=0</formula>
    </cfRule>
  </conditionalFormatting>
  <conditionalFormatting sqref="K69">
    <cfRule type="containsBlanks" dxfId="884" priority="453">
      <formula>LEN(TRIM(K69))=0</formula>
    </cfRule>
  </conditionalFormatting>
  <conditionalFormatting sqref="O69 L69:M69">
    <cfRule type="containsBlanks" dxfId="883" priority="452">
      <formula>LEN(TRIM(L69))=0</formula>
    </cfRule>
  </conditionalFormatting>
  <conditionalFormatting sqref="N69">
    <cfRule type="containsBlanks" dxfId="882" priority="451">
      <formula>LEN(TRIM(N69))=0</formula>
    </cfRule>
  </conditionalFormatting>
  <conditionalFormatting sqref="P69">
    <cfRule type="containsBlanks" dxfId="881" priority="450">
      <formula>LEN(TRIM(P69))=0</formula>
    </cfRule>
  </conditionalFormatting>
  <conditionalFormatting sqref="AE68:AI68">
    <cfRule type="containsBlanks" dxfId="880" priority="447">
      <formula>LEN(TRIM(AE68))=0</formula>
    </cfRule>
  </conditionalFormatting>
  <conditionalFormatting sqref="O72">
    <cfRule type="containsBlanks" dxfId="879" priority="444">
      <formula>LEN(TRIM(O72))=0</formula>
    </cfRule>
  </conditionalFormatting>
  <conditionalFormatting sqref="O73">
    <cfRule type="containsBlanks" dxfId="878" priority="443">
      <formula>LEN(TRIM(O73))=0</formula>
    </cfRule>
  </conditionalFormatting>
  <conditionalFormatting sqref="J62">
    <cfRule type="containsBlanks" dxfId="877" priority="438">
      <formula>LEN(TRIM(J62))=0</formula>
    </cfRule>
  </conditionalFormatting>
  <conditionalFormatting sqref="K68">
    <cfRule type="containsBlanks" dxfId="876" priority="433">
      <formula>LEN(TRIM(K68))=0</formula>
    </cfRule>
  </conditionalFormatting>
  <conditionalFormatting sqref="O68 M68">
    <cfRule type="containsBlanks" dxfId="875" priority="432">
      <formula>LEN(TRIM(M68))=0</formula>
    </cfRule>
  </conditionalFormatting>
  <conditionalFormatting sqref="N68">
    <cfRule type="containsBlanks" dxfId="874" priority="431">
      <formula>LEN(TRIM(N68))=0</formula>
    </cfRule>
  </conditionalFormatting>
  <conditionalFormatting sqref="P68">
    <cfRule type="containsBlanks" dxfId="873" priority="430">
      <formula>LEN(TRIM(P68))=0</formula>
    </cfRule>
  </conditionalFormatting>
  <conditionalFormatting sqref="J70:J71">
    <cfRule type="containsBlanks" dxfId="872" priority="428">
      <formula>LEN(TRIM(J70))=0</formula>
    </cfRule>
  </conditionalFormatting>
  <conditionalFormatting sqref="K70">
    <cfRule type="containsBlanks" dxfId="871" priority="427">
      <formula>LEN(TRIM(K70))=0</formula>
    </cfRule>
  </conditionalFormatting>
  <conditionalFormatting sqref="K71">
    <cfRule type="containsBlanks" dxfId="870" priority="426">
      <formula>LEN(TRIM(K71))=0</formula>
    </cfRule>
  </conditionalFormatting>
  <conditionalFormatting sqref="O70 L70:M70">
    <cfRule type="containsBlanks" dxfId="869" priority="425">
      <formula>LEN(TRIM(L70))=0</formula>
    </cfRule>
  </conditionalFormatting>
  <conditionalFormatting sqref="N70">
    <cfRule type="containsBlanks" dxfId="868" priority="424">
      <formula>LEN(TRIM(N70))=0</formula>
    </cfRule>
  </conditionalFormatting>
  <conditionalFormatting sqref="O71 L71:M71">
    <cfRule type="containsBlanks" dxfId="867" priority="423">
      <formula>LEN(TRIM(L71))=0</formula>
    </cfRule>
  </conditionalFormatting>
  <conditionalFormatting sqref="N71">
    <cfRule type="containsBlanks" dxfId="866" priority="422">
      <formula>LEN(TRIM(N71))=0</formula>
    </cfRule>
  </conditionalFormatting>
  <conditionalFormatting sqref="P70">
    <cfRule type="containsBlanks" dxfId="865" priority="421">
      <formula>LEN(TRIM(P70))=0</formula>
    </cfRule>
  </conditionalFormatting>
  <conditionalFormatting sqref="P71">
    <cfRule type="containsBlanks" dxfId="864" priority="420">
      <formula>LEN(TRIM(P71))=0</formula>
    </cfRule>
  </conditionalFormatting>
  <conditionalFormatting sqref="N86">
    <cfRule type="containsBlanks" dxfId="863" priority="411">
      <formula>LEN(TRIM(N86))=0</formula>
    </cfRule>
  </conditionalFormatting>
  <conditionalFormatting sqref="K85:M85 A85:I85">
    <cfRule type="containsBlanks" dxfId="862" priority="409">
      <formula>LEN(TRIM(A85))=0</formula>
    </cfRule>
  </conditionalFormatting>
  <conditionalFormatting sqref="J85">
    <cfRule type="containsBlanks" dxfId="861" priority="408">
      <formula>LEN(TRIM(J85))=0</formula>
    </cfRule>
  </conditionalFormatting>
  <conditionalFormatting sqref="N85">
    <cfRule type="containsBlanks" dxfId="860" priority="407">
      <formula>LEN(TRIM(N85))=0</formula>
    </cfRule>
  </conditionalFormatting>
  <conditionalFormatting sqref="AF86">
    <cfRule type="containsBlanks" dxfId="859" priority="405">
      <formula>LEN(TRIM(AF86))=0</formula>
    </cfRule>
  </conditionalFormatting>
  <conditionalFormatting sqref="AF60">
    <cfRule type="containsBlanks" dxfId="858" priority="404">
      <formula>LEN(TRIM(AF60))=0</formula>
    </cfRule>
  </conditionalFormatting>
  <conditionalFormatting sqref="D59">
    <cfRule type="containsBlanks" dxfId="857" priority="403">
      <formula>LEN(TRIM(D59))=0</formula>
    </cfRule>
  </conditionalFormatting>
  <conditionalFormatting sqref="D60">
    <cfRule type="containsBlanks" dxfId="856" priority="402">
      <formula>LEN(TRIM(D60))=0</formula>
    </cfRule>
  </conditionalFormatting>
  <conditionalFormatting sqref="A63:I63 K63:M63 O63">
    <cfRule type="containsBlanks" dxfId="855" priority="401">
      <formula>LEN(TRIM(A63))=0</formula>
    </cfRule>
  </conditionalFormatting>
  <conditionalFormatting sqref="J63">
    <cfRule type="containsBlanks" dxfId="854" priority="400">
      <formula>LEN(TRIM(J63))=0</formula>
    </cfRule>
  </conditionalFormatting>
  <conditionalFormatting sqref="N63">
    <cfRule type="containsBlanks" dxfId="853" priority="399">
      <formula>LEN(TRIM(N63))=0</formula>
    </cfRule>
  </conditionalFormatting>
  <conditionalFormatting sqref="P63">
    <cfRule type="containsBlanks" dxfId="852" priority="398">
      <formula>LEN(TRIM(P63))=0</formula>
    </cfRule>
  </conditionalFormatting>
  <conditionalFormatting sqref="T63">
    <cfRule type="containsBlanks" dxfId="851" priority="397">
      <formula>LEN(TRIM(T63))=0</formula>
    </cfRule>
  </conditionalFormatting>
  <conditionalFormatting sqref="AF63">
    <cfRule type="containsBlanks" dxfId="850" priority="396">
      <formula>LEN(TRIM(AF63))=0</formula>
    </cfRule>
  </conditionalFormatting>
  <conditionalFormatting sqref="AG63">
    <cfRule type="containsBlanks" dxfId="849" priority="395">
      <formula>LEN(TRIM(AG63))=0</formula>
    </cfRule>
  </conditionalFormatting>
  <conditionalFormatting sqref="AO63">
    <cfRule type="containsBlanks" dxfId="848" priority="394">
      <formula>LEN(TRIM(AO63))=0</formula>
    </cfRule>
  </conditionalFormatting>
  <conditionalFormatting sqref="Q76:R76">
    <cfRule type="containsBlanks" dxfId="847" priority="393">
      <formula>LEN(TRIM(Q76))=0</formula>
    </cfRule>
  </conditionalFormatting>
  <conditionalFormatting sqref="P76">
    <cfRule type="containsBlanks" dxfId="846" priority="392">
      <formula>LEN(TRIM(P76))=0</formula>
    </cfRule>
  </conditionalFormatting>
  <conditionalFormatting sqref="A16:C18 E16:J18 L16:M18 U16 A13:N14 AR13:AU14 A12:C12 J9:O9 A9:G9 AT16:AU18 A5:O8">
    <cfRule type="containsBlanks" dxfId="845" priority="390">
      <formula>LEN(TRIM(A5))=0</formula>
    </cfRule>
  </conditionalFormatting>
  <conditionalFormatting sqref="D16">
    <cfRule type="containsBlanks" dxfId="844" priority="389">
      <formula>LEN(TRIM(D16))=0</formula>
    </cfRule>
  </conditionalFormatting>
  <conditionalFormatting sqref="D17">
    <cfRule type="containsBlanks" dxfId="843" priority="388">
      <formula>LEN(TRIM(D17))=0</formula>
    </cfRule>
  </conditionalFormatting>
  <conditionalFormatting sqref="D18">
    <cfRule type="containsBlanks" dxfId="842" priority="387">
      <formula>LEN(TRIM(D18))=0</formula>
    </cfRule>
  </conditionalFormatting>
  <conditionalFormatting sqref="K16">
    <cfRule type="containsBlanks" dxfId="841" priority="386">
      <formula>LEN(TRIM(K16))=0</formula>
    </cfRule>
  </conditionalFormatting>
  <conditionalFormatting sqref="K17">
    <cfRule type="containsBlanks" dxfId="840" priority="385">
      <formula>LEN(TRIM(K17))=0</formula>
    </cfRule>
  </conditionalFormatting>
  <conditionalFormatting sqref="K18">
    <cfRule type="containsBlanks" dxfId="839" priority="384">
      <formula>LEN(TRIM(K18))=0</formula>
    </cfRule>
  </conditionalFormatting>
  <conditionalFormatting sqref="N16">
    <cfRule type="containsBlanks" dxfId="838" priority="383">
      <formula>LEN(TRIM(N16))=0</formula>
    </cfRule>
  </conditionalFormatting>
  <conditionalFormatting sqref="N17">
    <cfRule type="containsBlanks" dxfId="837" priority="382">
      <formula>LEN(TRIM(N17))=0</formula>
    </cfRule>
  </conditionalFormatting>
  <conditionalFormatting sqref="N18">
    <cfRule type="containsBlanks" dxfId="836" priority="381">
      <formula>LEN(TRIM(N18))=0</formula>
    </cfRule>
  </conditionalFormatting>
  <conditionalFormatting sqref="O16">
    <cfRule type="containsBlanks" dxfId="835" priority="380">
      <formula>LEN(TRIM(O16))=0</formula>
    </cfRule>
  </conditionalFormatting>
  <conditionalFormatting sqref="O17">
    <cfRule type="containsBlanks" dxfId="834" priority="379">
      <formula>LEN(TRIM(O17))=0</formula>
    </cfRule>
  </conditionalFormatting>
  <conditionalFormatting sqref="O18">
    <cfRule type="containsBlanks" dxfId="833" priority="378">
      <formula>LEN(TRIM(O18))=0</formula>
    </cfRule>
  </conditionalFormatting>
  <conditionalFormatting sqref="T16">
    <cfRule type="containsBlanks" dxfId="832" priority="377">
      <formula>LEN(TRIM(T16))=0</formula>
    </cfRule>
  </conditionalFormatting>
  <conditionalFormatting sqref="O13">
    <cfRule type="containsBlanks" dxfId="831" priority="375">
      <formula>LEN(TRIM(O13))=0</formula>
    </cfRule>
  </conditionalFormatting>
  <conditionalFormatting sqref="O14">
    <cfRule type="containsBlanks" dxfId="830" priority="374">
      <formula>LEN(TRIM(O14))=0</formula>
    </cfRule>
  </conditionalFormatting>
  <conditionalFormatting sqref="AE13">
    <cfRule type="containsBlanks" dxfId="829" priority="373">
      <formula>LEN(TRIM(AE13))=0</formula>
    </cfRule>
  </conditionalFormatting>
  <conditionalFormatting sqref="AE14">
    <cfRule type="containsBlanks" dxfId="828" priority="372">
      <formula>LEN(TRIM(AE14))=0</formula>
    </cfRule>
  </conditionalFormatting>
  <conditionalFormatting sqref="AO13">
    <cfRule type="containsBlanks" dxfId="827" priority="371">
      <formula>LEN(TRIM(AO13))=0</formula>
    </cfRule>
  </conditionalFormatting>
  <conditionalFormatting sqref="AO14">
    <cfRule type="containsBlanks" dxfId="826" priority="370">
      <formula>LEN(TRIM(AO14))=0</formula>
    </cfRule>
  </conditionalFormatting>
  <conditionalFormatting sqref="AP13">
    <cfRule type="containsBlanks" dxfId="825" priority="369">
      <formula>LEN(TRIM(AP13))=0</formula>
    </cfRule>
  </conditionalFormatting>
  <conditionalFormatting sqref="AP14">
    <cfRule type="containsBlanks" dxfId="824" priority="368">
      <formula>LEN(TRIM(AP14))=0</formula>
    </cfRule>
  </conditionalFormatting>
  <conditionalFormatting sqref="B6:H6 J6:O6">
    <cfRule type="containsBlanks" dxfId="823" priority="367">
      <formula>LEN(TRIM(B6))=0</formula>
    </cfRule>
  </conditionalFormatting>
  <conditionalFormatting sqref="B7:H7 J7:O7">
    <cfRule type="containsBlanks" dxfId="822" priority="366">
      <formula>LEN(TRIM(B7))=0</formula>
    </cfRule>
  </conditionalFormatting>
  <conditionalFormatting sqref="J7">
    <cfRule type="containsBlanks" dxfId="821" priority="365">
      <formula>LEN(TRIM(J7))=0</formula>
    </cfRule>
  </conditionalFormatting>
  <conditionalFormatting sqref="B8:H8 J8:O8">
    <cfRule type="containsBlanks" dxfId="820" priority="364">
      <formula>LEN(TRIM(B8))=0</formula>
    </cfRule>
  </conditionalFormatting>
  <conditionalFormatting sqref="J8">
    <cfRule type="containsBlanks" dxfId="819" priority="363">
      <formula>LEN(TRIM(J8))=0</formula>
    </cfRule>
  </conditionalFormatting>
  <conditionalFormatting sqref="J8">
    <cfRule type="containsBlanks" dxfId="818" priority="362">
      <formula>LEN(TRIM(J8))=0</formula>
    </cfRule>
  </conditionalFormatting>
  <conditionalFormatting sqref="K8">
    <cfRule type="containsBlanks" dxfId="817" priority="361">
      <formula>LEN(TRIM(K8))=0</formula>
    </cfRule>
  </conditionalFormatting>
  <conditionalFormatting sqref="J9">
    <cfRule type="containsBlanks" dxfId="816" priority="360">
      <formula>LEN(TRIM(J9))=0</formula>
    </cfRule>
  </conditionalFormatting>
  <conditionalFormatting sqref="J9">
    <cfRule type="containsBlanks" dxfId="815" priority="359">
      <formula>LEN(TRIM(J9))=0</formula>
    </cfRule>
  </conditionalFormatting>
  <conditionalFormatting sqref="J9">
    <cfRule type="containsBlanks" dxfId="814" priority="358">
      <formula>LEN(TRIM(J9))=0</formula>
    </cfRule>
  </conditionalFormatting>
  <conditionalFormatting sqref="K9">
    <cfRule type="containsBlanks" dxfId="813" priority="357">
      <formula>LEN(TRIM(K9))=0</formula>
    </cfRule>
  </conditionalFormatting>
  <conditionalFormatting sqref="K9">
    <cfRule type="containsBlanks" dxfId="812" priority="356">
      <formula>LEN(TRIM(K9))=0</formula>
    </cfRule>
  </conditionalFormatting>
  <conditionalFormatting sqref="L9">
    <cfRule type="containsBlanks" dxfId="811" priority="355">
      <formula>LEN(TRIM(L9))=0</formula>
    </cfRule>
  </conditionalFormatting>
  <conditionalFormatting sqref="M9">
    <cfRule type="containsBlanks" dxfId="810" priority="354">
      <formula>LEN(TRIM(M9))=0</formula>
    </cfRule>
  </conditionalFormatting>
  <conditionalFormatting sqref="N9">
    <cfRule type="containsBlanks" dxfId="809" priority="353">
      <formula>LEN(TRIM(N9))=0</formula>
    </cfRule>
  </conditionalFormatting>
  <conditionalFormatting sqref="Q9:R9">
    <cfRule type="containsBlanks" dxfId="808" priority="352">
      <formula>LEN(TRIM(Q9))=0</formula>
    </cfRule>
  </conditionalFormatting>
  <conditionalFormatting sqref="S9:Z9">
    <cfRule type="containsBlanks" dxfId="807" priority="351">
      <formula>LEN(TRIM(S9))=0</formula>
    </cfRule>
  </conditionalFormatting>
  <conditionalFormatting sqref="AA9:AE9">
    <cfRule type="containsBlanks" dxfId="806" priority="350">
      <formula>LEN(TRIM(AA9))=0</formula>
    </cfRule>
  </conditionalFormatting>
  <conditionalFormatting sqref="AG7:AG8">
    <cfRule type="containsBlanks" dxfId="805" priority="349">
      <formula>LEN(TRIM(AG7))=0</formula>
    </cfRule>
  </conditionalFormatting>
  <conditionalFormatting sqref="AH7:AH9">
    <cfRule type="containsBlanks" dxfId="804" priority="348">
      <formula>LEN(TRIM(AH7))=0</formula>
    </cfRule>
  </conditionalFormatting>
  <conditionalFormatting sqref="AG9">
    <cfRule type="containsBlanks" dxfId="803" priority="347">
      <formula>LEN(TRIM(AG9))=0</formula>
    </cfRule>
  </conditionalFormatting>
  <conditionalFormatting sqref="AG9">
    <cfRule type="containsBlanks" dxfId="802" priority="346">
      <formula>LEN(TRIM(AG9))=0</formula>
    </cfRule>
  </conditionalFormatting>
  <conditionalFormatting sqref="AI9">
    <cfRule type="containsBlanks" dxfId="801" priority="345">
      <formula>LEN(TRIM(AI9))=0</formula>
    </cfRule>
  </conditionalFormatting>
  <conditionalFormatting sqref="AK9 AM9">
    <cfRule type="containsBlanks" dxfId="800" priority="344">
      <formula>LEN(TRIM(AK9))=0</formula>
    </cfRule>
  </conditionalFormatting>
  <conditionalFormatting sqref="AN9:AO9">
    <cfRule type="containsBlanks" dxfId="799" priority="343">
      <formula>LEN(TRIM(AN9))=0</formula>
    </cfRule>
  </conditionalFormatting>
  <conditionalFormatting sqref="AP9">
    <cfRule type="containsBlanks" dxfId="798" priority="342">
      <formula>LEN(TRIM(AP9))=0</formula>
    </cfRule>
  </conditionalFormatting>
  <conditionalFormatting sqref="AR9">
    <cfRule type="containsBlanks" dxfId="797" priority="341">
      <formula>LEN(TRIM(AR9))=0</formula>
    </cfRule>
  </conditionalFormatting>
  <conditionalFormatting sqref="B5:I5 K5:M5 O5">
    <cfRule type="containsBlanks" dxfId="796" priority="340">
      <formula>LEN(TRIM(B5))=0</formula>
    </cfRule>
  </conditionalFormatting>
  <conditionalFormatting sqref="J5">
    <cfRule type="containsBlanks" dxfId="795" priority="339">
      <formula>LEN(TRIM(J5))=0</formula>
    </cfRule>
  </conditionalFormatting>
  <conditionalFormatting sqref="N5">
    <cfRule type="containsBlanks" dxfId="794" priority="338">
      <formula>LEN(TRIM(N5))=0</formula>
    </cfRule>
  </conditionalFormatting>
  <conditionalFormatting sqref="T5">
    <cfRule type="containsBlanks" dxfId="793" priority="336">
      <formula>LEN(TRIM(T5))=0</formula>
    </cfRule>
  </conditionalFormatting>
  <conditionalFormatting sqref="AF5">
    <cfRule type="containsBlanks" dxfId="792" priority="335">
      <formula>LEN(TRIM(AF5))=0</formula>
    </cfRule>
  </conditionalFormatting>
  <conditionalFormatting sqref="AG5">
    <cfRule type="containsBlanks" dxfId="791" priority="334">
      <formula>LEN(TRIM(AG5))=0</formula>
    </cfRule>
  </conditionalFormatting>
  <conditionalFormatting sqref="AO5">
    <cfRule type="containsBlanks" dxfId="790" priority="333">
      <formula>LEN(TRIM(AO5))=0</formula>
    </cfRule>
  </conditionalFormatting>
  <conditionalFormatting sqref="J5">
    <cfRule type="containsBlanks" dxfId="789" priority="332">
      <formula>LEN(TRIM(J5))=0</formula>
    </cfRule>
  </conditionalFormatting>
  <conditionalFormatting sqref="K5">
    <cfRule type="containsBlanks" dxfId="788" priority="331">
      <formula>LEN(TRIM(K5))=0</formula>
    </cfRule>
  </conditionalFormatting>
  <conditionalFormatting sqref="AG5">
    <cfRule type="containsBlanks" dxfId="787" priority="330">
      <formula>LEN(TRIM(AG5))=0</formula>
    </cfRule>
  </conditionalFormatting>
  <conditionalFormatting sqref="AH5">
    <cfRule type="containsBlanks" dxfId="786" priority="329">
      <formula>LEN(TRIM(AH5))=0</formula>
    </cfRule>
  </conditionalFormatting>
  <conditionalFormatting sqref="D12:F12 I12:N12 AR12:AU12 AB12:AE12 P13:P18">
    <cfRule type="containsBlanks" dxfId="785" priority="328">
      <formula>LEN(TRIM(D12))=0</formula>
    </cfRule>
  </conditionalFormatting>
  <conditionalFormatting sqref="O12">
    <cfRule type="containsBlanks" dxfId="784" priority="327">
      <formula>LEN(TRIM(O12))=0</formula>
    </cfRule>
  </conditionalFormatting>
  <conditionalFormatting sqref="H12">
    <cfRule type="containsBlanks" dxfId="783" priority="326">
      <formula>LEN(TRIM(H12))=0</formula>
    </cfRule>
  </conditionalFormatting>
  <conditionalFormatting sqref="G12">
    <cfRule type="containsBlanks" dxfId="782" priority="325">
      <formula>LEN(TRIM(G12))=0</formula>
    </cfRule>
  </conditionalFormatting>
  <conditionalFormatting sqref="A10:C11 H10:O10 E10:F10">
    <cfRule type="containsBlanks" dxfId="781" priority="324">
      <formula>LEN(TRIM(A10))=0</formula>
    </cfRule>
  </conditionalFormatting>
  <conditionalFormatting sqref="J10">
    <cfRule type="containsBlanks" dxfId="780" priority="323">
      <formula>LEN(TRIM(J10))=0</formula>
    </cfRule>
  </conditionalFormatting>
  <conditionalFormatting sqref="J10">
    <cfRule type="containsBlanks" dxfId="779" priority="322">
      <formula>LEN(TRIM(J10))=0</formula>
    </cfRule>
  </conditionalFormatting>
  <conditionalFormatting sqref="J10">
    <cfRule type="containsBlanks" dxfId="778" priority="321">
      <formula>LEN(TRIM(J10))=0</formula>
    </cfRule>
  </conditionalFormatting>
  <conditionalFormatting sqref="K10">
    <cfRule type="containsBlanks" dxfId="777" priority="320">
      <formula>LEN(TRIM(K10))=0</formula>
    </cfRule>
  </conditionalFormatting>
  <conditionalFormatting sqref="K10">
    <cfRule type="containsBlanks" dxfId="776" priority="319">
      <formula>LEN(TRIM(K10))=0</formula>
    </cfRule>
  </conditionalFormatting>
  <conditionalFormatting sqref="N10">
    <cfRule type="containsBlanks" dxfId="775" priority="318">
      <formula>LEN(TRIM(N10))=0</formula>
    </cfRule>
  </conditionalFormatting>
  <conditionalFormatting sqref="Q10:R10">
    <cfRule type="containsBlanks" dxfId="774" priority="316">
      <formula>LEN(TRIM(Q10))=0</formula>
    </cfRule>
  </conditionalFormatting>
  <conditionalFormatting sqref="S10:Z10">
    <cfRule type="containsBlanks" dxfId="773" priority="315">
      <formula>LEN(TRIM(S10))=0</formula>
    </cfRule>
  </conditionalFormatting>
  <conditionalFormatting sqref="AB10:AE10">
    <cfRule type="containsBlanks" dxfId="772" priority="314">
      <formula>LEN(TRIM(AB10))=0</formula>
    </cfRule>
  </conditionalFormatting>
  <conditionalFormatting sqref="AB11:AE11">
    <cfRule type="containsBlanks" dxfId="771" priority="313">
      <formula>LEN(TRIM(AB11))=0</formula>
    </cfRule>
  </conditionalFormatting>
  <conditionalFormatting sqref="S11:Z11">
    <cfRule type="containsBlanks" dxfId="770" priority="312">
      <formula>LEN(TRIM(S11))=0</formula>
    </cfRule>
  </conditionalFormatting>
  <conditionalFormatting sqref="N11">
    <cfRule type="containsBlanks" dxfId="769" priority="311">
      <formula>LEN(TRIM(N11))=0</formula>
    </cfRule>
  </conditionalFormatting>
  <conditionalFormatting sqref="AH10">
    <cfRule type="containsBlanks" dxfId="768" priority="310">
      <formula>LEN(TRIM(AH10))=0</formula>
    </cfRule>
  </conditionalFormatting>
  <conditionalFormatting sqref="AG10">
    <cfRule type="containsBlanks" dxfId="767" priority="309">
      <formula>LEN(TRIM(AG10))=0</formula>
    </cfRule>
  </conditionalFormatting>
  <conditionalFormatting sqref="AG10">
    <cfRule type="containsBlanks" dxfId="766" priority="308">
      <formula>LEN(TRIM(AG10))=0</formula>
    </cfRule>
  </conditionalFormatting>
  <conditionalFormatting sqref="AI10">
    <cfRule type="containsBlanks" dxfId="765" priority="307">
      <formula>LEN(TRIM(AI10))=0</formula>
    </cfRule>
  </conditionalFormatting>
  <conditionalFormatting sqref="AH11">
    <cfRule type="containsBlanks" dxfId="764" priority="306">
      <formula>LEN(TRIM(AH11))=0</formula>
    </cfRule>
  </conditionalFormatting>
  <conditionalFormatting sqref="AG11">
    <cfRule type="containsBlanks" dxfId="763" priority="305">
      <formula>LEN(TRIM(AG11))=0</formula>
    </cfRule>
  </conditionalFormatting>
  <conditionalFormatting sqref="AG11">
    <cfRule type="containsBlanks" dxfId="762" priority="304">
      <formula>LEN(TRIM(AG11))=0</formula>
    </cfRule>
  </conditionalFormatting>
  <conditionalFormatting sqref="AI11">
    <cfRule type="containsBlanks" dxfId="761" priority="303">
      <formula>LEN(TRIM(AI11))=0</formula>
    </cfRule>
  </conditionalFormatting>
  <conditionalFormatting sqref="AK10:AM10">
    <cfRule type="containsBlanks" dxfId="760" priority="302">
      <formula>LEN(TRIM(AK10))=0</formula>
    </cfRule>
  </conditionalFormatting>
  <conditionalFormatting sqref="AK11:AM11">
    <cfRule type="containsBlanks" dxfId="759" priority="301">
      <formula>LEN(TRIM(AK11))=0</formula>
    </cfRule>
  </conditionalFormatting>
  <conditionalFormatting sqref="AL10">
    <cfRule type="containsBlanks" dxfId="758" priority="300">
      <formula>LEN(TRIM(AL10))=0</formula>
    </cfRule>
  </conditionalFormatting>
  <conditionalFormatting sqref="AO10:AO11">
    <cfRule type="containsBlanks" dxfId="757" priority="299">
      <formula>LEN(TRIM(AO10))=0</formula>
    </cfRule>
  </conditionalFormatting>
  <conditionalFormatting sqref="AP10">
    <cfRule type="containsBlanks" dxfId="756" priority="298">
      <formula>LEN(TRIM(AP10))=0</formula>
    </cfRule>
  </conditionalFormatting>
  <conditionalFormatting sqref="AR10">
    <cfRule type="containsBlanks" dxfId="755" priority="297">
      <formula>LEN(TRIM(AR10))=0</formula>
    </cfRule>
  </conditionalFormatting>
  <conditionalFormatting sqref="A15:O15 AS15:AU15 Q15:R15">
    <cfRule type="containsBlanks" dxfId="754" priority="296">
      <formula>LEN(TRIM(A15))=0</formula>
    </cfRule>
  </conditionalFormatting>
  <conditionalFormatting sqref="AL9">
    <cfRule type="containsBlanks" dxfId="753" priority="295">
      <formula>LEN(TRIM(AL9))=0</formula>
    </cfRule>
  </conditionalFormatting>
  <conditionalFormatting sqref="AL9">
    <cfRule type="containsBlanks" dxfId="752" priority="294">
      <formula>LEN(TRIM(AL9))=0</formula>
    </cfRule>
  </conditionalFormatting>
  <conditionalFormatting sqref="AL9">
    <cfRule type="containsBlanks" dxfId="751" priority="293">
      <formula>LEN(TRIM(AL9))=0</formula>
    </cfRule>
  </conditionalFormatting>
  <conditionalFormatting sqref="AL8">
    <cfRule type="containsBlanks" dxfId="750" priority="292">
      <formula>LEN(TRIM(AL8))=0</formula>
    </cfRule>
  </conditionalFormatting>
  <conditionalFormatting sqref="AL8">
    <cfRule type="containsBlanks" dxfId="749" priority="291">
      <formula>LEN(TRIM(AL8))=0</formula>
    </cfRule>
  </conditionalFormatting>
  <conditionalFormatting sqref="AL8">
    <cfRule type="containsBlanks" dxfId="748" priority="290">
      <formula>LEN(TRIM(AL8))=0</formula>
    </cfRule>
  </conditionalFormatting>
  <conditionalFormatting sqref="AL7">
    <cfRule type="containsBlanks" dxfId="747" priority="289">
      <formula>LEN(TRIM(AL7))=0</formula>
    </cfRule>
  </conditionalFormatting>
  <conditionalFormatting sqref="AL7">
    <cfRule type="containsBlanks" dxfId="746" priority="288">
      <formula>LEN(TRIM(AL7))=0</formula>
    </cfRule>
  </conditionalFormatting>
  <conditionalFormatting sqref="AL7">
    <cfRule type="containsBlanks" dxfId="745" priority="287">
      <formula>LEN(TRIM(AL7))=0</formula>
    </cfRule>
  </conditionalFormatting>
  <conditionalFormatting sqref="AL6">
    <cfRule type="containsBlanks" dxfId="744" priority="286">
      <formula>LEN(TRIM(AL6))=0</formula>
    </cfRule>
  </conditionalFormatting>
  <conditionalFormatting sqref="AL6">
    <cfRule type="containsBlanks" dxfId="743" priority="285">
      <formula>LEN(TRIM(AL6))=0</formula>
    </cfRule>
  </conditionalFormatting>
  <conditionalFormatting sqref="AL6">
    <cfRule type="containsBlanks" dxfId="742" priority="284">
      <formula>LEN(TRIM(AL6))=0</formula>
    </cfRule>
  </conditionalFormatting>
  <conditionalFormatting sqref="AL5">
    <cfRule type="containsBlanks" dxfId="741" priority="283">
      <formula>LEN(TRIM(AL5))=0</formula>
    </cfRule>
  </conditionalFormatting>
  <conditionalFormatting sqref="AL5">
    <cfRule type="containsBlanks" dxfId="740" priority="282">
      <formula>LEN(TRIM(AL5))=0</formula>
    </cfRule>
  </conditionalFormatting>
  <conditionalFormatting sqref="AL5">
    <cfRule type="containsBlanks" dxfId="739" priority="281">
      <formula>LEN(TRIM(AL5))=0</formula>
    </cfRule>
  </conditionalFormatting>
  <conditionalFormatting sqref="AN6">
    <cfRule type="containsBlanks" dxfId="738" priority="280">
      <formula>LEN(TRIM(AN6))=0</formula>
    </cfRule>
  </conditionalFormatting>
  <conditionalFormatting sqref="AN7">
    <cfRule type="containsBlanks" dxfId="737" priority="279">
      <formula>LEN(TRIM(AN7))=0</formula>
    </cfRule>
  </conditionalFormatting>
  <conditionalFormatting sqref="AN8">
    <cfRule type="containsBlanks" dxfId="736" priority="278">
      <formula>LEN(TRIM(AN8))=0</formula>
    </cfRule>
  </conditionalFormatting>
  <conditionalFormatting sqref="AN9">
    <cfRule type="containsBlanks" dxfId="735" priority="277">
      <formula>LEN(TRIM(AN9))=0</formula>
    </cfRule>
  </conditionalFormatting>
  <conditionalFormatting sqref="N25">
    <cfRule type="containsBlanks" dxfId="734" priority="247">
      <formula>LEN(TRIM(N25))=0</formula>
    </cfRule>
  </conditionalFormatting>
  <conditionalFormatting sqref="O26 L26:M26">
    <cfRule type="containsBlanks" dxfId="733" priority="246">
      <formula>LEN(TRIM(L26))=0</formula>
    </cfRule>
  </conditionalFormatting>
  <conditionalFormatting sqref="L39 O39">
    <cfRule type="containsBlanks" dxfId="732" priority="215">
      <formula>LEN(TRIM(L39))=0</formula>
    </cfRule>
  </conditionalFormatting>
  <conditionalFormatting sqref="L27:M28 O21:O23 L21:M21 L23:M23 A21:I28">
    <cfRule type="containsBlanks" dxfId="731" priority="272">
      <formula>LEN(TRIM(A21))=0</formula>
    </cfRule>
  </conditionalFormatting>
  <conditionalFormatting sqref="J21:J22">
    <cfRule type="containsBlanks" dxfId="730" priority="271">
      <formula>LEN(TRIM(J21))=0</formula>
    </cfRule>
  </conditionalFormatting>
  <conditionalFormatting sqref="J23">
    <cfRule type="containsBlanks" dxfId="729" priority="270">
      <formula>LEN(TRIM(J23))=0</formula>
    </cfRule>
  </conditionalFormatting>
  <conditionalFormatting sqref="K21">
    <cfRule type="containsBlanks" dxfId="728" priority="269">
      <formula>LEN(TRIM(K21))=0</formula>
    </cfRule>
  </conditionalFormatting>
  <conditionalFormatting sqref="K23">
    <cfRule type="containsBlanks" dxfId="727" priority="268">
      <formula>LEN(TRIM(K23))=0</formula>
    </cfRule>
  </conditionalFormatting>
  <conditionalFormatting sqref="N21:N22">
    <cfRule type="containsBlanks" dxfId="726" priority="267">
      <formula>LEN(TRIM(N21))=0</formula>
    </cfRule>
  </conditionalFormatting>
  <conditionalFormatting sqref="N23">
    <cfRule type="containsBlanks" dxfId="725" priority="266">
      <formula>LEN(TRIM(N23))=0</formula>
    </cfRule>
  </conditionalFormatting>
  <conditionalFormatting sqref="N28">
    <cfRule type="containsBlanks" dxfId="724" priority="256">
      <formula>LEN(TRIM(N28))=0</formula>
    </cfRule>
  </conditionalFormatting>
  <conditionalFormatting sqref="N38">
    <cfRule type="containsBlanks" dxfId="723" priority="226">
      <formula>LEN(TRIM(N38))=0</formula>
    </cfRule>
  </conditionalFormatting>
  <conditionalFormatting sqref="K27">
    <cfRule type="containsBlanks" dxfId="722" priority="259">
      <formula>LEN(TRIM(K27))=0</formula>
    </cfRule>
  </conditionalFormatting>
  <conditionalFormatting sqref="T37">
    <cfRule type="containsBlanks" dxfId="721" priority="224">
      <formula>LEN(TRIM(T37))=0</formula>
    </cfRule>
  </conditionalFormatting>
  <conditionalFormatting sqref="N27">
    <cfRule type="containsBlanks" dxfId="720" priority="257">
      <formula>LEN(TRIM(N27))=0</formula>
    </cfRule>
  </conditionalFormatting>
  <conditionalFormatting sqref="O27">
    <cfRule type="containsBlanks" dxfId="719" priority="255">
      <formula>LEN(TRIM(O27))=0</formula>
    </cfRule>
  </conditionalFormatting>
  <conditionalFormatting sqref="O28">
    <cfRule type="containsBlanks" dxfId="718" priority="254">
      <formula>LEN(TRIM(O28))=0</formula>
    </cfRule>
  </conditionalFormatting>
  <conditionalFormatting sqref="N39">
    <cfRule type="containsBlanks" dxfId="717" priority="212">
      <formula>LEN(TRIM(N39))=0</formula>
    </cfRule>
  </conditionalFormatting>
  <conditionalFormatting sqref="O25 L25:M25">
    <cfRule type="containsBlanks" dxfId="716" priority="248">
      <formula>LEN(TRIM(L25))=0</formula>
    </cfRule>
  </conditionalFormatting>
  <conditionalFormatting sqref="AG12">
    <cfRule type="containsBlanks" dxfId="715" priority="181">
      <formula>LEN(TRIM(AG12))=0</formula>
    </cfRule>
  </conditionalFormatting>
  <conditionalFormatting sqref="AI12">
    <cfRule type="containsBlanks" dxfId="714" priority="180">
      <formula>LEN(TRIM(AI12))=0</formula>
    </cfRule>
  </conditionalFormatting>
  <conditionalFormatting sqref="N26">
    <cfRule type="containsBlanks" dxfId="713" priority="245">
      <formula>LEN(TRIM(N26))=0</formula>
    </cfRule>
  </conditionalFormatting>
  <conditionalFormatting sqref="O30 A30:I32 S32 L30 L32 O32 A40:H41 A37:I39">
    <cfRule type="containsBlanks" dxfId="712" priority="236">
      <formula>LEN(TRIM(A30))=0</formula>
    </cfRule>
  </conditionalFormatting>
  <conditionalFormatting sqref="J32">
    <cfRule type="containsBlanks" dxfId="711" priority="235">
      <formula>LEN(TRIM(J32))=0</formula>
    </cfRule>
  </conditionalFormatting>
  <conditionalFormatting sqref="M30 M32">
    <cfRule type="containsBlanks" dxfId="710" priority="234">
      <formula>LEN(TRIM(M30))=0</formula>
    </cfRule>
  </conditionalFormatting>
  <conditionalFormatting sqref="N30 N32">
    <cfRule type="containsBlanks" dxfId="709" priority="233">
      <formula>LEN(TRIM(N30))=0</formula>
    </cfRule>
  </conditionalFormatting>
  <conditionalFormatting sqref="K37">
    <cfRule type="containsBlanks" dxfId="708" priority="232">
      <formula>LEN(TRIM(K37))=0</formula>
    </cfRule>
  </conditionalFormatting>
  <conditionalFormatting sqref="L37 O37">
    <cfRule type="containsBlanks" dxfId="707" priority="231">
      <formula>LEN(TRIM(L37))=0</formula>
    </cfRule>
  </conditionalFormatting>
  <conditionalFormatting sqref="M37">
    <cfRule type="containsBlanks" dxfId="706" priority="230">
      <formula>LEN(TRIM(M37))=0</formula>
    </cfRule>
  </conditionalFormatting>
  <conditionalFormatting sqref="N37">
    <cfRule type="containsBlanks" dxfId="705" priority="229">
      <formula>LEN(TRIM(N37))=0</formula>
    </cfRule>
  </conditionalFormatting>
  <conditionalFormatting sqref="L38 O38">
    <cfRule type="containsBlanks" dxfId="704" priority="228">
      <formula>LEN(TRIM(L38))=0</formula>
    </cfRule>
  </conditionalFormatting>
  <conditionalFormatting sqref="M38">
    <cfRule type="containsBlanks" dxfId="703" priority="227">
      <formula>LEN(TRIM(M38))=0</formula>
    </cfRule>
  </conditionalFormatting>
  <conditionalFormatting sqref="T30:T32">
    <cfRule type="containsBlanks" dxfId="702" priority="225">
      <formula>LEN(TRIM(T30))=0</formula>
    </cfRule>
  </conditionalFormatting>
  <conditionalFormatting sqref="T38">
    <cfRule type="containsBlanks" dxfId="701" priority="223">
      <formula>LEN(TRIM(T38))=0</formula>
    </cfRule>
  </conditionalFormatting>
  <conditionalFormatting sqref="P30:P41 P43:P45">
    <cfRule type="containsBlanks" dxfId="700" priority="221">
      <formula>LEN(TRIM(P30))=0</formula>
    </cfRule>
  </conditionalFormatting>
  <conditionalFormatting sqref="Q32:R32">
    <cfRule type="containsBlanks" dxfId="699" priority="218">
      <formula>LEN(TRIM(Q32))=0</formula>
    </cfRule>
  </conditionalFormatting>
  <conditionalFormatting sqref="AN12">
    <cfRule type="containsBlanks" dxfId="698" priority="174">
      <formula>LEN(TRIM(AN12))=0</formula>
    </cfRule>
  </conditionalFormatting>
  <conditionalFormatting sqref="AN12">
    <cfRule type="containsBlanks" dxfId="697" priority="173">
      <formula>LEN(TRIM(AN12))=0</formula>
    </cfRule>
  </conditionalFormatting>
  <conditionalFormatting sqref="M39">
    <cfRule type="containsBlanks" dxfId="696" priority="213">
      <formula>LEN(TRIM(M39))=0</formula>
    </cfRule>
  </conditionalFormatting>
  <conditionalFormatting sqref="O40">
    <cfRule type="containsBlanks" dxfId="695" priority="209">
      <formula>LEN(TRIM(O40))=0</formula>
    </cfRule>
  </conditionalFormatting>
  <conditionalFormatting sqref="N41">
    <cfRule type="containsBlanks" dxfId="694" priority="199">
      <formula>LEN(TRIM(N41))=0</formula>
    </cfRule>
  </conditionalFormatting>
  <conditionalFormatting sqref="L40">
    <cfRule type="containsBlanks" dxfId="693" priority="208">
      <formula>LEN(TRIM(L40))=0</formula>
    </cfRule>
  </conditionalFormatting>
  <conditionalFormatting sqref="M40">
    <cfRule type="containsBlanks" dxfId="692" priority="207">
      <formula>LEN(TRIM(M40))=0</formula>
    </cfRule>
  </conditionalFormatting>
  <conditionalFormatting sqref="N40">
    <cfRule type="containsBlanks" dxfId="691" priority="206">
      <formula>LEN(TRIM(N40))=0</formula>
    </cfRule>
  </conditionalFormatting>
  <conditionalFormatting sqref="AN9">
    <cfRule type="containsBlanks" dxfId="690" priority="192">
      <formula>LEN(TRIM(AN9))=0</formula>
    </cfRule>
  </conditionalFormatting>
  <conditionalFormatting sqref="L41">
    <cfRule type="containsBlanks" dxfId="689" priority="201">
      <formula>LEN(TRIM(L41))=0</formula>
    </cfRule>
  </conditionalFormatting>
  <conditionalFormatting sqref="M41">
    <cfRule type="containsBlanks" dxfId="688" priority="200">
      <formula>LEN(TRIM(M41))=0</formula>
    </cfRule>
  </conditionalFormatting>
  <conditionalFormatting sqref="O41">
    <cfRule type="containsBlanks" dxfId="687" priority="202">
      <formula>LEN(TRIM(O41))=0</formula>
    </cfRule>
  </conditionalFormatting>
  <conditionalFormatting sqref="AN7">
    <cfRule type="containsBlanks" dxfId="686" priority="194">
      <formula>LEN(TRIM(AN7))=0</formula>
    </cfRule>
  </conditionalFormatting>
  <conditionalFormatting sqref="AN8">
    <cfRule type="containsBlanks" dxfId="685" priority="193">
      <formula>LEN(TRIM(AN8))=0</formula>
    </cfRule>
  </conditionalFormatting>
  <conditionalFormatting sqref="AN6">
    <cfRule type="containsBlanks" dxfId="684" priority="195">
      <formula>LEN(TRIM(AN6))=0</formula>
    </cfRule>
  </conditionalFormatting>
  <conditionalFormatting sqref="AN10">
    <cfRule type="containsBlanks" dxfId="683" priority="191">
      <formula>LEN(TRIM(AN10))=0</formula>
    </cfRule>
  </conditionalFormatting>
  <conditionalFormatting sqref="AN10">
    <cfRule type="containsBlanks" dxfId="682" priority="190">
      <formula>LEN(TRIM(AN10))=0</formula>
    </cfRule>
  </conditionalFormatting>
  <conditionalFormatting sqref="AN11">
    <cfRule type="containsBlanks" dxfId="681" priority="189">
      <formula>LEN(TRIM(AN11))=0</formula>
    </cfRule>
  </conditionalFormatting>
  <conditionalFormatting sqref="AN11">
    <cfRule type="containsBlanks" dxfId="680" priority="188">
      <formula>LEN(TRIM(AN11))=0</formula>
    </cfRule>
  </conditionalFormatting>
  <conditionalFormatting sqref="H9">
    <cfRule type="containsBlanks" dxfId="679" priority="187">
      <formula>LEN(TRIM(H9))=0</formula>
    </cfRule>
  </conditionalFormatting>
  <conditionalFormatting sqref="G10">
    <cfRule type="containsBlanks" dxfId="678" priority="186">
      <formula>LEN(TRIM(G10))=0</formula>
    </cfRule>
  </conditionalFormatting>
  <conditionalFormatting sqref="I9">
    <cfRule type="containsBlanks" dxfId="677" priority="185">
      <formula>LEN(TRIM(I9))=0</formula>
    </cfRule>
  </conditionalFormatting>
  <conditionalFormatting sqref="AF12:AJ12">
    <cfRule type="containsBlanks" dxfId="676" priority="184">
      <formula>LEN(TRIM(AF12))=0</formula>
    </cfRule>
  </conditionalFormatting>
  <conditionalFormatting sqref="AH12">
    <cfRule type="containsBlanks" dxfId="675" priority="183">
      <formula>LEN(TRIM(AH12))=0</formula>
    </cfRule>
  </conditionalFormatting>
  <conditionalFormatting sqref="AG12">
    <cfRule type="containsBlanks" dxfId="674" priority="182">
      <formula>LEN(TRIM(AG12))=0</formula>
    </cfRule>
  </conditionalFormatting>
  <conditionalFormatting sqref="AL12">
    <cfRule type="containsBlanks" dxfId="673" priority="179">
      <formula>LEN(TRIM(AL12))=0</formula>
    </cfRule>
  </conditionalFormatting>
  <conditionalFormatting sqref="AL12">
    <cfRule type="containsBlanks" dxfId="672" priority="178">
      <formula>LEN(TRIM(AL12))=0</formula>
    </cfRule>
  </conditionalFormatting>
  <conditionalFormatting sqref="AM12">
    <cfRule type="containsBlanks" dxfId="671" priority="177">
      <formula>LEN(TRIM(AM12))=0</formula>
    </cfRule>
  </conditionalFormatting>
  <conditionalFormatting sqref="AO12">
    <cfRule type="containsBlanks" dxfId="670" priority="175">
      <formula>LEN(TRIM(AO12))=0</formula>
    </cfRule>
  </conditionalFormatting>
  <conditionalFormatting sqref="S15:Z15 AM15">
    <cfRule type="containsBlanks" dxfId="669" priority="172">
      <formula>LEN(TRIM(S15))=0</formula>
    </cfRule>
  </conditionalFormatting>
  <conditionalFormatting sqref="AG15">
    <cfRule type="containsBlanks" dxfId="668" priority="168">
      <formula>LEN(TRIM(AG15))=0</formula>
    </cfRule>
  </conditionalFormatting>
  <conditionalFormatting sqref="AG15">
    <cfRule type="containsBlanks" dxfId="667" priority="170">
      <formula>LEN(TRIM(AG15))=0</formula>
    </cfRule>
  </conditionalFormatting>
  <conditionalFormatting sqref="AG15">
    <cfRule type="containsBlanks" dxfId="666" priority="169">
      <formula>LEN(TRIM(AG15))=0</formula>
    </cfRule>
  </conditionalFormatting>
  <conditionalFormatting sqref="T23">
    <cfRule type="containsBlanks" dxfId="665" priority="137">
      <formula>LEN(TRIM(T23))=0</formula>
    </cfRule>
  </conditionalFormatting>
  <conditionalFormatting sqref="AL15">
    <cfRule type="containsBlanks" dxfId="664" priority="167">
      <formula>LEN(TRIM(AL15))=0</formula>
    </cfRule>
  </conditionalFormatting>
  <conditionalFormatting sqref="AL15">
    <cfRule type="containsBlanks" dxfId="663" priority="166">
      <formula>LEN(TRIM(AL15))=0</formula>
    </cfRule>
  </conditionalFormatting>
  <conditionalFormatting sqref="AN15">
    <cfRule type="containsBlanks" dxfId="662" priority="165">
      <formula>LEN(TRIM(AN15))=0</formula>
    </cfRule>
  </conditionalFormatting>
  <conditionalFormatting sqref="AN15">
    <cfRule type="containsBlanks" dxfId="661" priority="164">
      <formula>LEN(TRIM(AN15))=0</formula>
    </cfRule>
  </conditionalFormatting>
  <conditionalFormatting sqref="J24">
    <cfRule type="containsBlanks" dxfId="660" priority="150">
      <formula>LEN(TRIM(J24))=0</formula>
    </cfRule>
  </conditionalFormatting>
  <conditionalFormatting sqref="K22">
    <cfRule type="containsBlanks" dxfId="659" priority="162">
      <formula>LEN(TRIM(K22))=0</formula>
    </cfRule>
  </conditionalFormatting>
  <conditionalFormatting sqref="L22:M22">
    <cfRule type="containsBlanks" dxfId="658" priority="161">
      <formula>LEN(TRIM(L22))=0</formula>
    </cfRule>
  </conditionalFormatting>
  <conditionalFormatting sqref="AA8">
    <cfRule type="containsBlanks" dxfId="657" priority="160">
      <formula>LEN(TRIM(AA8))=0</formula>
    </cfRule>
  </conditionalFormatting>
  <conditionalFormatting sqref="AA9">
    <cfRule type="containsBlanks" dxfId="656" priority="159">
      <formula>LEN(TRIM(AA9))=0</formula>
    </cfRule>
  </conditionalFormatting>
  <conditionalFormatting sqref="AA10">
    <cfRule type="containsBlanks" dxfId="655" priority="158">
      <formula>LEN(TRIM(AA10))=0</formula>
    </cfRule>
  </conditionalFormatting>
  <conditionalFormatting sqref="AA10">
    <cfRule type="containsBlanks" dxfId="654" priority="157">
      <formula>LEN(TRIM(AA10))=0</formula>
    </cfRule>
  </conditionalFormatting>
  <conditionalFormatting sqref="AA11">
    <cfRule type="containsBlanks" dxfId="653" priority="156">
      <formula>LEN(TRIM(AA11))=0</formula>
    </cfRule>
  </conditionalFormatting>
  <conditionalFormatting sqref="AA11">
    <cfRule type="containsBlanks" dxfId="652" priority="155">
      <formula>LEN(TRIM(AA11))=0</formula>
    </cfRule>
  </conditionalFormatting>
  <conditionalFormatting sqref="AA12">
    <cfRule type="containsBlanks" dxfId="651" priority="154">
      <formula>LEN(TRIM(AA12))=0</formula>
    </cfRule>
  </conditionalFormatting>
  <conditionalFormatting sqref="AA12">
    <cfRule type="containsBlanks" dxfId="650" priority="153">
      <formula>LEN(TRIM(AA12))=0</formula>
    </cfRule>
  </conditionalFormatting>
  <conditionalFormatting sqref="AA15">
    <cfRule type="containsBlanks" dxfId="649" priority="152">
      <formula>LEN(TRIM(AA15))=0</formula>
    </cfRule>
  </conditionalFormatting>
  <conditionalFormatting sqref="AA15">
    <cfRule type="containsBlanks" dxfId="648" priority="151">
      <formula>LEN(TRIM(AA15))=0</formula>
    </cfRule>
  </conditionalFormatting>
  <conditionalFormatting sqref="K24">
    <cfRule type="containsBlanks" dxfId="647" priority="149">
      <formula>LEN(TRIM(K24))=0</formula>
    </cfRule>
  </conditionalFormatting>
  <conditionalFormatting sqref="L24:M24">
    <cfRule type="containsBlanks" dxfId="646" priority="148">
      <formula>LEN(TRIM(L24))=0</formula>
    </cfRule>
  </conditionalFormatting>
  <conditionalFormatting sqref="N24">
    <cfRule type="containsBlanks" dxfId="645" priority="147">
      <formula>LEN(TRIM(N24))=0</formula>
    </cfRule>
  </conditionalFormatting>
  <conditionalFormatting sqref="O24">
    <cfRule type="containsBlanks" dxfId="644" priority="146">
      <formula>LEN(TRIM(O24))=0</formula>
    </cfRule>
  </conditionalFormatting>
  <conditionalFormatting sqref="J25">
    <cfRule type="containsBlanks" dxfId="643" priority="142">
      <formula>LEN(TRIM(J25))=0</formula>
    </cfRule>
  </conditionalFormatting>
  <conditionalFormatting sqref="K25">
    <cfRule type="containsBlanks" dxfId="642" priority="141">
      <formula>LEN(TRIM(K25))=0</formula>
    </cfRule>
  </conditionalFormatting>
  <conditionalFormatting sqref="T25">
    <cfRule type="containsBlanks" dxfId="641" priority="140">
      <formula>LEN(TRIM(T25))=0</formula>
    </cfRule>
  </conditionalFormatting>
  <conditionalFormatting sqref="T24">
    <cfRule type="containsBlanks" dxfId="640" priority="139">
      <formula>LEN(TRIM(T24))=0</formula>
    </cfRule>
  </conditionalFormatting>
  <conditionalFormatting sqref="T21">
    <cfRule type="containsBlanks" dxfId="639" priority="138">
      <formula>LEN(TRIM(T21))=0</formula>
    </cfRule>
  </conditionalFormatting>
  <conditionalFormatting sqref="I40">
    <cfRule type="containsBlanks" dxfId="638" priority="102">
      <formula>LEN(TRIM(I40))=0</formula>
    </cfRule>
  </conditionalFormatting>
  <conditionalFormatting sqref="T22">
    <cfRule type="containsBlanks" dxfId="637" priority="136">
      <formula>LEN(TRIM(T22))=0</formula>
    </cfRule>
  </conditionalFormatting>
  <conditionalFormatting sqref="J26">
    <cfRule type="containsBlanks" dxfId="636" priority="135">
      <formula>LEN(TRIM(J26))=0</formula>
    </cfRule>
  </conditionalFormatting>
  <conditionalFormatting sqref="K26">
    <cfRule type="containsBlanks" dxfId="635" priority="134">
      <formula>LEN(TRIM(K26))=0</formula>
    </cfRule>
  </conditionalFormatting>
  <conditionalFormatting sqref="U26:Z26">
    <cfRule type="containsBlanks" dxfId="634" priority="133">
      <formula>LEN(TRIM(U26))=0</formula>
    </cfRule>
  </conditionalFormatting>
  <conditionalFormatting sqref="T26">
    <cfRule type="containsBlanks" dxfId="633" priority="132">
      <formula>LEN(TRIM(T26))=0</formula>
    </cfRule>
  </conditionalFormatting>
  <conditionalFormatting sqref="J27">
    <cfRule type="containsBlanks" dxfId="632" priority="131">
      <formula>LEN(TRIM(J27))=0</formula>
    </cfRule>
  </conditionalFormatting>
  <conditionalFormatting sqref="K28">
    <cfRule type="containsBlanks" dxfId="631" priority="130">
      <formula>LEN(TRIM(K28))=0</formula>
    </cfRule>
  </conditionalFormatting>
  <conditionalFormatting sqref="J28">
    <cfRule type="containsBlanks" dxfId="630" priority="129">
      <formula>LEN(TRIM(J28))=0</formula>
    </cfRule>
  </conditionalFormatting>
  <conditionalFormatting sqref="E20">
    <cfRule type="containsBlanks" dxfId="629" priority="128">
      <formula>LEN(TRIM(E20))=0</formula>
    </cfRule>
  </conditionalFormatting>
  <conditionalFormatting sqref="E20">
    <cfRule type="containsBlanks" dxfId="628" priority="127">
      <formula>LEN(TRIM(E20))=0</formula>
    </cfRule>
  </conditionalFormatting>
  <conditionalFormatting sqref="J20">
    <cfRule type="containsBlanks" dxfId="627" priority="126">
      <formula>LEN(TRIM(J20))=0</formula>
    </cfRule>
  </conditionalFormatting>
  <conditionalFormatting sqref="K20">
    <cfRule type="containsBlanks" dxfId="626" priority="125">
      <formula>LEN(TRIM(K20))=0</formula>
    </cfRule>
  </conditionalFormatting>
  <conditionalFormatting sqref="O20">
    <cfRule type="containsBlanks" dxfId="625" priority="124">
      <formula>LEN(TRIM(O20))=0</formula>
    </cfRule>
  </conditionalFormatting>
  <conditionalFormatting sqref="N20">
    <cfRule type="containsBlanks" dxfId="624" priority="123">
      <formula>LEN(TRIM(N20))=0</formula>
    </cfRule>
  </conditionalFormatting>
  <conditionalFormatting sqref="L20:M20">
    <cfRule type="containsBlanks" dxfId="623" priority="122">
      <formula>LEN(TRIM(L20))=0</formula>
    </cfRule>
  </conditionalFormatting>
  <conditionalFormatting sqref="Q20:R20">
    <cfRule type="containsBlanks" dxfId="622" priority="121">
      <formula>LEN(TRIM(Q20))=0</formula>
    </cfRule>
  </conditionalFormatting>
  <conditionalFormatting sqref="U20:W20">
    <cfRule type="containsBlanks" dxfId="621" priority="120">
      <formula>LEN(TRIM(U20))=0</formula>
    </cfRule>
  </conditionalFormatting>
  <conditionalFormatting sqref="T20">
    <cfRule type="containsBlanks" dxfId="620" priority="119">
      <formula>LEN(TRIM(T20))=0</formula>
    </cfRule>
  </conditionalFormatting>
  <conditionalFormatting sqref="AF20">
    <cfRule type="containsBlanks" dxfId="619" priority="118">
      <formula>LEN(TRIM(AF20))=0</formula>
    </cfRule>
  </conditionalFormatting>
  <conditionalFormatting sqref="AL20">
    <cfRule type="containsBlanks" dxfId="618" priority="117">
      <formula>LEN(TRIM(AL20))=0</formula>
    </cfRule>
  </conditionalFormatting>
  <conditionalFormatting sqref="J30">
    <cfRule type="containsBlanks" dxfId="617" priority="116">
      <formula>LEN(TRIM(J30))=0</formula>
    </cfRule>
  </conditionalFormatting>
  <conditionalFormatting sqref="K30">
    <cfRule type="containsBlanks" dxfId="616" priority="115">
      <formula>LEN(TRIM(K30))=0</formula>
    </cfRule>
  </conditionalFormatting>
  <conditionalFormatting sqref="J37">
    <cfRule type="containsBlanks" dxfId="615" priority="114">
      <formula>LEN(TRIM(J37))=0</formula>
    </cfRule>
  </conditionalFormatting>
  <conditionalFormatting sqref="K38">
    <cfRule type="containsBlanks" dxfId="614" priority="113">
      <formula>LEN(TRIM(K38))=0</formula>
    </cfRule>
  </conditionalFormatting>
  <conditionalFormatting sqref="J38">
    <cfRule type="containsBlanks" dxfId="613" priority="112">
      <formula>LEN(TRIM(J38))=0</formula>
    </cfRule>
  </conditionalFormatting>
  <conditionalFormatting sqref="K32">
    <cfRule type="containsBlanks" dxfId="612" priority="111">
      <formula>LEN(TRIM(K32))=0</formula>
    </cfRule>
  </conditionalFormatting>
  <conditionalFormatting sqref="J31">
    <cfRule type="containsBlanks" dxfId="611" priority="110">
      <formula>LEN(TRIM(J31))=0</formula>
    </cfRule>
  </conditionalFormatting>
  <conditionalFormatting sqref="O31">
    <cfRule type="containsBlanks" dxfId="610" priority="109">
      <formula>LEN(TRIM(O31))=0</formula>
    </cfRule>
  </conditionalFormatting>
  <conditionalFormatting sqref="N31">
    <cfRule type="containsBlanks" dxfId="609" priority="108">
      <formula>LEN(TRIM(N31))=0</formula>
    </cfRule>
  </conditionalFormatting>
  <conditionalFormatting sqref="K31">
    <cfRule type="containsBlanks" dxfId="608" priority="107">
      <formula>LEN(TRIM(K31))=0</formula>
    </cfRule>
  </conditionalFormatting>
  <conditionalFormatting sqref="L31:M31">
    <cfRule type="containsBlanks" dxfId="607" priority="106">
      <formula>LEN(TRIM(L31))=0</formula>
    </cfRule>
  </conditionalFormatting>
  <conditionalFormatting sqref="J39">
    <cfRule type="containsBlanks" dxfId="606" priority="105">
      <formula>LEN(TRIM(J39))=0</formula>
    </cfRule>
  </conditionalFormatting>
  <conditionalFormatting sqref="K39">
    <cfRule type="containsBlanks" dxfId="605" priority="104">
      <formula>LEN(TRIM(K39))=0</formula>
    </cfRule>
  </conditionalFormatting>
  <conditionalFormatting sqref="T39">
    <cfRule type="containsBlanks" dxfId="604" priority="103">
      <formula>LEN(TRIM(T39))=0</formula>
    </cfRule>
  </conditionalFormatting>
  <conditionalFormatting sqref="M36">
    <cfRule type="containsBlanks" dxfId="603" priority="95">
      <formula>LEN(TRIM(M36))=0</formula>
    </cfRule>
  </conditionalFormatting>
  <conditionalFormatting sqref="J40">
    <cfRule type="containsBlanks" dxfId="602" priority="101">
      <formula>LEN(TRIM(J40))=0</formula>
    </cfRule>
  </conditionalFormatting>
  <conditionalFormatting sqref="K40">
    <cfRule type="containsBlanks" dxfId="601" priority="100">
      <formula>LEN(TRIM(K40))=0</formula>
    </cfRule>
  </conditionalFormatting>
  <conditionalFormatting sqref="I41">
    <cfRule type="containsBlanks" dxfId="600" priority="99">
      <formula>LEN(TRIM(I41))=0</formula>
    </cfRule>
  </conditionalFormatting>
  <conditionalFormatting sqref="J41">
    <cfRule type="containsBlanks" dxfId="599" priority="98">
      <formula>LEN(TRIM(J41))=0</formula>
    </cfRule>
  </conditionalFormatting>
  <conditionalFormatting sqref="K41">
    <cfRule type="containsBlanks" dxfId="598" priority="97">
      <formula>LEN(TRIM(K41))=0</formula>
    </cfRule>
  </conditionalFormatting>
  <conditionalFormatting sqref="O36 A36:I36 L36">
    <cfRule type="containsBlanks" dxfId="597" priority="96">
      <formula>LEN(TRIM(A36))=0</formula>
    </cfRule>
  </conditionalFormatting>
  <conditionalFormatting sqref="N36">
    <cfRule type="containsBlanks" dxfId="596" priority="94">
      <formula>LEN(TRIM(N36))=0</formula>
    </cfRule>
  </conditionalFormatting>
  <conditionalFormatting sqref="T36">
    <cfRule type="containsBlanks" dxfId="595" priority="93">
      <formula>LEN(TRIM(T36))=0</formula>
    </cfRule>
  </conditionalFormatting>
  <conditionalFormatting sqref="J36">
    <cfRule type="containsBlanks" dxfId="594" priority="91">
      <formula>LEN(TRIM(J36))=0</formula>
    </cfRule>
  </conditionalFormatting>
  <conditionalFormatting sqref="K36">
    <cfRule type="containsBlanks" dxfId="593" priority="90">
      <formula>LEN(TRIM(K36))=0</formula>
    </cfRule>
  </conditionalFormatting>
  <conditionalFormatting sqref="N35">
    <cfRule type="containsBlanks" dxfId="592" priority="82">
      <formula>LEN(TRIM(N35))=0</formula>
    </cfRule>
  </conditionalFormatting>
  <conditionalFormatting sqref="T34">
    <cfRule type="containsBlanks" dxfId="591" priority="81">
      <formula>LEN(TRIM(T34))=0</formula>
    </cfRule>
  </conditionalFormatting>
  <conditionalFormatting sqref="A34:I35">
    <cfRule type="containsBlanks" dxfId="590" priority="89">
      <formula>LEN(TRIM(A34))=0</formula>
    </cfRule>
  </conditionalFormatting>
  <conditionalFormatting sqref="K34">
    <cfRule type="containsBlanks" dxfId="589" priority="88">
      <formula>LEN(TRIM(K34))=0</formula>
    </cfRule>
  </conditionalFormatting>
  <conditionalFormatting sqref="L34 O34">
    <cfRule type="containsBlanks" dxfId="588" priority="87">
      <formula>LEN(TRIM(L34))=0</formula>
    </cfRule>
  </conditionalFormatting>
  <conditionalFormatting sqref="M34">
    <cfRule type="containsBlanks" dxfId="587" priority="86">
      <formula>LEN(TRIM(M34))=0</formula>
    </cfRule>
  </conditionalFormatting>
  <conditionalFormatting sqref="N34">
    <cfRule type="containsBlanks" dxfId="586" priority="85">
      <formula>LEN(TRIM(N34))=0</formula>
    </cfRule>
  </conditionalFormatting>
  <conditionalFormatting sqref="L35 O35">
    <cfRule type="containsBlanks" dxfId="585" priority="84">
      <formula>LEN(TRIM(L35))=0</formula>
    </cfRule>
  </conditionalFormatting>
  <conditionalFormatting sqref="M35">
    <cfRule type="containsBlanks" dxfId="584" priority="83">
      <formula>LEN(TRIM(M35))=0</formula>
    </cfRule>
  </conditionalFormatting>
  <conditionalFormatting sqref="T35">
    <cfRule type="containsBlanks" dxfId="583" priority="80">
      <formula>LEN(TRIM(T35))=0</formula>
    </cfRule>
  </conditionalFormatting>
  <conditionalFormatting sqref="K35">
    <cfRule type="containsBlanks" dxfId="582" priority="76">
      <formula>LEN(TRIM(K35))=0</formula>
    </cfRule>
  </conditionalFormatting>
  <conditionalFormatting sqref="M33">
    <cfRule type="containsBlanks" dxfId="581" priority="73">
      <formula>LEN(TRIM(M33))=0</formula>
    </cfRule>
  </conditionalFormatting>
  <conditionalFormatting sqref="O33 A33:I33 L33 AD34:AD35">
    <cfRule type="containsBlanks" dxfId="580" priority="74">
      <formula>LEN(TRIM(A33))=0</formula>
    </cfRule>
  </conditionalFormatting>
  <conditionalFormatting sqref="N33">
    <cfRule type="containsBlanks" dxfId="579" priority="72">
      <formula>LEN(TRIM(N33))=0</formula>
    </cfRule>
  </conditionalFormatting>
  <conditionalFormatting sqref="T33">
    <cfRule type="containsBlanks" dxfId="578" priority="71">
      <formula>LEN(TRIM(T33))=0</formula>
    </cfRule>
  </conditionalFormatting>
  <conditionalFormatting sqref="J33">
    <cfRule type="containsBlanks" dxfId="577" priority="69">
      <formula>LEN(TRIM(J33))=0</formula>
    </cfRule>
  </conditionalFormatting>
  <conditionalFormatting sqref="K33">
    <cfRule type="containsBlanks" dxfId="576" priority="68">
      <formula>LEN(TRIM(K33))=0</formula>
    </cfRule>
  </conditionalFormatting>
  <conditionalFormatting sqref="J34">
    <cfRule type="containsBlanks" dxfId="575" priority="67">
      <formula>LEN(TRIM(J34))=0</formula>
    </cfRule>
  </conditionalFormatting>
  <conditionalFormatting sqref="J35">
    <cfRule type="containsBlanks" dxfId="574" priority="66">
      <formula>LEN(TRIM(J35))=0</formula>
    </cfRule>
  </conditionalFormatting>
  <conditionalFormatting sqref="D10">
    <cfRule type="containsBlanks" dxfId="573" priority="65">
      <formula>LEN(TRIM(D10))=0</formula>
    </cfRule>
  </conditionalFormatting>
  <conditionalFormatting sqref="D11">
    <cfRule type="containsBlanks" dxfId="572" priority="64">
      <formula>LEN(TRIM(D11))=0</formula>
    </cfRule>
  </conditionalFormatting>
  <conditionalFormatting sqref="J43">
    <cfRule type="containsBlanks" dxfId="571" priority="63">
      <formula>LEN(TRIM(J43))=0</formula>
    </cfRule>
  </conditionalFormatting>
  <conditionalFormatting sqref="K43">
    <cfRule type="containsBlanks" dxfId="570" priority="62">
      <formula>LEN(TRIM(K43))=0</formula>
    </cfRule>
  </conditionalFormatting>
  <conditionalFormatting sqref="L43:N43">
    <cfRule type="containsBlanks" dxfId="569" priority="61">
      <formula>LEN(TRIM(L43))=0</formula>
    </cfRule>
  </conditionalFormatting>
  <conditionalFormatting sqref="S43 U43:W43">
    <cfRule type="containsBlanks" dxfId="568" priority="60">
      <formula>LEN(TRIM(S43))=0</formula>
    </cfRule>
  </conditionalFormatting>
  <conditionalFormatting sqref="T43">
    <cfRule type="containsBlanks" dxfId="567" priority="59">
      <formula>LEN(TRIM(T43))=0</formula>
    </cfRule>
  </conditionalFormatting>
  <conditionalFormatting sqref="AA43:AD43">
    <cfRule type="containsBlanks" dxfId="566" priority="58">
      <formula>LEN(TRIM(AA43))=0</formula>
    </cfRule>
  </conditionalFormatting>
  <conditionalFormatting sqref="AF43:AJ43">
    <cfRule type="containsBlanks" dxfId="565" priority="57">
      <formula>LEN(TRIM(AF43))=0</formula>
    </cfRule>
  </conditionalFormatting>
  <conditionalFormatting sqref="AK43:AL43">
    <cfRule type="containsBlanks" dxfId="564" priority="56">
      <formula>LEN(TRIM(AK43))=0</formula>
    </cfRule>
  </conditionalFormatting>
  <conditionalFormatting sqref="AM43">
    <cfRule type="containsBlanks" dxfId="563" priority="55">
      <formula>LEN(TRIM(AM43))=0</formula>
    </cfRule>
  </conditionalFormatting>
  <conditionalFormatting sqref="AR16 AQ17:AR18 AM16:AM17">
    <cfRule type="containsBlanks" dxfId="562" priority="54">
      <formula>LEN(TRIM(AM16))=0</formula>
    </cfRule>
  </conditionalFormatting>
  <conditionalFormatting sqref="AF16">
    <cfRule type="containsBlanks" dxfId="561" priority="53">
      <formula>LEN(TRIM(AF16))=0</formula>
    </cfRule>
  </conditionalFormatting>
  <conditionalFormatting sqref="AF17">
    <cfRule type="containsBlanks" dxfId="560" priority="52">
      <formula>LEN(TRIM(AF17))=0</formula>
    </cfRule>
  </conditionalFormatting>
  <conditionalFormatting sqref="AF18">
    <cfRule type="containsBlanks" dxfId="559" priority="51">
      <formula>LEN(TRIM(AF18))=0</formula>
    </cfRule>
  </conditionalFormatting>
  <conditionalFormatting sqref="AO16">
    <cfRule type="containsBlanks" dxfId="558" priority="50">
      <formula>LEN(TRIM(AO16))=0</formula>
    </cfRule>
  </conditionalFormatting>
  <conditionalFormatting sqref="AO17">
    <cfRule type="containsBlanks" dxfId="557" priority="49">
      <formula>LEN(TRIM(AO17))=0</formula>
    </cfRule>
  </conditionalFormatting>
  <conditionalFormatting sqref="AP16">
    <cfRule type="containsBlanks" dxfId="556" priority="48">
      <formula>LEN(TRIM(AP16))=0</formula>
    </cfRule>
  </conditionalFormatting>
  <conditionalFormatting sqref="AP17">
    <cfRule type="containsBlanks" dxfId="555" priority="47">
      <formula>LEN(TRIM(AP17))=0</formula>
    </cfRule>
  </conditionalFormatting>
  <conditionalFormatting sqref="AP18">
    <cfRule type="containsBlanks" dxfId="554" priority="46">
      <formula>LEN(TRIM(AP18))=0</formula>
    </cfRule>
  </conditionalFormatting>
  <conditionalFormatting sqref="AQ16">
    <cfRule type="containsBlanks" dxfId="553" priority="45">
      <formula>LEN(TRIM(AQ16))=0</formula>
    </cfRule>
  </conditionalFormatting>
  <conditionalFormatting sqref="AS17">
    <cfRule type="containsBlanks" dxfId="552" priority="43">
      <formula>LEN(TRIM(AS17))=0</formula>
    </cfRule>
  </conditionalFormatting>
  <conditionalFormatting sqref="AL16">
    <cfRule type="containsBlanks" dxfId="551" priority="41">
      <formula>LEN(TRIM(AL16))=0</formula>
    </cfRule>
  </conditionalFormatting>
  <conditionalFormatting sqref="AL16">
    <cfRule type="containsBlanks" dxfId="550" priority="40">
      <formula>LEN(TRIM(AL16))=0</formula>
    </cfRule>
  </conditionalFormatting>
  <conditionalFormatting sqref="AL17">
    <cfRule type="containsBlanks" dxfId="549" priority="37">
      <formula>LEN(TRIM(AL17))=0</formula>
    </cfRule>
  </conditionalFormatting>
  <conditionalFormatting sqref="AL17">
    <cfRule type="containsBlanks" dxfId="548" priority="36">
      <formula>LEN(TRIM(AL17))=0</formula>
    </cfRule>
  </conditionalFormatting>
  <conditionalFormatting sqref="AL18">
    <cfRule type="containsBlanks" dxfId="547" priority="35">
      <formula>LEN(TRIM(AL18))=0</formula>
    </cfRule>
  </conditionalFormatting>
  <conditionalFormatting sqref="AL18">
    <cfRule type="containsBlanks" dxfId="546" priority="34">
      <formula>LEN(TRIM(AL18))=0</formula>
    </cfRule>
  </conditionalFormatting>
  <conditionalFormatting sqref="AN16">
    <cfRule type="containsBlanks" dxfId="545" priority="33">
      <formula>LEN(TRIM(AN16))=0</formula>
    </cfRule>
  </conditionalFormatting>
  <conditionalFormatting sqref="AN16">
    <cfRule type="containsBlanks" dxfId="544" priority="32">
      <formula>LEN(TRIM(AN16))=0</formula>
    </cfRule>
  </conditionalFormatting>
  <conditionalFormatting sqref="AN17">
    <cfRule type="containsBlanks" dxfId="543" priority="31">
      <formula>LEN(TRIM(AN17))=0</formula>
    </cfRule>
  </conditionalFormatting>
  <conditionalFormatting sqref="AN17">
    <cfRule type="containsBlanks" dxfId="542" priority="30">
      <formula>LEN(TRIM(AN17))=0</formula>
    </cfRule>
  </conditionalFormatting>
  <conditionalFormatting sqref="J44">
    <cfRule type="containsBlanks" dxfId="541" priority="29">
      <formula>LEN(TRIM(J44))=0</formula>
    </cfRule>
  </conditionalFormatting>
  <conditionalFormatting sqref="K44">
    <cfRule type="containsBlanks" dxfId="540" priority="28">
      <formula>LEN(TRIM(K44))=0</formula>
    </cfRule>
  </conditionalFormatting>
  <conditionalFormatting sqref="P5:P10">
    <cfRule type="containsBlanks" dxfId="539" priority="17">
      <formula>LEN(TRIM(P5))=0</formula>
    </cfRule>
  </conditionalFormatting>
  <conditionalFormatting sqref="N44:N45">
    <cfRule type="containsBlanks" dxfId="538" priority="24">
      <formula>LEN(TRIM(N44))=0</formula>
    </cfRule>
  </conditionalFormatting>
  <conditionalFormatting sqref="L44:L45">
    <cfRule type="containsBlanks" dxfId="537" priority="26">
      <formula>LEN(TRIM(L44))=0</formula>
    </cfRule>
  </conditionalFormatting>
  <conditionalFormatting sqref="M44:M45">
    <cfRule type="containsBlanks" dxfId="536" priority="25">
      <formula>LEN(TRIM(M44))=0</formula>
    </cfRule>
  </conditionalFormatting>
  <conditionalFormatting sqref="O44:O45">
    <cfRule type="containsBlanks" dxfId="535" priority="27">
      <formula>LEN(TRIM(O44))=0</formula>
    </cfRule>
  </conditionalFormatting>
  <conditionalFormatting sqref="S44:S45 U44:Z45">
    <cfRule type="containsBlanks" dxfId="534" priority="23">
      <formula>LEN(TRIM(S44))=0</formula>
    </cfRule>
  </conditionalFormatting>
  <conditionalFormatting sqref="T44:T45">
    <cfRule type="containsBlanks" dxfId="533" priority="22">
      <formula>LEN(TRIM(T44))=0</formula>
    </cfRule>
  </conditionalFormatting>
  <conditionalFormatting sqref="AA44:AE45">
    <cfRule type="containsBlanks" dxfId="532" priority="21">
      <formula>LEN(TRIM(AA44))=0</formula>
    </cfRule>
  </conditionalFormatting>
  <conditionalFormatting sqref="AF44:AJ45">
    <cfRule type="containsBlanks" dxfId="531" priority="20">
      <formula>LEN(TRIM(AF44))=0</formula>
    </cfRule>
  </conditionalFormatting>
  <conditionalFormatting sqref="AS44:AS45">
    <cfRule type="containsBlanks" dxfId="530" priority="18">
      <formula>LEN(TRIM(AS44))=0</formula>
    </cfRule>
  </conditionalFormatting>
  <conditionalFormatting sqref="AS18">
    <cfRule type="containsBlanks" dxfId="529" priority="16">
      <formula>LEN(TRIM(AS18))=0</formula>
    </cfRule>
  </conditionalFormatting>
  <conditionalFormatting sqref="AS16">
    <cfRule type="containsBlanks" dxfId="528" priority="15">
      <formula>LEN(TRIM(AS16))=0</formula>
    </cfRule>
  </conditionalFormatting>
  <conditionalFormatting sqref="J42">
    <cfRule type="containsBlanks" dxfId="527" priority="14">
      <formula>LEN(TRIM(J42))=0</formula>
    </cfRule>
  </conditionalFormatting>
  <conditionalFormatting sqref="K42">
    <cfRule type="containsBlanks" dxfId="526" priority="13">
      <formula>LEN(TRIM(K42))=0</formula>
    </cfRule>
  </conditionalFormatting>
  <conditionalFormatting sqref="O42">
    <cfRule type="containsBlanks" dxfId="525" priority="12">
      <formula>LEN(TRIM(O42))=0</formula>
    </cfRule>
  </conditionalFormatting>
  <conditionalFormatting sqref="N42">
    <cfRule type="containsBlanks" dxfId="524" priority="11">
      <formula>LEN(TRIM(N42))=0</formula>
    </cfRule>
  </conditionalFormatting>
  <conditionalFormatting sqref="L42:M42">
    <cfRule type="containsBlanks" dxfId="523" priority="10">
      <formula>LEN(TRIM(L42))=0</formula>
    </cfRule>
  </conditionalFormatting>
  <conditionalFormatting sqref="Q42">
    <cfRule type="containsBlanks" dxfId="522" priority="9">
      <formula>LEN(TRIM(Q42))=0</formula>
    </cfRule>
  </conditionalFormatting>
  <conditionalFormatting sqref="P42">
    <cfRule type="containsBlanks" dxfId="521" priority="8">
      <formula>LEN(TRIM(P42))=0</formula>
    </cfRule>
  </conditionalFormatting>
  <conditionalFormatting sqref="AL42">
    <cfRule type="containsBlanks" dxfId="520" priority="7">
      <formula>LEN(TRIM(AL42))=0</formula>
    </cfRule>
  </conditionalFormatting>
  <conditionalFormatting sqref="J45">
    <cfRule type="containsBlanks" dxfId="519" priority="6">
      <formula>LEN(TRIM(J45))=0</formula>
    </cfRule>
  </conditionalFormatting>
  <conditionalFormatting sqref="K45">
    <cfRule type="containsBlanks" dxfId="518" priority="5">
      <formula>LEN(TRIM(K45))=0</formula>
    </cfRule>
  </conditionalFormatting>
  <conditionalFormatting sqref="AL45">
    <cfRule type="containsBlanks" dxfId="517" priority="4">
      <formula>LEN(TRIM(AL45))=0</formula>
    </cfRule>
  </conditionalFormatting>
  <conditionalFormatting sqref="K47">
    <cfRule type="containsBlanks" dxfId="516" priority="3">
      <formula>LEN(TRIM(K47))=0</formula>
    </cfRule>
  </conditionalFormatting>
  <conditionalFormatting sqref="N47">
    <cfRule type="containsBlanks" dxfId="515" priority="1">
      <formula>LEN(TRIM(N47))=0</formula>
    </cfRule>
  </conditionalFormatting>
  <conditionalFormatting sqref="M47">
    <cfRule type="containsBlanks" dxfId="514" priority="2">
      <formula>LEN(TRIM(M47))=0</formula>
    </cfRule>
  </conditionalFormatting>
  <hyperlinks>
    <hyperlink ref="AU37" r:id="rId1"/>
    <hyperlink ref="AU38" r:id="rId2"/>
    <hyperlink ref="AU32" r:id="rId3"/>
    <hyperlink ref="AU31" r:id="rId4"/>
    <hyperlink ref="AU39" r:id="rId5"/>
    <hyperlink ref="AU40" r:id="rId6"/>
    <hyperlink ref="AU41" r:id="rId7"/>
    <hyperlink ref="AU36" r:id="rId8"/>
    <hyperlink ref="AU33" r:id="rId9"/>
    <hyperlink ref="AU34" r:id="rId10"/>
    <hyperlink ref="AU35" r:id="rId11"/>
    <hyperlink ref="AU43" r:id="rId12"/>
    <hyperlink ref="AU44" r:id="rId13"/>
    <hyperlink ref="AS15" r:id="rId14"/>
    <hyperlink ref="AU42" r:id="rId15"/>
    <hyperlink ref="AU45" r:id="rId16"/>
  </hyperlinks>
  <pageMargins left="0.75" right="0.75" top="1" bottom="1" header="0.5" footer="0.5"/>
  <pageSetup orientation="portrait" r:id="rId17"/>
  <headerFooter alignWithMargins="0"/>
</worksheet>
</file>

<file path=xl/worksheets/sheet4.xml><?xml version="1.0" encoding="utf-8"?>
<worksheet xmlns="http://schemas.openxmlformats.org/spreadsheetml/2006/main" xmlns:r="http://schemas.openxmlformats.org/officeDocument/2006/relationships">
  <sheetPr>
    <tabColor theme="7"/>
  </sheetPr>
  <dimension ref="A2:N75"/>
  <sheetViews>
    <sheetView workbookViewId="0">
      <selection activeCell="D15" sqref="D15"/>
    </sheetView>
  </sheetViews>
  <sheetFormatPr defaultRowHeight="12.75"/>
  <cols>
    <col min="1" max="1" width="10.7109375" customWidth="1"/>
    <col min="2" max="2" width="13.85546875" customWidth="1"/>
    <col min="3" max="4" width="15.28515625" customWidth="1"/>
    <col min="5" max="5" width="17.5703125" customWidth="1"/>
    <col min="6" max="6" width="14.140625" customWidth="1"/>
    <col min="7" max="7" width="13.7109375" customWidth="1"/>
    <col min="8" max="9" width="16" customWidth="1"/>
    <col min="10" max="10" width="21.7109375" customWidth="1"/>
    <col min="11" max="11" width="15.7109375" customWidth="1"/>
  </cols>
  <sheetData>
    <row r="2" spans="1:11" ht="34.5" thickBot="1">
      <c r="A2" s="618" t="s">
        <v>5309</v>
      </c>
      <c r="B2" s="618"/>
      <c r="C2" s="618"/>
      <c r="D2" s="618"/>
      <c r="E2" s="618"/>
      <c r="F2" s="618"/>
      <c r="G2" s="618"/>
      <c r="H2" s="618"/>
      <c r="I2" s="618"/>
      <c r="J2" s="618"/>
      <c r="K2" s="618"/>
    </row>
    <row r="3" spans="1:11" ht="39" thickBot="1">
      <c r="A3" s="6" t="s">
        <v>163</v>
      </c>
      <c r="B3" s="7" t="s">
        <v>164</v>
      </c>
      <c r="C3" s="8" t="s">
        <v>1106</v>
      </c>
      <c r="D3" s="301" t="s">
        <v>2599</v>
      </c>
      <c r="E3" s="9" t="s">
        <v>165</v>
      </c>
      <c r="F3" s="9" t="s">
        <v>166</v>
      </c>
      <c r="G3" s="9" t="s">
        <v>167</v>
      </c>
      <c r="H3" s="10" t="s">
        <v>168</v>
      </c>
      <c r="I3" s="11" t="s">
        <v>238</v>
      </c>
      <c r="J3" s="12" t="s">
        <v>4463</v>
      </c>
      <c r="K3" s="13"/>
    </row>
    <row r="4" spans="1:11" ht="25.5">
      <c r="A4" s="621" t="s">
        <v>0</v>
      </c>
      <c r="B4" s="14" t="s">
        <v>5311</v>
      </c>
      <c r="C4" s="15" t="s">
        <v>5310</v>
      </c>
      <c r="D4" s="302" t="s">
        <v>2973</v>
      </c>
      <c r="E4" s="16" t="s">
        <v>5560</v>
      </c>
      <c r="F4" s="16" t="s">
        <v>5559</v>
      </c>
      <c r="G4" s="16" t="s">
        <v>5558</v>
      </c>
      <c r="H4" s="17" t="s">
        <v>5314</v>
      </c>
      <c r="I4" s="18" t="s">
        <v>5316</v>
      </c>
      <c r="J4" s="19" t="s">
        <v>4309</v>
      </c>
      <c r="K4" s="20"/>
    </row>
    <row r="5" spans="1:11" ht="25.5">
      <c r="A5" s="622"/>
      <c r="B5" s="21" t="s">
        <v>5312</v>
      </c>
      <c r="C5" s="22"/>
      <c r="D5" s="303" t="s">
        <v>5313</v>
      </c>
      <c r="E5" s="23"/>
      <c r="F5" s="23"/>
      <c r="G5" s="23"/>
      <c r="H5" s="24" t="s">
        <v>5315</v>
      </c>
      <c r="I5" s="25"/>
      <c r="J5" s="26" t="s">
        <v>5317</v>
      </c>
      <c r="K5" s="27"/>
    </row>
    <row r="6" spans="1:11" ht="40.5" customHeight="1" thickBot="1">
      <c r="A6" s="623"/>
      <c r="B6" s="28"/>
      <c r="C6" s="29"/>
      <c r="D6" s="304"/>
      <c r="E6" s="30"/>
      <c r="F6" s="30"/>
      <c r="G6" s="30"/>
      <c r="H6" s="31"/>
      <c r="I6" s="32"/>
      <c r="J6" s="33" t="s">
        <v>5318</v>
      </c>
      <c r="K6" s="34"/>
    </row>
    <row r="7" spans="1:11" ht="12.75" customHeight="1">
      <c r="A7" s="624" t="s">
        <v>53</v>
      </c>
      <c r="B7" s="214"/>
      <c r="C7" s="210" t="s">
        <v>5385</v>
      </c>
      <c r="D7" s="242" t="s">
        <v>2600</v>
      </c>
      <c r="E7" s="632" t="s">
        <v>5401</v>
      </c>
      <c r="F7" s="211" t="s">
        <v>5391</v>
      </c>
      <c r="G7" s="204"/>
      <c r="H7" s="212"/>
      <c r="I7" s="213"/>
      <c r="J7" s="198" t="s">
        <v>5392</v>
      </c>
      <c r="K7" s="35"/>
    </row>
    <row r="8" spans="1:11" ht="12.75" customHeight="1">
      <c r="A8" s="625"/>
      <c r="B8" s="200"/>
      <c r="C8" s="202"/>
      <c r="D8" s="243"/>
      <c r="E8" s="633"/>
      <c r="F8" s="204" t="s">
        <v>5387</v>
      </c>
      <c r="G8" s="204" t="s">
        <v>5389</v>
      </c>
      <c r="H8" s="206"/>
      <c r="I8" s="208"/>
      <c r="J8" s="199" t="s">
        <v>5644</v>
      </c>
      <c r="K8" s="36"/>
    </row>
    <row r="9" spans="1:11" ht="13.5" customHeight="1" thickBot="1">
      <c r="A9" s="626"/>
      <c r="B9" s="201"/>
      <c r="C9" s="203"/>
      <c r="D9" s="307" t="s">
        <v>5386</v>
      </c>
      <c r="E9" s="634"/>
      <c r="F9" s="205" t="s">
        <v>5388</v>
      </c>
      <c r="G9" s="205" t="s">
        <v>5390</v>
      </c>
      <c r="H9" s="207"/>
      <c r="I9" s="209"/>
      <c r="J9" s="37"/>
      <c r="K9" s="38"/>
    </row>
    <row r="10" spans="1:11" ht="12.75" customHeight="1">
      <c r="A10" s="624" t="s">
        <v>52</v>
      </c>
      <c r="B10" s="214"/>
      <c r="C10" s="210" t="s">
        <v>5396</v>
      </c>
      <c r="D10" s="305" t="s">
        <v>5319</v>
      </c>
      <c r="E10" s="211" t="s">
        <v>5383</v>
      </c>
      <c r="F10" s="632" t="s">
        <v>5557</v>
      </c>
      <c r="G10" s="211" t="s">
        <v>5394</v>
      </c>
      <c r="H10" s="212"/>
      <c r="I10" s="213"/>
      <c r="J10" s="198" t="s">
        <v>5649</v>
      </c>
      <c r="K10" s="35"/>
    </row>
    <row r="11" spans="1:11" ht="12.75" customHeight="1">
      <c r="A11" s="625"/>
      <c r="B11" s="200"/>
      <c r="C11" s="202" t="s">
        <v>5319</v>
      </c>
      <c r="D11" s="306"/>
      <c r="E11" s="204" t="s">
        <v>5384</v>
      </c>
      <c r="F11" s="633"/>
      <c r="G11" s="204" t="s">
        <v>5395</v>
      </c>
      <c r="H11" s="206"/>
      <c r="I11" s="208"/>
      <c r="J11" s="199" t="s">
        <v>5393</v>
      </c>
      <c r="K11" s="36"/>
    </row>
    <row r="12" spans="1:11" ht="13.5" customHeight="1" thickBot="1">
      <c r="A12" s="626"/>
      <c r="B12" s="201"/>
      <c r="C12" s="203"/>
      <c r="D12" s="307" t="s">
        <v>5382</v>
      </c>
      <c r="E12" s="205"/>
      <c r="F12" s="634"/>
      <c r="G12" s="205" t="s">
        <v>5556</v>
      </c>
      <c r="H12" s="207" t="s">
        <v>5608</v>
      </c>
      <c r="I12" s="194"/>
      <c r="J12" s="37"/>
      <c r="K12" s="39"/>
    </row>
    <row r="13" spans="1:11" ht="14.25" thickBot="1">
      <c r="A13" s="216" t="s">
        <v>183</v>
      </c>
      <c r="B13" s="217"/>
      <c r="C13" s="218"/>
      <c r="D13" s="308"/>
      <c r="E13" s="219"/>
      <c r="F13" s="219"/>
      <c r="G13" s="219"/>
      <c r="H13" s="220"/>
      <c r="I13" s="221"/>
      <c r="J13" s="222"/>
      <c r="K13" s="223"/>
    </row>
    <row r="14" spans="1:11" ht="14.25" thickBot="1">
      <c r="A14" s="536" t="s">
        <v>184</v>
      </c>
      <c r="B14" s="200"/>
      <c r="C14" s="202"/>
      <c r="D14" s="243" t="s">
        <v>5811</v>
      </c>
      <c r="E14" s="204"/>
      <c r="F14" s="204"/>
      <c r="G14" s="204"/>
      <c r="H14" s="206"/>
      <c r="I14" s="208"/>
      <c r="J14" s="199"/>
      <c r="K14" s="224"/>
    </row>
    <row r="15" spans="1:11" ht="12.75" customHeight="1">
      <c r="A15" s="624" t="s">
        <v>185</v>
      </c>
      <c r="B15" s="225"/>
      <c r="C15" s="226"/>
      <c r="D15" s="309"/>
      <c r="E15" s="227"/>
      <c r="F15" s="227"/>
      <c r="G15" s="227"/>
      <c r="H15" s="619"/>
      <c r="I15" s="228"/>
      <c r="J15" s="229"/>
      <c r="K15" s="230"/>
    </row>
    <row r="16" spans="1:11" ht="13.5" customHeight="1" thickBot="1">
      <c r="A16" s="626"/>
      <c r="B16" s="231"/>
      <c r="C16" s="232"/>
      <c r="D16" s="310"/>
      <c r="E16" s="233"/>
      <c r="F16" s="233"/>
      <c r="G16" s="233"/>
      <c r="H16" s="620"/>
      <c r="I16" s="234"/>
      <c r="J16" s="235"/>
      <c r="K16" s="236"/>
    </row>
    <row r="17" spans="1:14" ht="14.25" thickBot="1">
      <c r="A17" s="6" t="s">
        <v>186</v>
      </c>
      <c r="B17" s="40"/>
      <c r="C17" s="41"/>
      <c r="D17" s="311"/>
      <c r="E17" s="42"/>
      <c r="F17" s="42"/>
      <c r="G17" s="42"/>
      <c r="H17" s="43"/>
      <c r="I17" s="44"/>
      <c r="J17" s="45"/>
      <c r="K17" s="46"/>
    </row>
    <row r="18" spans="1:14" ht="26.25" thickBot="1">
      <c r="A18" s="6" t="s">
        <v>187</v>
      </c>
      <c r="B18" s="40" t="s">
        <v>188</v>
      </c>
      <c r="C18" s="41" t="s">
        <v>5090</v>
      </c>
      <c r="D18" s="311" t="s">
        <v>5089</v>
      </c>
      <c r="E18" s="42" t="s">
        <v>1127</v>
      </c>
      <c r="F18" s="42"/>
      <c r="G18" s="42"/>
      <c r="H18" s="43"/>
      <c r="I18" s="44"/>
      <c r="J18" s="45"/>
      <c r="K18" s="46"/>
    </row>
    <row r="20" spans="1:14" s="582" customFormat="1" ht="32.25" customHeight="1">
      <c r="A20" s="629" t="s">
        <v>5648</v>
      </c>
      <c r="B20" s="629"/>
      <c r="C20" s="629"/>
      <c r="D20" s="629"/>
      <c r="E20" s="629"/>
      <c r="F20" s="629"/>
      <c r="G20" s="630" t="s">
        <v>5647</v>
      </c>
      <c r="H20" s="631"/>
      <c r="I20" s="631"/>
      <c r="J20" s="631"/>
      <c r="K20" s="631"/>
      <c r="L20" s="631"/>
      <c r="M20" s="631"/>
      <c r="N20" s="631"/>
    </row>
    <row r="21" spans="1:14" s="581" customFormat="1" ht="13.5" customHeight="1"/>
    <row r="22" spans="1:14" ht="47.25" customHeight="1" thickBot="1">
      <c r="A22" s="618" t="s">
        <v>4461</v>
      </c>
      <c r="B22" s="618"/>
      <c r="C22" s="618"/>
      <c r="D22" s="618"/>
      <c r="E22" s="618"/>
      <c r="F22" s="618"/>
      <c r="G22" s="618"/>
      <c r="H22" s="618"/>
      <c r="I22" s="618"/>
      <c r="J22" s="618"/>
      <c r="K22" s="618"/>
    </row>
    <row r="23" spans="1:14" ht="39" thickBot="1">
      <c r="A23" s="6" t="s">
        <v>163</v>
      </c>
      <c r="B23" s="7" t="s">
        <v>164</v>
      </c>
      <c r="C23" s="8" t="s">
        <v>1106</v>
      </c>
      <c r="D23" s="301" t="s">
        <v>2599</v>
      </c>
      <c r="E23" s="9" t="s">
        <v>165</v>
      </c>
      <c r="F23" s="9" t="s">
        <v>166</v>
      </c>
      <c r="G23" s="9" t="s">
        <v>167</v>
      </c>
      <c r="H23" s="10" t="s">
        <v>168</v>
      </c>
      <c r="I23" s="11" t="s">
        <v>238</v>
      </c>
      <c r="J23" s="12" t="s">
        <v>4463</v>
      </c>
      <c r="K23" s="13"/>
    </row>
    <row r="24" spans="1:14" ht="25.5">
      <c r="A24" s="621" t="s">
        <v>0</v>
      </c>
      <c r="B24" s="14" t="s">
        <v>2689</v>
      </c>
      <c r="C24" s="15" t="s">
        <v>4462</v>
      </c>
      <c r="D24" s="302" t="s">
        <v>2973</v>
      </c>
      <c r="E24" s="16" t="s">
        <v>4596</v>
      </c>
      <c r="F24" s="16" t="s">
        <v>4465</v>
      </c>
      <c r="G24" s="16" t="s">
        <v>4466</v>
      </c>
      <c r="H24" s="17" t="s">
        <v>4441</v>
      </c>
      <c r="I24" s="18" t="s">
        <v>3334</v>
      </c>
      <c r="J24" s="19" t="s">
        <v>4309</v>
      </c>
      <c r="K24" s="20"/>
    </row>
    <row r="25" spans="1:14" ht="38.25">
      <c r="A25" s="622"/>
      <c r="B25" s="21" t="s">
        <v>4329</v>
      </c>
      <c r="C25" s="22"/>
      <c r="D25" s="303" t="s">
        <v>4426</v>
      </c>
      <c r="E25" s="23"/>
      <c r="F25" s="23"/>
      <c r="G25" s="23"/>
      <c r="H25" s="24"/>
      <c r="I25" s="25"/>
      <c r="J25" s="26" t="s">
        <v>4464</v>
      </c>
      <c r="K25" s="27"/>
    </row>
    <row r="26" spans="1:14" ht="13.5" thickBot="1">
      <c r="A26" s="623"/>
      <c r="B26" s="28"/>
      <c r="C26" s="29"/>
      <c r="D26" s="304"/>
      <c r="E26" s="30"/>
      <c r="F26" s="30"/>
      <c r="G26" s="30"/>
      <c r="H26" s="31"/>
      <c r="I26" s="32"/>
      <c r="J26" s="33"/>
      <c r="K26" s="34"/>
    </row>
    <row r="27" spans="1:14">
      <c r="A27" s="624" t="s">
        <v>53</v>
      </c>
      <c r="B27" s="214"/>
      <c r="C27" s="210" t="s">
        <v>4512</v>
      </c>
      <c r="D27" s="242"/>
      <c r="E27" s="211"/>
      <c r="F27" s="211"/>
      <c r="G27" s="204"/>
      <c r="H27" s="212"/>
      <c r="I27" s="213"/>
      <c r="J27" s="198"/>
      <c r="K27" s="35"/>
    </row>
    <row r="28" spans="1:14">
      <c r="A28" s="625"/>
      <c r="B28" s="200"/>
      <c r="C28" s="202"/>
      <c r="D28" s="243"/>
      <c r="E28" s="204" t="s">
        <v>4612</v>
      </c>
      <c r="F28" s="204" t="s">
        <v>4590</v>
      </c>
      <c r="G28" s="204" t="s">
        <v>4592</v>
      </c>
      <c r="H28" s="206"/>
      <c r="I28" s="208"/>
      <c r="J28" s="199"/>
      <c r="K28" s="36"/>
    </row>
    <row r="29" spans="1:14" ht="13.5" thickBot="1">
      <c r="A29" s="626"/>
      <c r="B29" s="201"/>
      <c r="C29" s="203"/>
      <c r="D29" s="307" t="s">
        <v>4513</v>
      </c>
      <c r="E29" s="205" t="s">
        <v>4613</v>
      </c>
      <c r="F29" s="205" t="s">
        <v>4591</v>
      </c>
      <c r="G29" s="205" t="s">
        <v>4593</v>
      </c>
      <c r="H29" s="207"/>
      <c r="I29" s="209"/>
      <c r="J29" s="37"/>
      <c r="K29" s="38"/>
    </row>
    <row r="30" spans="1:14">
      <c r="A30" s="624" t="s">
        <v>52</v>
      </c>
      <c r="B30" s="214"/>
      <c r="C30" s="210" t="s">
        <v>4499</v>
      </c>
      <c r="D30" s="305" t="s">
        <v>5166</v>
      </c>
      <c r="E30" s="211" t="s">
        <v>4500</v>
      </c>
      <c r="F30" s="211" t="s">
        <v>4502</v>
      </c>
      <c r="G30" s="211" t="s">
        <v>4568</v>
      </c>
      <c r="H30" s="212" t="s">
        <v>4742</v>
      </c>
      <c r="I30" s="213"/>
      <c r="J30" s="198"/>
      <c r="K30" s="35"/>
    </row>
    <row r="31" spans="1:14">
      <c r="A31" s="625"/>
      <c r="B31" s="200"/>
      <c r="C31" s="202"/>
      <c r="D31" s="306"/>
      <c r="E31" s="204" t="s">
        <v>4501</v>
      </c>
      <c r="F31" s="204" t="s">
        <v>4503</v>
      </c>
      <c r="G31" s="204" t="s">
        <v>4569</v>
      </c>
      <c r="H31" s="206"/>
      <c r="I31" s="208"/>
      <c r="J31" s="199"/>
      <c r="K31" s="36"/>
    </row>
    <row r="32" spans="1:14" ht="13.5" thickBot="1">
      <c r="A32" s="626"/>
      <c r="B32" s="201"/>
      <c r="C32" s="203"/>
      <c r="D32" s="307"/>
      <c r="E32" s="205"/>
      <c r="F32" s="205"/>
      <c r="G32" s="205" t="s">
        <v>4570</v>
      </c>
      <c r="H32" s="207"/>
      <c r="I32" s="194"/>
      <c r="J32" s="37"/>
      <c r="K32" s="39"/>
    </row>
    <row r="33" spans="1:11" ht="14.25" thickBot="1">
      <c r="A33" s="216" t="s">
        <v>183</v>
      </c>
      <c r="B33" s="217"/>
      <c r="C33" s="218"/>
      <c r="D33" s="308" t="s">
        <v>5176</v>
      </c>
      <c r="E33" s="219"/>
      <c r="F33" s="219"/>
      <c r="G33" s="219"/>
      <c r="H33" s="220"/>
      <c r="I33" s="221"/>
      <c r="J33" s="222"/>
      <c r="K33" s="223"/>
    </row>
    <row r="34" spans="1:11" ht="14.25" thickBot="1">
      <c r="A34" s="430" t="s">
        <v>184</v>
      </c>
      <c r="B34" s="200"/>
      <c r="C34" s="202"/>
      <c r="D34" s="243"/>
      <c r="E34" s="204"/>
      <c r="F34" s="204"/>
      <c r="G34" s="204"/>
      <c r="H34" s="206"/>
      <c r="I34" s="208"/>
      <c r="J34" s="199"/>
      <c r="K34" s="224"/>
    </row>
    <row r="35" spans="1:11">
      <c r="A35" s="624" t="s">
        <v>185</v>
      </c>
      <c r="B35" s="225"/>
      <c r="C35" s="226"/>
      <c r="D35" s="309" t="s">
        <v>5177</v>
      </c>
      <c r="E35" s="227"/>
      <c r="F35" s="227"/>
      <c r="G35" s="227"/>
      <c r="H35" s="619"/>
      <c r="I35" s="228"/>
      <c r="J35" s="229"/>
      <c r="K35" s="230"/>
    </row>
    <row r="36" spans="1:11" ht="13.5" thickBot="1">
      <c r="A36" s="626"/>
      <c r="B36" s="231"/>
      <c r="C36" s="232"/>
      <c r="D36" s="310"/>
      <c r="E36" s="233"/>
      <c r="F36" s="233"/>
      <c r="G36" s="233"/>
      <c r="H36" s="620"/>
      <c r="I36" s="234"/>
      <c r="J36" s="235"/>
      <c r="K36" s="236"/>
    </row>
    <row r="37" spans="1:11" ht="14.25" thickBot="1">
      <c r="A37" s="6" t="s">
        <v>186</v>
      </c>
      <c r="B37" s="40"/>
      <c r="C37" s="41"/>
      <c r="D37" s="311" t="s">
        <v>5178</v>
      </c>
      <c r="E37" s="42"/>
      <c r="F37" s="42"/>
      <c r="G37" s="42"/>
      <c r="H37" s="43"/>
      <c r="I37" s="44"/>
      <c r="J37" s="45"/>
      <c r="K37" s="46"/>
    </row>
    <row r="38" spans="1:11" ht="26.25" thickBot="1">
      <c r="A38" s="6" t="s">
        <v>187</v>
      </c>
      <c r="B38" s="40" t="s">
        <v>188</v>
      </c>
      <c r="C38" s="41" t="s">
        <v>5090</v>
      </c>
      <c r="D38" s="311" t="s">
        <v>5089</v>
      </c>
      <c r="E38" s="42" t="s">
        <v>1127</v>
      </c>
      <c r="F38" s="42"/>
      <c r="G38" s="42"/>
      <c r="H38" s="43"/>
      <c r="I38" s="44"/>
      <c r="J38" s="45"/>
      <c r="K38" s="46"/>
    </row>
    <row r="40" spans="1:11">
      <c r="B40" s="627" t="s">
        <v>4633</v>
      </c>
      <c r="C40" s="627"/>
      <c r="D40" s="627"/>
      <c r="E40" s="627"/>
      <c r="F40" s="627"/>
      <c r="G40" s="628" t="s">
        <v>4634</v>
      </c>
      <c r="H40" s="627"/>
      <c r="I40" s="627"/>
      <c r="J40" s="627"/>
      <c r="K40" s="627"/>
    </row>
    <row r="41" spans="1:11" ht="47.25" customHeight="1" thickBot="1">
      <c r="A41" s="618" t="s">
        <v>3888</v>
      </c>
      <c r="B41" s="618"/>
      <c r="C41" s="618"/>
      <c r="D41" s="618"/>
      <c r="E41" s="618"/>
      <c r="F41" s="618"/>
      <c r="G41" s="618"/>
      <c r="H41" s="618"/>
      <c r="I41" s="618"/>
      <c r="J41" s="618"/>
      <c r="K41" s="618"/>
    </row>
    <row r="42" spans="1:11" ht="39" thickBot="1">
      <c r="A42" s="6" t="s">
        <v>163</v>
      </c>
      <c r="B42" s="7" t="s">
        <v>164</v>
      </c>
      <c r="C42" s="8" t="s">
        <v>1106</v>
      </c>
      <c r="D42" s="301" t="s">
        <v>2599</v>
      </c>
      <c r="E42" s="9" t="s">
        <v>165</v>
      </c>
      <c r="F42" s="9" t="s">
        <v>166</v>
      </c>
      <c r="G42" s="9" t="s">
        <v>167</v>
      </c>
      <c r="H42" s="10" t="s">
        <v>168</v>
      </c>
      <c r="I42" s="11" t="s">
        <v>169</v>
      </c>
      <c r="J42" s="12" t="s">
        <v>170</v>
      </c>
      <c r="K42" s="13" t="s">
        <v>2518</v>
      </c>
    </row>
    <row r="43" spans="1:11" ht="38.25">
      <c r="A43" s="621" t="s">
        <v>0</v>
      </c>
      <c r="B43" s="14" t="s">
        <v>2689</v>
      </c>
      <c r="C43" s="15" t="s">
        <v>2690</v>
      </c>
      <c r="D43" s="302" t="s">
        <v>941</v>
      </c>
      <c r="E43" s="16" t="s">
        <v>3004</v>
      </c>
      <c r="F43" s="16" t="s">
        <v>3005</v>
      </c>
      <c r="G43" s="16" t="s">
        <v>3006</v>
      </c>
      <c r="H43" s="17" t="s">
        <v>2688</v>
      </c>
      <c r="I43" s="18" t="s">
        <v>3007</v>
      </c>
      <c r="J43" s="19"/>
      <c r="K43" s="20"/>
    </row>
    <row r="44" spans="1:11" ht="38.25">
      <c r="A44" s="622"/>
      <c r="B44" s="21" t="s">
        <v>4329</v>
      </c>
      <c r="C44" s="22"/>
      <c r="D44" s="303" t="s">
        <v>4397</v>
      </c>
      <c r="E44" s="23" t="s">
        <v>2657</v>
      </c>
      <c r="F44" s="23"/>
      <c r="G44" s="23"/>
      <c r="H44" s="24"/>
      <c r="I44" s="25"/>
      <c r="J44" s="26"/>
      <c r="K44" s="27"/>
    </row>
    <row r="45" spans="1:11" ht="13.5" thickBot="1">
      <c r="A45" s="623"/>
      <c r="B45" s="28"/>
      <c r="C45" s="29"/>
      <c r="D45" s="304"/>
      <c r="E45" s="30"/>
      <c r="F45" s="30"/>
      <c r="G45" s="30"/>
      <c r="H45" s="31"/>
      <c r="I45" s="32" t="s">
        <v>1111</v>
      </c>
      <c r="J45" s="33"/>
      <c r="K45" s="34"/>
    </row>
    <row r="46" spans="1:11" ht="25.5">
      <c r="A46" s="624" t="s">
        <v>53</v>
      </c>
      <c r="B46" s="214"/>
      <c r="C46" s="210" t="s">
        <v>3237</v>
      </c>
      <c r="D46" s="242" t="s">
        <v>2600</v>
      </c>
      <c r="E46" s="211" t="s">
        <v>3238</v>
      </c>
      <c r="F46" s="211" t="s">
        <v>3240</v>
      </c>
      <c r="G46" s="204" t="s">
        <v>3613</v>
      </c>
      <c r="H46" s="212" t="s">
        <v>4272</v>
      </c>
      <c r="I46" s="213"/>
      <c r="J46" s="198"/>
      <c r="K46" s="35"/>
    </row>
    <row r="47" spans="1:11" ht="25.5">
      <c r="A47" s="625"/>
      <c r="B47" s="200"/>
      <c r="C47" s="202" t="s">
        <v>3241</v>
      </c>
      <c r="D47" s="243" t="s">
        <v>3887</v>
      </c>
      <c r="E47" s="204" t="s">
        <v>3239</v>
      </c>
      <c r="F47" s="204"/>
      <c r="G47" s="204"/>
      <c r="H47" s="206" t="s">
        <v>4273</v>
      </c>
      <c r="I47" s="208"/>
      <c r="J47" s="199"/>
      <c r="K47" s="36"/>
    </row>
    <row r="48" spans="1:11" ht="13.5" thickBot="1">
      <c r="A48" s="626"/>
      <c r="B48" s="201"/>
      <c r="C48" s="203"/>
      <c r="D48" s="307"/>
      <c r="E48" s="205"/>
      <c r="F48" s="205"/>
      <c r="G48" s="205"/>
      <c r="H48" s="207"/>
      <c r="I48" s="209"/>
      <c r="J48" s="37"/>
      <c r="K48" s="38"/>
    </row>
    <row r="49" spans="1:11" ht="25.5">
      <c r="A49" s="624" t="s">
        <v>52</v>
      </c>
      <c r="B49" s="214" t="s">
        <v>3008</v>
      </c>
      <c r="C49" s="210" t="s">
        <v>3009</v>
      </c>
      <c r="D49" s="305" t="s">
        <v>3016</v>
      </c>
      <c r="E49" s="211" t="s">
        <v>3010</v>
      </c>
      <c r="F49" s="211" t="s">
        <v>3011</v>
      </c>
      <c r="G49" s="211" t="s">
        <v>3012</v>
      </c>
      <c r="H49" s="212" t="s">
        <v>3013</v>
      </c>
      <c r="I49" s="213" t="s">
        <v>4411</v>
      </c>
      <c r="J49" s="198"/>
      <c r="K49" s="35"/>
    </row>
    <row r="50" spans="1:11" ht="38.25">
      <c r="A50" s="625"/>
      <c r="B50" s="200" t="s">
        <v>3014</v>
      </c>
      <c r="C50" s="202" t="s">
        <v>3015</v>
      </c>
      <c r="D50" s="306" t="s">
        <v>2629</v>
      </c>
      <c r="E50" s="204"/>
      <c r="F50" s="204"/>
      <c r="G50" s="204" t="s">
        <v>3017</v>
      </c>
      <c r="H50" s="206" t="s">
        <v>3018</v>
      </c>
      <c r="I50" s="208"/>
      <c r="J50" s="199"/>
      <c r="K50" s="36" t="s">
        <v>3019</v>
      </c>
    </row>
    <row r="51" spans="1:11" ht="26.25" thickBot="1">
      <c r="A51" s="626"/>
      <c r="B51" s="201" t="s">
        <v>4334</v>
      </c>
      <c r="C51" s="203" t="s">
        <v>1503</v>
      </c>
      <c r="D51" s="307"/>
      <c r="E51" s="205"/>
      <c r="F51" s="205"/>
      <c r="G51" s="205"/>
      <c r="H51" s="207" t="s">
        <v>3020</v>
      </c>
      <c r="I51" s="194"/>
      <c r="J51" s="37"/>
      <c r="K51" s="39"/>
    </row>
    <row r="52" spans="1:11" ht="14.25" thickBot="1">
      <c r="A52" s="216" t="s">
        <v>183</v>
      </c>
      <c r="B52" s="217"/>
      <c r="C52" s="218"/>
      <c r="D52" s="308"/>
      <c r="E52" s="219"/>
      <c r="F52" s="219"/>
      <c r="G52" s="219"/>
      <c r="H52" s="220"/>
      <c r="I52" s="221"/>
      <c r="J52" s="222"/>
      <c r="K52" s="223"/>
    </row>
    <row r="53" spans="1:11" ht="14.25" thickBot="1">
      <c r="A53" s="393" t="s">
        <v>184</v>
      </c>
      <c r="B53" s="200"/>
      <c r="C53" s="202"/>
      <c r="D53" s="243" t="s">
        <v>3614</v>
      </c>
      <c r="E53" s="204"/>
      <c r="F53" s="204"/>
      <c r="G53" s="204"/>
      <c r="H53" s="206"/>
      <c r="I53" s="208"/>
      <c r="J53" s="199"/>
      <c r="K53" s="224"/>
    </row>
    <row r="54" spans="1:11">
      <c r="A54" s="624" t="s">
        <v>185</v>
      </c>
      <c r="B54" s="225"/>
      <c r="C54" s="226"/>
      <c r="D54" s="309" t="s">
        <v>3886</v>
      </c>
      <c r="E54" s="227"/>
      <c r="F54" s="227"/>
      <c r="G54" s="227"/>
      <c r="H54" s="619"/>
      <c r="I54" s="228"/>
      <c r="J54" s="229"/>
      <c r="K54" s="230"/>
    </row>
    <row r="55" spans="1:11" ht="13.5" thickBot="1">
      <c r="A55" s="626"/>
      <c r="B55" s="231"/>
      <c r="C55" s="232"/>
      <c r="D55" s="310"/>
      <c r="E55" s="233"/>
      <c r="F55" s="233"/>
      <c r="G55" s="233"/>
      <c r="H55" s="620"/>
      <c r="I55" s="234"/>
      <c r="J55" s="235"/>
      <c r="K55" s="236"/>
    </row>
    <row r="56" spans="1:11" ht="26.25" thickBot="1">
      <c r="A56" s="6" t="s">
        <v>186</v>
      </c>
      <c r="B56" s="40"/>
      <c r="C56" s="41"/>
      <c r="D56" s="311" t="s">
        <v>2555</v>
      </c>
      <c r="E56" s="42" t="s">
        <v>2556</v>
      </c>
      <c r="F56" s="42" t="s">
        <v>2557</v>
      </c>
      <c r="G56" s="42" t="s">
        <v>4041</v>
      </c>
      <c r="H56" s="43"/>
      <c r="I56" s="44"/>
      <c r="J56" s="45" t="s">
        <v>2559</v>
      </c>
      <c r="K56" s="46"/>
    </row>
    <row r="57" spans="1:11" ht="14.25" thickBot="1">
      <c r="A57" s="6" t="s">
        <v>187</v>
      </c>
      <c r="B57" s="40" t="s">
        <v>188</v>
      </c>
      <c r="C57" s="41" t="s">
        <v>189</v>
      </c>
      <c r="D57" s="311" t="s">
        <v>189</v>
      </c>
      <c r="E57" s="42" t="s">
        <v>1127</v>
      </c>
      <c r="F57" s="42" t="s">
        <v>190</v>
      </c>
      <c r="G57" s="42" t="s">
        <v>191</v>
      </c>
      <c r="H57" s="43"/>
      <c r="I57" s="44"/>
      <c r="J57" s="45" t="s">
        <v>192</v>
      </c>
      <c r="K57" s="46" t="s">
        <v>193</v>
      </c>
    </row>
    <row r="59" spans="1:11" ht="46.5" customHeight="1" thickBot="1">
      <c r="A59" s="618" t="s">
        <v>3021</v>
      </c>
      <c r="B59" s="618"/>
      <c r="C59" s="618"/>
      <c r="D59" s="618"/>
      <c r="E59" s="618"/>
      <c r="F59" s="618"/>
      <c r="G59" s="618"/>
      <c r="H59" s="618"/>
      <c r="I59" s="618"/>
      <c r="J59" s="618"/>
      <c r="K59" s="618"/>
    </row>
    <row r="60" spans="1:11" ht="39" thickBot="1">
      <c r="A60" s="6" t="s">
        <v>163</v>
      </c>
      <c r="B60" s="7" t="s">
        <v>164</v>
      </c>
      <c r="C60" s="8" t="s">
        <v>1106</v>
      </c>
      <c r="D60" s="238" t="s">
        <v>2599</v>
      </c>
      <c r="E60" s="9" t="s">
        <v>165</v>
      </c>
      <c r="F60" s="9" t="s">
        <v>166</v>
      </c>
      <c r="G60" s="9" t="s">
        <v>167</v>
      </c>
      <c r="H60" s="10" t="s">
        <v>168</v>
      </c>
      <c r="I60" s="11" t="s">
        <v>169</v>
      </c>
      <c r="J60" s="12" t="s">
        <v>170</v>
      </c>
      <c r="K60" s="13" t="s">
        <v>2518</v>
      </c>
    </row>
    <row r="61" spans="1:11" ht="51">
      <c r="A61" s="621" t="s">
        <v>0</v>
      </c>
      <c r="B61" s="14" t="s">
        <v>2454</v>
      </c>
      <c r="C61" s="15" t="s">
        <v>2519</v>
      </c>
      <c r="D61" s="239" t="s">
        <v>2630</v>
      </c>
      <c r="E61" s="16" t="s">
        <v>1107</v>
      </c>
      <c r="F61" s="16" t="s">
        <v>1112</v>
      </c>
      <c r="G61" s="16" t="s">
        <v>2520</v>
      </c>
      <c r="H61" s="17" t="s">
        <v>1109</v>
      </c>
      <c r="I61" s="18" t="s">
        <v>1110</v>
      </c>
      <c r="J61" s="19"/>
      <c r="K61" s="20"/>
    </row>
    <row r="62" spans="1:11" ht="25.5">
      <c r="A62" s="622"/>
      <c r="B62" s="21"/>
      <c r="C62" s="22" t="s">
        <v>2521</v>
      </c>
      <c r="D62" s="240"/>
      <c r="E62" s="23" t="s">
        <v>1108</v>
      </c>
      <c r="F62" s="23" t="s">
        <v>1113</v>
      </c>
      <c r="G62" s="23"/>
      <c r="H62" s="24"/>
      <c r="I62" s="25"/>
      <c r="J62" s="26"/>
      <c r="K62" s="27"/>
    </row>
    <row r="63" spans="1:11" ht="39" thickBot="1">
      <c r="A63" s="623"/>
      <c r="B63" s="28"/>
      <c r="C63" s="29" t="s">
        <v>172</v>
      </c>
      <c r="D63" s="241"/>
      <c r="E63" s="30"/>
      <c r="F63" s="30" t="s">
        <v>173</v>
      </c>
      <c r="G63" s="30" t="s">
        <v>174</v>
      </c>
      <c r="H63" s="31"/>
      <c r="I63" s="32" t="s">
        <v>1111</v>
      </c>
      <c r="J63" s="33"/>
      <c r="K63" s="34"/>
    </row>
    <row r="64" spans="1:11" ht="25.5">
      <c r="A64" s="624" t="s">
        <v>53</v>
      </c>
      <c r="B64" s="214" t="s">
        <v>2317</v>
      </c>
      <c r="C64" s="210" t="s">
        <v>1114</v>
      </c>
      <c r="D64" s="242" t="s">
        <v>2600</v>
      </c>
      <c r="E64" s="211" t="s">
        <v>1116</v>
      </c>
      <c r="F64" s="211" t="s">
        <v>1117</v>
      </c>
      <c r="G64" s="211" t="s">
        <v>2316</v>
      </c>
      <c r="H64" s="212" t="s">
        <v>2319</v>
      </c>
      <c r="I64" s="213" t="s">
        <v>1118</v>
      </c>
      <c r="J64" s="198" t="s">
        <v>2522</v>
      </c>
      <c r="K64" s="35" t="s">
        <v>2523</v>
      </c>
    </row>
    <row r="65" spans="1:11" ht="25.5">
      <c r="A65" s="625"/>
      <c r="B65" s="200"/>
      <c r="C65" s="202" t="s">
        <v>1115</v>
      </c>
      <c r="D65" s="243"/>
      <c r="E65" s="204"/>
      <c r="F65" s="204"/>
      <c r="G65" s="204" t="s">
        <v>2318</v>
      </c>
      <c r="H65" s="206" t="s">
        <v>2320</v>
      </c>
      <c r="I65" s="208" t="s">
        <v>2524</v>
      </c>
      <c r="J65" s="199" t="s">
        <v>175</v>
      </c>
      <c r="K65" s="36" t="s">
        <v>176</v>
      </c>
    </row>
    <row r="66" spans="1:11" ht="13.5" thickBot="1">
      <c r="A66" s="626"/>
      <c r="B66" s="201"/>
      <c r="C66" s="203"/>
      <c r="D66" s="244"/>
      <c r="E66" s="205"/>
      <c r="F66" s="205"/>
      <c r="G66" s="205" t="s">
        <v>177</v>
      </c>
      <c r="H66" s="207"/>
      <c r="I66" s="209" t="s">
        <v>1128</v>
      </c>
      <c r="J66" s="37" t="s">
        <v>2525</v>
      </c>
      <c r="K66" s="38" t="s">
        <v>178</v>
      </c>
    </row>
    <row r="67" spans="1:11" ht="51">
      <c r="A67" s="624" t="s">
        <v>52</v>
      </c>
      <c r="B67" s="214" t="s">
        <v>2472</v>
      </c>
      <c r="C67" s="210" t="s">
        <v>1119</v>
      </c>
      <c r="D67" s="242" t="s">
        <v>2629</v>
      </c>
      <c r="E67" s="211" t="s">
        <v>1121</v>
      </c>
      <c r="F67" s="211" t="s">
        <v>2474</v>
      </c>
      <c r="G67" s="211" t="s">
        <v>1120</v>
      </c>
      <c r="H67" s="212" t="s">
        <v>1123</v>
      </c>
      <c r="I67" s="213" t="s">
        <v>1125</v>
      </c>
      <c r="J67" s="198" t="s">
        <v>179</v>
      </c>
      <c r="K67" s="35" t="s">
        <v>180</v>
      </c>
    </row>
    <row r="68" spans="1:11" ht="25.5">
      <c r="A68" s="625"/>
      <c r="B68" s="200" t="s">
        <v>2455</v>
      </c>
      <c r="C68" s="202" t="s">
        <v>2473</v>
      </c>
      <c r="D68" s="243"/>
      <c r="E68" s="204"/>
      <c r="F68" s="204"/>
      <c r="G68" s="204"/>
      <c r="H68" s="206" t="s">
        <v>1122</v>
      </c>
      <c r="I68" s="208"/>
      <c r="J68" s="199" t="s">
        <v>181</v>
      </c>
      <c r="K68" s="36" t="s">
        <v>2475</v>
      </c>
    </row>
    <row r="69" spans="1:11" ht="13.5" thickBot="1">
      <c r="A69" s="626"/>
      <c r="B69" s="201"/>
      <c r="C69" s="203" t="s">
        <v>1503</v>
      </c>
      <c r="D69" s="244"/>
      <c r="E69" s="205"/>
      <c r="F69" s="205"/>
      <c r="G69" s="205"/>
      <c r="H69" s="207" t="s">
        <v>1124</v>
      </c>
      <c r="I69" s="194" t="s">
        <v>1126</v>
      </c>
      <c r="J69" s="37" t="s">
        <v>182</v>
      </c>
      <c r="K69" s="39"/>
    </row>
    <row r="70" spans="1:11" ht="39" thickBot="1">
      <c r="A70" s="216" t="s">
        <v>183</v>
      </c>
      <c r="B70" s="217" t="s">
        <v>2526</v>
      </c>
      <c r="C70" s="218" t="s">
        <v>2527</v>
      </c>
      <c r="D70" s="245"/>
      <c r="E70" s="219" t="s">
        <v>2528</v>
      </c>
      <c r="F70" s="219" t="s">
        <v>2529</v>
      </c>
      <c r="G70" s="219" t="s">
        <v>2530</v>
      </c>
      <c r="H70" s="220"/>
      <c r="I70" s="221" t="s">
        <v>2531</v>
      </c>
      <c r="J70" s="222" t="s">
        <v>2532</v>
      </c>
      <c r="K70" s="223" t="s">
        <v>2533</v>
      </c>
    </row>
    <row r="71" spans="1:11" ht="39" thickBot="1">
      <c r="A71" s="215" t="s">
        <v>184</v>
      </c>
      <c r="B71" s="200" t="s">
        <v>2534</v>
      </c>
      <c r="C71" s="202" t="s">
        <v>2535</v>
      </c>
      <c r="D71" s="243" t="s">
        <v>2570</v>
      </c>
      <c r="E71" s="204" t="s">
        <v>2536</v>
      </c>
      <c r="F71" s="204"/>
      <c r="G71" s="204" t="s">
        <v>2537</v>
      </c>
      <c r="H71" s="206" t="s">
        <v>2538</v>
      </c>
      <c r="I71" s="208" t="s">
        <v>2539</v>
      </c>
      <c r="J71" s="199" t="s">
        <v>2540</v>
      </c>
      <c r="K71" s="224" t="s">
        <v>2541</v>
      </c>
    </row>
    <row r="72" spans="1:11" ht="25.5">
      <c r="A72" s="624" t="s">
        <v>185</v>
      </c>
      <c r="B72" s="225" t="s">
        <v>2542</v>
      </c>
      <c r="C72" s="226" t="s">
        <v>2543</v>
      </c>
      <c r="D72" s="246"/>
      <c r="E72" s="227" t="s">
        <v>2544</v>
      </c>
      <c r="F72" s="227" t="s">
        <v>2545</v>
      </c>
      <c r="G72" s="227" t="s">
        <v>2546</v>
      </c>
      <c r="H72" s="619" t="s">
        <v>2547</v>
      </c>
      <c r="I72" s="228" t="s">
        <v>2548</v>
      </c>
      <c r="J72" s="229" t="s">
        <v>2549</v>
      </c>
      <c r="K72" s="230" t="s">
        <v>2550</v>
      </c>
    </row>
    <row r="73" spans="1:11" ht="13.5" thickBot="1">
      <c r="A73" s="626"/>
      <c r="B73" s="231"/>
      <c r="C73" s="232"/>
      <c r="D73" s="247"/>
      <c r="E73" s="233" t="s">
        <v>2551</v>
      </c>
      <c r="F73" s="233" t="s">
        <v>2552</v>
      </c>
      <c r="G73" s="233"/>
      <c r="H73" s="620"/>
      <c r="I73" s="234" t="s">
        <v>2553</v>
      </c>
      <c r="J73" s="235"/>
      <c r="K73" s="236"/>
    </row>
    <row r="74" spans="1:11" ht="39" thickBot="1">
      <c r="A74" s="6" t="s">
        <v>186</v>
      </c>
      <c r="B74" s="40" t="s">
        <v>2554</v>
      </c>
      <c r="C74" s="41" t="s">
        <v>2555</v>
      </c>
      <c r="D74" s="248"/>
      <c r="E74" s="42" t="s">
        <v>2556</v>
      </c>
      <c r="F74" s="42" t="s">
        <v>2557</v>
      </c>
      <c r="G74" s="42" t="s">
        <v>2558</v>
      </c>
      <c r="H74" s="43"/>
      <c r="I74" s="44"/>
      <c r="J74" s="45" t="s">
        <v>2559</v>
      </c>
      <c r="K74" s="46"/>
    </row>
    <row r="75" spans="1:11" ht="14.25" thickBot="1">
      <c r="A75" s="6" t="s">
        <v>187</v>
      </c>
      <c r="B75" s="40" t="s">
        <v>188</v>
      </c>
      <c r="C75" s="41" t="s">
        <v>189</v>
      </c>
      <c r="D75" s="248" t="s">
        <v>189</v>
      </c>
      <c r="E75" s="42" t="s">
        <v>1127</v>
      </c>
      <c r="F75" s="42" t="s">
        <v>190</v>
      </c>
      <c r="G75" s="42" t="s">
        <v>191</v>
      </c>
      <c r="H75" s="43"/>
      <c r="I75" s="44"/>
      <c r="J75" s="45" t="s">
        <v>192</v>
      </c>
      <c r="K75" s="46" t="s">
        <v>193</v>
      </c>
    </row>
  </sheetData>
  <sheetProtection password="B48E" sheet="1" objects="1" scenarios="1"/>
  <mergeCells count="30">
    <mergeCell ref="A20:F20"/>
    <mergeCell ref="G20:N20"/>
    <mergeCell ref="A2:K2"/>
    <mergeCell ref="A4:A6"/>
    <mergeCell ref="A7:A9"/>
    <mergeCell ref="A10:A12"/>
    <mergeCell ref="A15:A16"/>
    <mergeCell ref="H15:H16"/>
    <mergeCell ref="E7:E9"/>
    <mergeCell ref="F10:F12"/>
    <mergeCell ref="B40:F40"/>
    <mergeCell ref="G40:K40"/>
    <mergeCell ref="A22:K22"/>
    <mergeCell ref="A24:A26"/>
    <mergeCell ref="A27:A29"/>
    <mergeCell ref="A30:A32"/>
    <mergeCell ref="A35:A36"/>
    <mergeCell ref="H35:H36"/>
    <mergeCell ref="A41:K41"/>
    <mergeCell ref="A43:A45"/>
    <mergeCell ref="A46:A48"/>
    <mergeCell ref="A49:A51"/>
    <mergeCell ref="A54:A55"/>
    <mergeCell ref="H54:H55"/>
    <mergeCell ref="A59:K59"/>
    <mergeCell ref="H72:H73"/>
    <mergeCell ref="A61:A63"/>
    <mergeCell ref="A64:A66"/>
    <mergeCell ref="A67:A69"/>
    <mergeCell ref="A72:A73"/>
  </mergeCells>
  <hyperlinks>
    <hyperlink ref="G40" r:id="rId1"/>
    <hyperlink ref="G20" r:id="rId2"/>
  </hyperlinks>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sheetPr>
    <tabColor theme="6"/>
    <pageSetUpPr fitToPage="1"/>
  </sheetPr>
  <dimension ref="A1:I454"/>
  <sheetViews>
    <sheetView zoomScale="90" zoomScaleNormal="90" workbookViewId="0">
      <selection activeCell="G9" sqref="G9"/>
    </sheetView>
  </sheetViews>
  <sheetFormatPr defaultColWidth="9.140625" defaultRowHeight="12.75"/>
  <cols>
    <col min="1" max="1" width="1.7109375" style="53" customWidth="1"/>
    <col min="2" max="2" width="8.28515625" style="53" customWidth="1"/>
    <col min="3" max="3" width="36.140625" style="90" bestFit="1" customWidth="1"/>
    <col min="4" max="7" width="36.7109375" style="90" customWidth="1"/>
    <col min="8" max="8" width="13.5703125" style="53" customWidth="1"/>
    <col min="9" max="16384" width="9.140625" style="53"/>
  </cols>
  <sheetData>
    <row r="1" spans="1:9">
      <c r="C1" s="83"/>
      <c r="D1" s="83"/>
      <c r="E1" s="83"/>
      <c r="F1" s="83"/>
      <c r="G1" s="83"/>
    </row>
    <row r="2" spans="1:9">
      <c r="C2" s="83"/>
      <c r="D2" s="83"/>
      <c r="E2" s="83"/>
      <c r="F2" s="83"/>
      <c r="G2" s="83"/>
    </row>
    <row r="3" spans="1:9">
      <c r="C3" s="83"/>
      <c r="D3" s="83"/>
      <c r="E3" s="83"/>
      <c r="F3" s="83"/>
      <c r="G3" s="83"/>
    </row>
    <row r="4" spans="1:9">
      <c r="C4" s="83"/>
      <c r="D4" s="83"/>
      <c r="E4" s="83"/>
      <c r="F4" s="83"/>
      <c r="G4" s="83"/>
    </row>
    <row r="5" spans="1:9">
      <c r="C5" s="83"/>
      <c r="D5" s="83"/>
      <c r="E5" s="83"/>
      <c r="F5" s="83"/>
      <c r="G5" s="83"/>
    </row>
    <row r="6" spans="1:9" ht="15">
      <c r="B6" s="62"/>
      <c r="C6" s="83"/>
      <c r="D6" s="83"/>
      <c r="E6" s="84"/>
      <c r="F6" s="84"/>
      <c r="G6" s="84"/>
    </row>
    <row r="7" spans="1:9" ht="23.25">
      <c r="B7" s="62"/>
      <c r="C7" s="83"/>
      <c r="D7" s="83"/>
      <c r="E7" s="83"/>
      <c r="F7" s="85"/>
      <c r="G7" s="83"/>
    </row>
    <row r="8" spans="1:9" ht="23.25">
      <c r="B8" s="62"/>
      <c r="C8" s="337"/>
      <c r="D8" s="337"/>
      <c r="E8" s="337"/>
      <c r="F8" s="338"/>
      <c r="G8" s="337"/>
    </row>
    <row r="9" spans="1:9" ht="23.25">
      <c r="B9" s="62"/>
      <c r="C9" s="339"/>
      <c r="D9" s="340"/>
      <c r="E9" s="338" t="s">
        <v>437</v>
      </c>
      <c r="F9" s="341"/>
      <c r="G9" s="342" t="s">
        <v>6032</v>
      </c>
    </row>
    <row r="10" spans="1:9" ht="18.75">
      <c r="A10" s="58">
        <v>1</v>
      </c>
      <c r="B10" s="59"/>
      <c r="C10" s="343" t="s">
        <v>124</v>
      </c>
      <c r="D10" s="344" t="str">
        <f>VLOOKUP(D11,'Desktop DataBase'!$A:$B,2,0)</f>
        <v>Lenovo</v>
      </c>
      <c r="E10" s="344" t="str">
        <f>VLOOKUP(E11,'Desktop DataBase'!$A:$B,2,0)</f>
        <v>Lenovo</v>
      </c>
      <c r="F10" s="344" t="str">
        <f>VLOOKUP(F11,'Desktop DataBase'!$A:$B,2,0)</f>
        <v>Lenovo</v>
      </c>
      <c r="G10" s="344" t="str">
        <f>VLOOKUP(G11,'Desktop DataBase'!$A:$B,2,0)</f>
        <v>Dell</v>
      </c>
      <c r="H10" s="61"/>
    </row>
    <row r="11" spans="1:9" ht="32.25" customHeight="1">
      <c r="A11" s="58">
        <v>2</v>
      </c>
      <c r="B11" s="59"/>
      <c r="C11" s="343" t="s">
        <v>425</v>
      </c>
      <c r="D11" s="91" t="s">
        <v>5181</v>
      </c>
      <c r="E11" s="91" t="s">
        <v>5181</v>
      </c>
      <c r="F11" s="91" t="s">
        <v>4654</v>
      </c>
      <c r="G11" s="91" t="s">
        <v>4663</v>
      </c>
      <c r="I11" s="53" t="s">
        <v>82</v>
      </c>
    </row>
    <row r="12" spans="1:9">
      <c r="A12" s="58">
        <v>3</v>
      </c>
      <c r="B12" s="59"/>
      <c r="C12" s="343" t="s">
        <v>151</v>
      </c>
      <c r="D12" s="92" t="str">
        <f>VLOOKUP($D$11,'Desktop DataBase'!$A:$GI,$A12,0)</f>
        <v>n/a</v>
      </c>
      <c r="E12" s="92" t="str">
        <f>VLOOKUP($E$11,'Desktop DataBase'!$A:$GI,$A12,0)</f>
        <v>n/a</v>
      </c>
      <c r="F12" s="92" t="str">
        <f>VLOOKUP($F$11,'Desktop DataBase'!$A:$GI,$A12,0)</f>
        <v>n/a</v>
      </c>
      <c r="G12" s="92" t="str">
        <f>VLOOKUP($G$11,'Desktop DataBase'!$A:$GI,$A12,0)</f>
        <v>M93p MT</v>
      </c>
    </row>
    <row r="13" spans="1:9">
      <c r="A13" s="58">
        <v>4</v>
      </c>
      <c r="B13" s="59"/>
      <c r="C13" s="343" t="s">
        <v>434</v>
      </c>
      <c r="D13" s="60" t="str">
        <f>VLOOKUP($D$11,'Desktop DataBase'!$A:$GI,$A13,0)</f>
        <v>LE&amp;SMB</v>
      </c>
      <c r="E13" s="60" t="str">
        <f>VLOOKUP($E$11,'Desktop DataBase'!$A:$GI,$A13,0)</f>
        <v>LE&amp;SMB</v>
      </c>
      <c r="F13" s="60" t="str">
        <f>VLOOKUP($F$11,'Desktop DataBase'!$A:$GI,$A13,0)</f>
        <v>LE&amp;SMB</v>
      </c>
      <c r="G13" s="60" t="str">
        <f>VLOOKUP($G$11,'Desktop DataBase'!$A:$GI,$A13,0)</f>
        <v>LE&amp;SMB</v>
      </c>
    </row>
    <row r="14" spans="1:9">
      <c r="A14" s="58">
        <v>5</v>
      </c>
      <c r="B14" s="59"/>
      <c r="C14" s="343" t="s">
        <v>433</v>
      </c>
      <c r="D14" s="56" t="str">
        <f>VLOOKUP($D$11,'Desktop DataBase'!$A:$GI,$A14,0)</f>
        <v>WW</v>
      </c>
      <c r="E14" s="56" t="str">
        <f>VLOOKUP($E$11,'Desktop DataBase'!$A:$GI,$A14,0)</f>
        <v>WW</v>
      </c>
      <c r="F14" s="56" t="str">
        <f>VLOOKUP($F$11,'Desktop DataBase'!$A:$GI,$A14,0)</f>
        <v>WW</v>
      </c>
      <c r="G14" s="56" t="str">
        <f>VLOOKUP($G$11,'Desktop DataBase'!$A:$GI,$A14,0)</f>
        <v>WW</v>
      </c>
    </row>
    <row r="15" spans="1:9">
      <c r="A15" s="58">
        <v>6</v>
      </c>
      <c r="B15" s="635" t="s">
        <v>155</v>
      </c>
      <c r="C15" s="343" t="s">
        <v>1</v>
      </c>
      <c r="D15" s="56" t="str">
        <f>VLOOKUP($D$11,'Desktop DataBase'!$A:$GI,$A15,0)</f>
        <v>Intel H81</v>
      </c>
      <c r="E15" s="56" t="str">
        <f>VLOOKUP($E$11,'Desktop DataBase'!$A:$GI,$A15,0)</f>
        <v>Intel H81</v>
      </c>
      <c r="F15" s="56" t="str">
        <f>VLOOKUP($F$11,'Desktop DataBase'!$A:$GI,$A15,0)</f>
        <v>Intel Q87</v>
      </c>
      <c r="G15" s="56" t="str">
        <f>VLOOKUP($G$11,'Desktop DataBase'!$A:$GI,$A15,0)</f>
        <v>Intel Q87</v>
      </c>
    </row>
    <row r="16" spans="1:9">
      <c r="A16" s="58">
        <v>7</v>
      </c>
      <c r="B16" s="636"/>
      <c r="C16" s="343" t="s">
        <v>2</v>
      </c>
      <c r="D16" s="56" t="str">
        <f>VLOOKUP($D$11,'Desktop DataBase'!$A:$GI,$A16,0)</f>
        <v>Small Form Factor</v>
      </c>
      <c r="E16" s="56" t="str">
        <f>VLOOKUP($E$11,'Desktop DataBase'!$A:$GI,$A16,0)</f>
        <v>Small Form Factor</v>
      </c>
      <c r="F16" s="56" t="str">
        <f>VLOOKUP($F$11,'Desktop DataBase'!$A:$GI,$A16,0)</f>
        <v>Tiny</v>
      </c>
      <c r="G16" s="56" t="str">
        <f>VLOOKUP($G$11,'Desktop DataBase'!$A:$GI,$A16,0)</f>
        <v>Tower</v>
      </c>
    </row>
    <row r="17" spans="1:7" ht="63" customHeight="1">
      <c r="A17" s="58">
        <v>8</v>
      </c>
      <c r="B17" s="636"/>
      <c r="C17" s="343" t="s">
        <v>1165</v>
      </c>
      <c r="D17" s="56" t="str">
        <f>VLOOKUP($D$11,'Desktop DataBase'!$A:$GI,$A17,0)</f>
        <v>338 x 100 x 385 mm</v>
      </c>
      <c r="E17" s="56" t="str">
        <f>VLOOKUP($E$11,'Desktop DataBase'!$A:$GI,$A17,0)</f>
        <v>338 x 100 x 385 mm</v>
      </c>
      <c r="F17" s="56" t="str">
        <f>VLOOKUP($F$11,'Desktop DataBase'!$A:$GI,$A17,0)</f>
        <v>179 x 34.5 x 182 mm
7.01 x 1.36 x 7.17 in.</v>
      </c>
      <c r="G17" s="56" t="str">
        <f>VLOOKUP($G$11,'Desktop DataBase'!$A:$GI,$A17,0)</f>
        <v>14.2 x 6.9 x 6.4 in.
360 x 175 x 417 mm</v>
      </c>
    </row>
    <row r="18" spans="1:7">
      <c r="A18" s="58">
        <v>9</v>
      </c>
      <c r="B18" s="636"/>
      <c r="C18" s="343" t="s">
        <v>126</v>
      </c>
      <c r="D18" s="56" t="str">
        <f>VLOOKUP($D$11,'Desktop DataBase'!$A:$GI,$A18,0)</f>
        <v>14.6 lb / 6.6 kg (max)</v>
      </c>
      <c r="E18" s="56" t="str">
        <f>VLOOKUP($E$11,'Desktop DataBase'!$A:$GI,$A18,0)</f>
        <v>14.6 lb / 6.6 kg (max)</v>
      </c>
      <c r="F18" s="56" t="str">
        <f>VLOOKUP($F$11,'Desktop DataBase'!$A:$GI,$A18,0)</f>
        <v>1.32 kg</v>
      </c>
      <c r="G18" s="56" t="str">
        <f>VLOOKUP($G$11,'Desktop DataBase'!$A:$GI,$A18,0)</f>
        <v>20.68lb / 9.4kg</v>
      </c>
    </row>
    <row r="19" spans="1:7" ht="40.5" customHeight="1">
      <c r="A19" s="58">
        <v>10</v>
      </c>
      <c r="B19" s="636"/>
      <c r="C19" s="343" t="s">
        <v>432</v>
      </c>
      <c r="D19" s="56" t="str">
        <f>VLOOKUP($D$11,'Desktop DataBase'!$A:$GI,$A19,0)</f>
        <v>85 Plus 92% Pentium 240W PSU (SpB)
80Plus 85% 240W PSU</v>
      </c>
      <c r="E19" s="56" t="str">
        <f>VLOOKUP($E$11,'Desktop DataBase'!$A:$GI,$A19,0)</f>
        <v>85 Plus 92% Pentium 240W PSU (SpB)
80Plus 85% 240W PSU</v>
      </c>
      <c r="F19" s="56" t="str">
        <f>VLOOKUP($F$11,'Desktop DataBase'!$A:$GI,$A19,0)</f>
        <v>65 watts AC/DC adapter, autosensing, 88% PSU</v>
      </c>
      <c r="G19" s="56" t="str">
        <f>VLOOKUP($G$11,'Desktop DataBase'!$A:$GI,$A19,0)</f>
        <v>290W Active PFC
290W 90% PSU Active PFC</v>
      </c>
    </row>
    <row r="20" spans="1:7" ht="25.5">
      <c r="A20" s="58">
        <v>11</v>
      </c>
      <c r="B20" s="636"/>
      <c r="C20" s="343" t="s">
        <v>430</v>
      </c>
      <c r="D20" s="56" t="str">
        <f>VLOOKUP($D$11,'Desktop DataBase'!$A:$GI,$A20,0)</f>
        <v>4th Gen Intel  Core i3 / i5 / Core i7, Celeron</v>
      </c>
      <c r="E20" s="56" t="str">
        <f>VLOOKUP($E$11,'Desktop DataBase'!$A:$GI,$A20,0)</f>
        <v>4th Gen Intel  Core i3 / i5 / Core i7, Celeron</v>
      </c>
      <c r="F20" s="56" t="str">
        <f>VLOOKUP($F$11,'Desktop DataBase'!$A:$GI,$A20,0)</f>
        <v>4th Gen Intel  Core i3 / i5 / Core i7</v>
      </c>
      <c r="G20" s="56" t="str">
        <f>VLOOKUP($G$11,'Desktop DataBase'!$A:$GI,$A20,0)</f>
        <v>4th Gen Intel  Core i5/  Core i7, Core i3 Dual Core, Pentium Dual Core</v>
      </c>
    </row>
    <row r="21" spans="1:7">
      <c r="A21" s="58">
        <v>12</v>
      </c>
      <c r="B21" s="636"/>
      <c r="C21" s="343" t="s">
        <v>429</v>
      </c>
      <c r="D21" s="56">
        <f>VLOOKUP($D$11,'Desktop DataBase'!$A:$GI,$A21,0)</f>
        <v>2</v>
      </c>
      <c r="E21" s="56">
        <f>VLOOKUP($E$11,'Desktop DataBase'!$A:$GI,$A21,0)</f>
        <v>2</v>
      </c>
      <c r="F21" s="56">
        <f>VLOOKUP($F$11,'Desktop DataBase'!$A:$GI,$A21,0)</f>
        <v>2</v>
      </c>
      <c r="G21" s="56">
        <f>VLOOKUP($G$11,'Desktop DataBase'!$A:$GI,$A21,0)</f>
        <v>4</v>
      </c>
    </row>
    <row r="22" spans="1:7">
      <c r="A22" s="58">
        <v>13</v>
      </c>
      <c r="B22" s="636"/>
      <c r="C22" s="343" t="s">
        <v>428</v>
      </c>
      <c r="D22" s="56" t="str">
        <f>VLOOKUP($D$11,'Desktop DataBase'!$A:$GI,$A22,0)</f>
        <v>16GB</v>
      </c>
      <c r="E22" s="56" t="str">
        <f>VLOOKUP($E$11,'Desktop DataBase'!$A:$GI,$A22,0)</f>
        <v>16GB</v>
      </c>
      <c r="F22" s="56" t="str">
        <f>VLOOKUP($F$11,'Desktop DataBase'!$A:$GI,$A22,0)</f>
        <v>16GB</v>
      </c>
      <c r="G22" s="56" t="str">
        <f>VLOOKUP($G$11,'Desktop DataBase'!$A:$GI,$A22,0)</f>
        <v>32GB</v>
      </c>
    </row>
    <row r="23" spans="1:7">
      <c r="A23" s="58">
        <v>14</v>
      </c>
      <c r="B23" s="636"/>
      <c r="C23" s="343" t="s">
        <v>427</v>
      </c>
      <c r="D23" s="56" t="str">
        <f>VLOOKUP($D$11,'Desktop DataBase'!$A:$GI,$A23,0)</f>
        <v>1600-MHz DDR3</v>
      </c>
      <c r="E23" s="56" t="str">
        <f>VLOOKUP($E$11,'Desktop DataBase'!$A:$GI,$A23,0)</f>
        <v>1600-MHz DDR3</v>
      </c>
      <c r="F23" s="56" t="str">
        <f>VLOOKUP($F$11,'Desktop DataBase'!$A:$GI,$A23,0)</f>
        <v>1600-MHz SODIMM DDR3</v>
      </c>
      <c r="G23" s="56" t="str">
        <f>VLOOKUP($G$11,'Desktop DataBase'!$A:$GI,$A23,0)</f>
        <v>1600MHZ DDR3</v>
      </c>
    </row>
    <row r="24" spans="1:7" ht="25.5">
      <c r="A24" s="58">
        <v>15</v>
      </c>
      <c r="B24" s="636"/>
      <c r="C24" s="343" t="s">
        <v>872</v>
      </c>
      <c r="D24" s="56" t="str">
        <f>VLOOKUP($D$11,'Desktop DataBase'!$A:$GI,$A24,0)</f>
        <v xml:space="preserve">SATA III 6Gb/s </v>
      </c>
      <c r="E24" s="56" t="str">
        <f>VLOOKUP($E$11,'Desktop DataBase'!$A:$GI,$A24,0)</f>
        <v xml:space="preserve">SATA III 6Gb/s </v>
      </c>
      <c r="F24" s="56" t="str">
        <f>VLOOKUP($F$11,'Desktop DataBase'!$A:$GI,$A24,0)</f>
        <v>SATA III 6Gb/s 5400rpm</v>
      </c>
      <c r="G24" s="56" t="str">
        <f>VLOOKUP($G$11,'Desktop DataBase'!$A:$GI,$A24,0)</f>
        <v>SATA III 6Gb/s
(not stated - 5400?)</v>
      </c>
    </row>
    <row r="25" spans="1:7" ht="25.5">
      <c r="A25" s="58">
        <v>16</v>
      </c>
      <c r="B25" s="636"/>
      <c r="C25" s="343" t="s">
        <v>5</v>
      </c>
      <c r="D25" s="56" t="str">
        <f>VLOOKUP($D$11,'Desktop DataBase'!$A:$GI,$A25,0)</f>
        <v>Integrated 10M/100M/1000M Gigabit Ethernet</v>
      </c>
      <c r="E25" s="56" t="str">
        <f>VLOOKUP($E$11,'Desktop DataBase'!$A:$GI,$A25,0)</f>
        <v>Integrated 10M/100M/1000M Gigabit Ethernet</v>
      </c>
      <c r="F25" s="56" t="str">
        <f>VLOOKUP($F$11,'Desktop DataBase'!$A:$GI,$A25,0)</f>
        <v>Integrated 10M/100M/1000M Gigabit Ethernet</v>
      </c>
      <c r="G25" s="56" t="str">
        <f>VLOOKUP($G$11,'Desktop DataBase'!$A:$GI,$A25,0)</f>
        <v>Integrated 10M/100M/1000M Gigabit Ethernet</v>
      </c>
    </row>
    <row r="26" spans="1:7">
      <c r="A26" s="58">
        <v>17</v>
      </c>
      <c r="B26" s="636"/>
      <c r="C26" s="343" t="s">
        <v>86</v>
      </c>
      <c r="D26" s="56">
        <f>VLOOKUP($D$11,'Desktop DataBase'!$A:$GI,$A26,0)</f>
        <v>0</v>
      </c>
      <c r="E26" s="56">
        <f>VLOOKUP($E$11,'Desktop DataBase'!$A:$GI,$A26,0)</f>
        <v>0</v>
      </c>
      <c r="F26" s="56" t="str">
        <f>VLOOKUP($F$11,'Desktop DataBase'!$A:$GI,$A26,0)</f>
        <v xml:space="preserve">1 x 2 </v>
      </c>
      <c r="G26" s="56" t="str">
        <f>VLOOKUP($G$11,'Desktop DataBase'!$A:$GI,$A26,0)</f>
        <v>4 x 4</v>
      </c>
    </row>
    <row r="27" spans="1:7">
      <c r="A27" s="58">
        <v>18</v>
      </c>
      <c r="B27" s="636"/>
      <c r="C27" s="343" t="s">
        <v>7</v>
      </c>
      <c r="D27" s="56" t="str">
        <f>VLOOKUP($D$11,'Desktop DataBase'!$A:$GI,$A27,0)</f>
        <v>Optional</v>
      </c>
      <c r="E27" s="56" t="str">
        <f>VLOOKUP($E$11,'Desktop DataBase'!$A:$GI,$A27,0)</f>
        <v>Optional</v>
      </c>
      <c r="F27" s="56" t="str">
        <f>VLOOKUP($F$11,'Desktop DataBase'!$A:$GI,$A27,0)</f>
        <v>Yes</v>
      </c>
      <c r="G27" s="56" t="str">
        <f>VLOOKUP($G$11,'Desktop DataBase'!$A:$GI,$A27,0)</f>
        <v>Yes</v>
      </c>
    </row>
    <row r="28" spans="1:7" ht="25.5">
      <c r="A28" s="58">
        <v>19</v>
      </c>
      <c r="B28" s="636"/>
      <c r="C28" s="343" t="s">
        <v>78</v>
      </c>
      <c r="D28" s="56" t="str">
        <f>VLOOKUP($D$11,'Desktop DataBase'!$A:$GI,$A28,0)</f>
        <v>Intel Integrated</v>
      </c>
      <c r="E28" s="56" t="str">
        <f>VLOOKUP($E$11,'Desktop DataBase'!$A:$GI,$A28,0)</f>
        <v>Intel Integrated</v>
      </c>
      <c r="F28" s="56" t="str">
        <f>VLOOKUP($F$11,'Desktop DataBase'!$A:$GI,$A28,0)</f>
        <v xml:space="preserve">Intel® HD  Graphics 
</v>
      </c>
      <c r="G28" s="56" t="str">
        <f>VLOOKUP($G$11,'Desktop DataBase'!$A:$GI,$A28,0)</f>
        <v>Intel HD 4600 Graphics
Optional Discrete Graphics</v>
      </c>
    </row>
    <row r="29" spans="1:7">
      <c r="A29" s="58">
        <v>20</v>
      </c>
      <c r="B29" s="637"/>
      <c r="C29" s="343" t="s">
        <v>917</v>
      </c>
      <c r="D29" s="56" t="str">
        <f>VLOOKUP($D$11,'Desktop DataBase'!$A:$GI,$A29,0)</f>
        <v>Yes (with a optional graphic card)</v>
      </c>
      <c r="E29" s="56" t="str">
        <f>VLOOKUP($E$11,'Desktop DataBase'!$A:$GI,$A29,0)</f>
        <v>Yes (with a optional graphic card)</v>
      </c>
      <c r="F29" s="56" t="str">
        <f>VLOOKUP($F$11,'Desktop DataBase'!$A:$GI,$A29,0)</f>
        <v>Mosaic Mode</v>
      </c>
      <c r="G29" s="56" t="str">
        <f>VLOOKUP($G$11,'Desktop DataBase'!$A:$GI,$A29,0)</f>
        <v>Yes (with a optional graphic card)</v>
      </c>
    </row>
    <row r="30" spans="1:7">
      <c r="A30" s="58">
        <v>21</v>
      </c>
      <c r="B30" s="639" t="s">
        <v>89</v>
      </c>
      <c r="C30" s="343" t="s">
        <v>918</v>
      </c>
      <c r="D30" s="56">
        <f>VLOOKUP($D$11,'Desktop DataBase'!$A:$GI,$A30,0)</f>
        <v>1</v>
      </c>
      <c r="E30" s="56">
        <f>VLOOKUP($E$11,'Desktop DataBase'!$A:$GI,$A30,0)</f>
        <v>1</v>
      </c>
      <c r="F30" s="56" t="str">
        <f>VLOOKUP($F$11,'Desktop DataBase'!$A:$GI,$A30,0)</f>
        <v>1(optional)</v>
      </c>
      <c r="G30" s="56">
        <f>VLOOKUP($G$11,'Desktop DataBase'!$A:$GI,$A30,0)</f>
        <v>2</v>
      </c>
    </row>
    <row r="31" spans="1:7">
      <c r="A31" s="58">
        <v>22</v>
      </c>
      <c r="B31" s="638"/>
      <c r="C31" s="343" t="s">
        <v>9</v>
      </c>
      <c r="D31" s="56">
        <f>VLOOKUP($D$11,'Desktop DataBase'!$A:$GI,$A31,0)</f>
        <v>1</v>
      </c>
      <c r="E31" s="56">
        <f>VLOOKUP($E$11,'Desktop DataBase'!$A:$GI,$A31,0)</f>
        <v>1</v>
      </c>
      <c r="F31" s="56" t="str">
        <f>VLOOKUP($F$11,'Desktop DataBase'!$A:$GI,$A31,0)</f>
        <v>2 (2nd optional)</v>
      </c>
      <c r="G31" s="56">
        <f>VLOOKUP($G$11,'Desktop DataBase'!$A:$GI,$A31,0)</f>
        <v>2</v>
      </c>
    </row>
    <row r="32" spans="1:7">
      <c r="A32" s="58">
        <v>23</v>
      </c>
      <c r="B32" s="638"/>
      <c r="C32" s="343" t="s">
        <v>90</v>
      </c>
      <c r="D32" s="56" t="str">
        <f>VLOOKUP($D$11,'Desktop DataBase'!$A:$GI,$A32,0)</f>
        <v>Yes</v>
      </c>
      <c r="E32" s="56" t="str">
        <f>VLOOKUP($E$11,'Desktop DataBase'!$A:$GI,$A32,0)</f>
        <v>Yes</v>
      </c>
      <c r="F32" s="56" t="str">
        <f>VLOOKUP($F$11,'Desktop DataBase'!$A:$GI,$A32,0)</f>
        <v>No</v>
      </c>
      <c r="G32" s="56" t="str">
        <f>VLOOKUP($G$11,'Desktop DataBase'!$A:$GI,$A32,0)</f>
        <v>Optional</v>
      </c>
    </row>
    <row r="33" spans="1:7">
      <c r="A33" s="58">
        <v>24</v>
      </c>
      <c r="B33" s="635" t="s">
        <v>12</v>
      </c>
      <c r="C33" s="343" t="s">
        <v>911</v>
      </c>
      <c r="D33" s="56" t="str">
        <f>VLOOKUP($D$11,'Desktop DataBase'!$A:$GI,$A33,0)</f>
        <v>No</v>
      </c>
      <c r="E33" s="56" t="str">
        <f>VLOOKUP($E$11,'Desktop DataBase'!$A:$GI,$A33,0)</f>
        <v>No</v>
      </c>
      <c r="F33" s="56" t="str">
        <f>VLOOKUP($F$11,'Desktop DataBase'!$A:$GI,$A33,0)</f>
        <v>1 Mini PCI Express</v>
      </c>
      <c r="G33" s="56" t="str">
        <f>VLOOKUP($G$11,'Desktop DataBase'!$A:$GI,$A33,0)</f>
        <v>1 (Full Height)</v>
      </c>
    </row>
    <row r="34" spans="1:7">
      <c r="A34" s="58">
        <v>25</v>
      </c>
      <c r="B34" s="636"/>
      <c r="C34" s="343" t="s">
        <v>912</v>
      </c>
      <c r="D34" s="56">
        <f>VLOOKUP($D$11,'Desktop DataBase'!$A:$GI,$A34,0)</f>
        <v>2</v>
      </c>
      <c r="E34" s="56">
        <f>VLOOKUP($E$11,'Desktop DataBase'!$A:$GI,$A34,0)</f>
        <v>2</v>
      </c>
      <c r="F34" s="56" t="str">
        <f>VLOOKUP($F$11,'Desktop DataBase'!$A:$GI,$A34,0)</f>
        <v>N/A</v>
      </c>
      <c r="G34" s="56" t="str">
        <f>VLOOKUP($G$11,'Desktop DataBase'!$A:$GI,$A34,0)</f>
        <v>1 (Full Height)</v>
      </c>
    </row>
    <row r="35" spans="1:7">
      <c r="A35" s="58">
        <v>26</v>
      </c>
      <c r="B35" s="637"/>
      <c r="C35" s="343" t="s">
        <v>913</v>
      </c>
      <c r="D35" s="56">
        <f>VLOOKUP($D$11,'Desktop DataBase'!$A:$GI,$A35,0)</f>
        <v>1</v>
      </c>
      <c r="E35" s="56">
        <f>VLOOKUP($E$11,'Desktop DataBase'!$A:$GI,$A35,0)</f>
        <v>1</v>
      </c>
      <c r="F35" s="56" t="str">
        <f>VLOOKUP($F$11,'Desktop DataBase'!$A:$GI,$A35,0)</f>
        <v>N/A</v>
      </c>
      <c r="G35" s="56" t="str">
        <f>VLOOKUP($G$11,'Desktop DataBase'!$A:$GI,$A35,0)</f>
        <v>2 (Full Height)</v>
      </c>
    </row>
    <row r="36" spans="1:7">
      <c r="A36" s="58">
        <v>27</v>
      </c>
      <c r="B36" s="638" t="s">
        <v>87</v>
      </c>
      <c r="C36" s="343" t="s">
        <v>13</v>
      </c>
      <c r="D36" s="56" t="str">
        <f>VLOOKUP($D$11,'Desktop DataBase'!$A:$GI,$A36,0)</f>
        <v>1 Standard,1 optional</v>
      </c>
      <c r="E36" s="56" t="str">
        <f>VLOOKUP($E$11,'Desktop DataBase'!$A:$GI,$A36,0)</f>
        <v>1 Standard,1 optional</v>
      </c>
      <c r="F36" s="56" t="str">
        <f>VLOOKUP($F$11,'Desktop DataBase'!$A:$GI,$A36,0)</f>
        <v>Via Optional Cable and I/O Box</v>
      </c>
      <c r="G36" s="56">
        <f>VLOOKUP($G$11,'Desktop DataBase'!$A:$GI,$A36,0)</f>
        <v>1</v>
      </c>
    </row>
    <row r="37" spans="1:7">
      <c r="A37" s="58">
        <v>28</v>
      </c>
      <c r="B37" s="638"/>
      <c r="C37" s="343" t="s">
        <v>914</v>
      </c>
      <c r="D37" s="56" t="str">
        <f>VLOOKUP($D$11,'Desktop DataBase'!$A:$GI,$A37,0)</f>
        <v>Optional</v>
      </c>
      <c r="E37" s="56" t="str">
        <f>VLOOKUP($E$11,'Desktop DataBase'!$A:$GI,$A37,0)</f>
        <v>Optional</v>
      </c>
      <c r="F37" s="56" t="str">
        <f>VLOOKUP($F$11,'Desktop DataBase'!$A:$GI,$A37,0)</f>
        <v>N/A</v>
      </c>
      <c r="G37" s="56" t="str">
        <f>VLOOKUP($G$11,'Desktop DataBase'!$A:$GI,$A37,0)</f>
        <v>No</v>
      </c>
    </row>
    <row r="38" spans="1:7">
      <c r="A38" s="58">
        <v>29</v>
      </c>
      <c r="B38" s="638"/>
      <c r="C38" s="343" t="s">
        <v>14</v>
      </c>
      <c r="D38" s="56" t="str">
        <f>VLOOKUP($D$11,'Desktop DataBase'!$A:$GI,$A38,0)</f>
        <v>(2 Optional)</v>
      </c>
      <c r="E38" s="56" t="str">
        <f>VLOOKUP($E$11,'Desktop DataBase'!$A:$GI,$A38,0)</f>
        <v>(2 Optional)</v>
      </c>
      <c r="F38" s="56" t="str">
        <f>VLOOKUP($F$11,'Desktop DataBase'!$A:$GI,$A38,0)</f>
        <v>via I/O box</v>
      </c>
      <c r="G38" s="56">
        <f>VLOOKUP($G$11,'Desktop DataBase'!$A:$GI,$A38,0)</f>
        <v>2</v>
      </c>
    </row>
    <row r="39" spans="1:7">
      <c r="A39" s="58">
        <v>30</v>
      </c>
      <c r="B39" s="638"/>
      <c r="C39" s="343" t="s">
        <v>915</v>
      </c>
      <c r="D39" s="56" t="str">
        <f>VLOOKUP($D$11,'Desktop DataBase'!$A:$GI,$A39,0)</f>
        <v>Yes</v>
      </c>
      <c r="E39" s="56" t="str">
        <f>VLOOKUP($E$11,'Desktop DataBase'!$A:$GI,$A39,0)</f>
        <v>Yes</v>
      </c>
      <c r="F39" s="56" t="str">
        <f>VLOOKUP($F$11,'Desktop DataBase'!$A:$GI,$A39,0)</f>
        <v>Yes</v>
      </c>
      <c r="G39" s="56" t="str">
        <f>VLOOKUP($G$11,'Desktop DataBase'!$A:$GI,$A39,0)</f>
        <v>Yes</v>
      </c>
    </row>
    <row r="40" spans="1:7" ht="52.5" customHeight="1">
      <c r="A40" s="58">
        <v>31</v>
      </c>
      <c r="B40" s="638"/>
      <c r="C40" s="343" t="s">
        <v>431</v>
      </c>
      <c r="D40" s="56" t="str">
        <f>VLOOKUP($D$11,'Desktop DataBase'!$A:$GI,$A40,0)</f>
        <v>2 Front (2.0)/ 4 rear (2 x 3.0,2 x 2.0)</v>
      </c>
      <c r="E40" s="56" t="str">
        <f>VLOOKUP($E$11,'Desktop DataBase'!$A:$GI,$A40,0)</f>
        <v>2 Front (2.0)/ 4 rear (2 x 3.0,2 x 2.0)</v>
      </c>
      <c r="F40" s="56" t="str">
        <f>VLOOKUP($F$11,'Desktop DataBase'!$A:$GI,$A40,0)</f>
        <v>2 Front (3.0)/ 3 rear (2 x 3.0, 1x 2.0) ,                                                           1 Rear USB 2.0 optional ( via port out)</v>
      </c>
      <c r="G40" s="56" t="str">
        <f>VLOOKUP($G$11,'Desktop DataBase'!$A:$GI,$A40,0)</f>
        <v>10 - 4 x USB 3.0, 6 x USB 2.0
USB 3.0: 2 front / 2 rear
USB 2.0:  2 front / 4 rear (+2 int)</v>
      </c>
    </row>
    <row r="41" spans="1:7">
      <c r="A41" s="58">
        <v>32</v>
      </c>
      <c r="B41" s="638"/>
      <c r="C41" s="343" t="s">
        <v>15</v>
      </c>
      <c r="D41" s="56" t="str">
        <f>VLOOKUP($D$11,'Desktop DataBase'!$A:$GI,$A41,0)</f>
        <v>No</v>
      </c>
      <c r="E41" s="56" t="str">
        <f>VLOOKUP($E$11,'Desktop DataBase'!$A:$GI,$A41,0)</f>
        <v>No</v>
      </c>
      <c r="F41" s="56" t="str">
        <f>VLOOKUP($F$11,'Desktop DataBase'!$A:$GI,$A41,0)</f>
        <v>No</v>
      </c>
      <c r="G41" s="56" t="str">
        <f>VLOOKUP($G$11,'Desktop DataBase'!$A:$GI,$A41,0)</f>
        <v>No</v>
      </c>
    </row>
    <row r="42" spans="1:7">
      <c r="A42" s="58">
        <v>33</v>
      </c>
      <c r="B42" s="638"/>
      <c r="C42" s="343" t="s">
        <v>16</v>
      </c>
      <c r="D42" s="56" t="str">
        <f>VLOOKUP($D$11,'Desktop DataBase'!$A:$GI,$A42,0)</f>
        <v>Yes</v>
      </c>
      <c r="E42" s="56" t="str">
        <f>VLOOKUP($E$11,'Desktop DataBase'!$A:$GI,$A42,0)</f>
        <v>Yes</v>
      </c>
      <c r="F42" s="56" t="str">
        <f>VLOOKUP($F$11,'Desktop DataBase'!$A:$GI,$A42,0)</f>
        <v>Yes</v>
      </c>
      <c r="G42" s="56" t="str">
        <f>VLOOKUP($G$11,'Desktop DataBase'!$A:$GI,$A42,0)</f>
        <v>Yes</v>
      </c>
    </row>
    <row r="43" spans="1:7">
      <c r="A43" s="58">
        <v>34</v>
      </c>
      <c r="B43" s="638"/>
      <c r="C43" s="343" t="s">
        <v>17</v>
      </c>
      <c r="D43" s="56" t="str">
        <f>VLOOKUP($D$11,'Desktop DataBase'!$A:$GI,$A43,0)</f>
        <v>No</v>
      </c>
      <c r="E43" s="56" t="str">
        <f>VLOOKUP($E$11,'Desktop DataBase'!$A:$GI,$A43,0)</f>
        <v>No</v>
      </c>
      <c r="F43" s="56" t="str">
        <f>VLOOKUP($F$11,'Desktop DataBase'!$A:$GI,$A43,0)</f>
        <v>No</v>
      </c>
      <c r="G43" s="56" t="str">
        <f>VLOOKUP($G$11,'Desktop DataBase'!$A:$GI,$A43,0)</f>
        <v>No</v>
      </c>
    </row>
    <row r="44" spans="1:7">
      <c r="A44" s="58">
        <v>35</v>
      </c>
      <c r="B44" s="638"/>
      <c r="C44" s="343" t="s">
        <v>18</v>
      </c>
      <c r="D44" s="56">
        <f>VLOOKUP($D$11,'Desktop DataBase'!$A:$GI,$A44,0)</f>
        <v>1</v>
      </c>
      <c r="E44" s="56">
        <f>VLOOKUP($E$11,'Desktop DataBase'!$A:$GI,$A44,0)</f>
        <v>1</v>
      </c>
      <c r="F44" s="56" t="str">
        <f>VLOOKUP($F$11,'Desktop DataBase'!$A:$GI,$A44,0)</f>
        <v>Yes</v>
      </c>
      <c r="G44" s="56">
        <f>VLOOKUP($G$11,'Desktop DataBase'!$A:$GI,$A44,0)</f>
        <v>2</v>
      </c>
    </row>
    <row r="45" spans="1:7">
      <c r="A45" s="58">
        <v>36</v>
      </c>
      <c r="B45" s="638"/>
      <c r="C45" s="343" t="s">
        <v>95</v>
      </c>
      <c r="D45" s="56" t="str">
        <f>VLOOKUP($D$11,'Desktop DataBase'!$A:$GI,$A45,0)</f>
        <v>No</v>
      </c>
      <c r="E45" s="56" t="str">
        <f>VLOOKUP($E$11,'Desktop DataBase'!$A:$GI,$A45,0)</f>
        <v>No</v>
      </c>
      <c r="F45" s="56" t="str">
        <f>VLOOKUP($F$11,'Desktop DataBase'!$A:$GI,$A45,0)</f>
        <v>Yes (optiona)</v>
      </c>
      <c r="G45" s="56" t="str">
        <f>VLOOKUP($G$11,'Desktop DataBase'!$A:$GI,$A45,0)</f>
        <v>Yes</v>
      </c>
    </row>
    <row r="46" spans="1:7">
      <c r="A46" s="58">
        <v>37</v>
      </c>
      <c r="B46" s="638" t="s">
        <v>91</v>
      </c>
      <c r="C46" s="343" t="s">
        <v>92</v>
      </c>
      <c r="D46" s="56" t="str">
        <f>VLOOKUP($D$11,'Desktop DataBase'!$A:$GI,$A46,0)</f>
        <v>Yes</v>
      </c>
      <c r="E46" s="56" t="str">
        <f>VLOOKUP($E$11,'Desktop DataBase'!$A:$GI,$A46,0)</f>
        <v>Yes</v>
      </c>
      <c r="F46" s="56" t="str">
        <f>VLOOKUP($F$11,'Desktop DataBase'!$A:$GI,$A46,0)</f>
        <v>Yes</v>
      </c>
      <c r="G46" s="56" t="str">
        <f>VLOOKUP($G$11,'Desktop DataBase'!$A:$GI,$A46,0)</f>
        <v>Yes</v>
      </c>
    </row>
    <row r="47" spans="1:7">
      <c r="A47" s="58">
        <v>38</v>
      </c>
      <c r="B47" s="638"/>
      <c r="C47" s="343" t="s">
        <v>93</v>
      </c>
      <c r="D47" s="56" t="str">
        <f>VLOOKUP($D$11,'Desktop DataBase'!$A:$GI,$A47,0)</f>
        <v>Yes</v>
      </c>
      <c r="E47" s="56" t="str">
        <f>VLOOKUP($E$11,'Desktop DataBase'!$A:$GI,$A47,0)</f>
        <v>Yes</v>
      </c>
      <c r="F47" s="56" t="str">
        <f>VLOOKUP($F$11,'Desktop DataBase'!$A:$GI,$A47,0)</f>
        <v>Yes</v>
      </c>
      <c r="G47" s="56" t="str">
        <f>VLOOKUP($G$11,'Desktop DataBase'!$A:$GI,$A47,0)</f>
        <v>Yes</v>
      </c>
    </row>
    <row r="48" spans="1:7">
      <c r="A48" s="58">
        <v>39</v>
      </c>
      <c r="B48" s="638"/>
      <c r="C48" s="343" t="s">
        <v>94</v>
      </c>
      <c r="D48" s="56" t="str">
        <f>VLOOKUP($D$11,'Desktop DataBase'!$A:$GI,$A48,0)</f>
        <v>Yes</v>
      </c>
      <c r="E48" s="56" t="str">
        <f>VLOOKUP($E$11,'Desktop DataBase'!$A:$GI,$A48,0)</f>
        <v>Yes</v>
      </c>
      <c r="F48" s="56" t="str">
        <f>VLOOKUP($F$11,'Desktop DataBase'!$A:$GI,$A48,0)</f>
        <v>Yes</v>
      </c>
      <c r="G48" s="56" t="str">
        <f>VLOOKUP($G$11,'Desktop DataBase'!$A:$GI,$A48,0)</f>
        <v>Yes? (I/O Interface Security)</v>
      </c>
    </row>
    <row r="49" spans="1:7">
      <c r="A49" s="58">
        <v>40</v>
      </c>
      <c r="B49" s="638"/>
      <c r="C49" s="343" t="s">
        <v>96</v>
      </c>
      <c r="D49" s="56" t="str">
        <f>VLOOKUP($D$11,'Desktop DataBase'!$A:$GI,$A49,0)</f>
        <v>Yes (optional)</v>
      </c>
      <c r="E49" s="56" t="str">
        <f>VLOOKUP($E$11,'Desktop DataBase'!$A:$GI,$A49,0)</f>
        <v>Yes (optional)</v>
      </c>
      <c r="F49" s="56" t="str">
        <f>VLOOKUP($F$11,'Desktop DataBase'!$A:$GI,$A49,0)</f>
        <v>Yes (optional)</v>
      </c>
      <c r="G49" s="56" t="str">
        <f>VLOOKUP($G$11,'Desktop DataBase'!$A:$GI,$A49,0)</f>
        <v>Yes (optional)</v>
      </c>
    </row>
    <row r="50" spans="1:7" s="55" customFormat="1">
      <c r="A50" s="58">
        <v>41</v>
      </c>
      <c r="B50" s="638"/>
      <c r="C50" s="343" t="s">
        <v>6</v>
      </c>
      <c r="D50" s="56" t="str">
        <f>VLOOKUP($D$11,'Desktop DataBase'!$A:$GI,$A50,0)</f>
        <v>No</v>
      </c>
      <c r="E50" s="56" t="str">
        <f>VLOOKUP($E$11,'Desktop DataBase'!$A:$GI,$A50,0)</f>
        <v>No</v>
      </c>
      <c r="F50" s="56" t="str">
        <f>VLOOKUP($F$11,'Desktop DataBase'!$A:$GI,$A50,0)</f>
        <v>TPM 1.2</v>
      </c>
      <c r="G50" s="56" t="str">
        <f>VLOOKUP($G$11,'Desktop DataBase'!$A:$GI,$A50,0)</f>
        <v>TPM 1.2</v>
      </c>
    </row>
    <row r="51" spans="1:7" s="55" customFormat="1">
      <c r="A51" s="58">
        <v>42</v>
      </c>
      <c r="B51" s="638"/>
      <c r="C51" s="343" t="s">
        <v>98</v>
      </c>
      <c r="D51" s="56" t="str">
        <f>VLOOKUP($D$11,'Desktop DataBase'!$A:$GI,$A51,0)</f>
        <v>Yes</v>
      </c>
      <c r="E51" s="56" t="str">
        <f>VLOOKUP($E$11,'Desktop DataBase'!$A:$GI,$A51,0)</f>
        <v>Yes</v>
      </c>
      <c r="F51" s="56" t="str">
        <f>VLOOKUP($F$11,'Desktop DataBase'!$A:$GI,$A51,0)</f>
        <v>Yes</v>
      </c>
      <c r="G51" s="56" t="str">
        <f>VLOOKUP($G$11,'Desktop DataBase'!$A:$GI,$A51,0)</f>
        <v>No ?</v>
      </c>
    </row>
    <row r="52" spans="1:7">
      <c r="A52" s="58">
        <v>43</v>
      </c>
      <c r="B52" s="640" t="s">
        <v>103</v>
      </c>
      <c r="C52" s="343" t="s">
        <v>97</v>
      </c>
      <c r="D52" s="56" t="str">
        <f>VLOOKUP($D$11,'Desktop DataBase'!$A:$GI,$A52,0)</f>
        <v>No</v>
      </c>
      <c r="E52" s="56" t="str">
        <f>VLOOKUP($E$11,'Desktop DataBase'!$A:$GI,$A52,0)</f>
        <v>No</v>
      </c>
      <c r="F52" s="56" t="str">
        <f>VLOOKUP($F$11,'Desktop DataBase'!$A:$GI,$A52,0)</f>
        <v>Yes</v>
      </c>
      <c r="G52" s="56" t="str">
        <f>VLOOKUP($G$11,'Desktop DataBase'!$A:$GI,$A52,0)</f>
        <v>Yes</v>
      </c>
    </row>
    <row r="53" spans="1:7" ht="39" customHeight="1">
      <c r="A53" s="58">
        <v>44</v>
      </c>
      <c r="B53" s="641"/>
      <c r="C53" s="343" t="s">
        <v>99</v>
      </c>
      <c r="D53" s="56" t="str">
        <f>VLOOKUP($D$11,'Desktop DataBase'!$A:$GI,$A53,0)</f>
        <v>PC Cloud Manager for vPro
Full TVT
Desktop Power Manager</v>
      </c>
      <c r="E53" s="56" t="str">
        <f>VLOOKUP($E$11,'Desktop DataBase'!$A:$GI,$A53,0)</f>
        <v>PC Cloud Manager for vPro
Full TVT
Desktop Power Manager</v>
      </c>
      <c r="F53" s="56" t="str">
        <f>VLOOKUP($F$11,'Desktop DataBase'!$A:$GI,$A53,0)</f>
        <v>PC Cloud Manager for vPro
Full TVT</v>
      </c>
      <c r="G53" s="56" t="str">
        <f>VLOOKUP($G$11,'Desktop DataBase'!$A:$GI,$A53,0)</f>
        <v>Dell vPro Extensions</v>
      </c>
    </row>
    <row r="54" spans="1:7">
      <c r="A54" s="58">
        <v>45</v>
      </c>
      <c r="B54" s="641"/>
      <c r="C54" s="343" t="s">
        <v>100</v>
      </c>
      <c r="D54" s="56" t="str">
        <f>VLOOKUP($D$11,'Desktop DataBase'!$A:$GI,$A54,0)</f>
        <v>Yes</v>
      </c>
      <c r="E54" s="56" t="str">
        <f>VLOOKUP($E$11,'Desktop DataBase'!$A:$GI,$A54,0)</f>
        <v>Yes</v>
      </c>
      <c r="F54" s="56" t="str">
        <f>VLOOKUP($F$11,'Desktop DataBase'!$A:$GI,$A54,0)</f>
        <v>No</v>
      </c>
      <c r="G54" s="56" t="str">
        <f>VLOOKUP($G$11,'Desktop DataBase'!$A:$GI,$A54,0)</f>
        <v>No ?</v>
      </c>
    </row>
    <row r="55" spans="1:7">
      <c r="A55" s="58">
        <v>46</v>
      </c>
      <c r="B55" s="641"/>
      <c r="C55" s="343" t="s">
        <v>101</v>
      </c>
      <c r="D55" s="56" t="str">
        <f>VLOOKUP($D$11,'Desktop DataBase'!$A:$GI,$A55,0)</f>
        <v>UEFI</v>
      </c>
      <c r="E55" s="56" t="str">
        <f>VLOOKUP($E$11,'Desktop DataBase'!$A:$GI,$A55,0)</f>
        <v>UEFI</v>
      </c>
      <c r="F55" s="56" t="str">
        <f>VLOOKUP($F$11,'Desktop DataBase'!$A:$GI,$A55,0)</f>
        <v>UEFI</v>
      </c>
      <c r="G55" s="56" t="str">
        <f>VLOOKUP($G$11,'Desktop DataBase'!$A:$GI,$A55,0)</f>
        <v>UEFI</v>
      </c>
    </row>
    <row r="56" spans="1:7" ht="125.25" customHeight="1">
      <c r="A56" s="58">
        <v>47</v>
      </c>
      <c r="B56" s="642"/>
      <c r="C56" s="343" t="s">
        <v>102</v>
      </c>
      <c r="D56" s="56" t="str">
        <f>VLOOKUP($D$11,'Desktop DataBase'!$A:$GI,$A56,0)</f>
        <v xml:space="preserve">Windows® 7 Ultimate 32bit / 64bit
Windows® 7 Professional 32bit / 64bit
Windows® 7 Home Premium 32bit / 64bit
Windows® 7 Home Basic 32bit                                                                 Windows® 8 Pro  64bit                                                                                       Windows® 8  64bit
</v>
      </c>
      <c r="E56" s="56" t="str">
        <f>VLOOKUP($E$11,'Desktop DataBase'!$A:$GI,$A56,0)</f>
        <v xml:space="preserve">Windows® 7 Ultimate 32bit / 64bit
Windows® 7 Professional 32bit / 64bit
Windows® 7 Home Premium 32bit / 64bit
Windows® 7 Home Basic 32bit                                                                 Windows® 8 Pro  64bit                                                                                       Windows® 8  64bit
</v>
      </c>
      <c r="F56" s="56" t="str">
        <f>VLOOKUP($F$11,'Desktop DataBase'!$A:$GI,$A56,0)</f>
        <v xml:space="preserve">Windows® 7 Ultimate 32bit / 64bit
Windows® 7 Professional 32bit / 64bit
Windows® 7 Home Premium 32bit / 64bit
Windows® 7 Home Basic 32bit                                                                 Windows® 8 Pro  64bit                                                                                       Windows® 8  64bit
</v>
      </c>
      <c r="G56" s="56" t="str">
        <f>VLOOKUP($G$11,'Desktop DataBase'!$A:$GI,$A56,0)</f>
        <v>Microsoft® Windows 8 Standard 64-bit, Microsoft ® Windows 8 Pro 64-bit
Microsoft® Windows 7® Home Premium SP1 (32/64 bit), Microsoft® Windows 7® Professional SP1 (32/64 bit), Microsoft®
Windows 7® Ultimate SP1 (32/64 bit)
Ubuntu® (select countries)</v>
      </c>
    </row>
    <row r="57" spans="1:7" ht="54" customHeight="1">
      <c r="A57" s="58">
        <v>48</v>
      </c>
      <c r="B57" s="638" t="s">
        <v>125</v>
      </c>
      <c r="C57" s="343" t="s">
        <v>104</v>
      </c>
      <c r="D57" s="56" t="str">
        <f>VLOOKUP($D$11,'Desktop DataBase'!$A:$GI,$A57,0)</f>
        <v>TBD</v>
      </c>
      <c r="E57" s="56" t="str">
        <f>VLOOKUP($E$11,'Desktop DataBase'!$A:$GI,$A57,0)</f>
        <v>TBD</v>
      </c>
      <c r="F57" s="56" t="str">
        <f>VLOOKUP($F$11,'Desktop DataBase'!$A:$GI,$A57,0)</f>
        <v>Operating position = 21; Idle position = 20</v>
      </c>
      <c r="G57" s="56" t="str">
        <f>VLOOKUP($G$11,'Desktop DataBase'!$A:$GI,$A57,0)</f>
        <v>Not listed</v>
      </c>
    </row>
    <row r="58" spans="1:7" ht="40.5" customHeight="1">
      <c r="A58" s="58">
        <v>49</v>
      </c>
      <c r="B58" s="638"/>
      <c r="C58" s="343" t="s">
        <v>105</v>
      </c>
      <c r="D58" s="56" t="str">
        <f>VLOOKUP($D$11,'Desktop DataBase'!$A:$GI,$A58,0)</f>
        <v>Energy Star 5.2, UL Gold, (No EPEAT Gold?)</v>
      </c>
      <c r="E58" s="56" t="str">
        <f>VLOOKUP($E$11,'Desktop DataBase'!$A:$GI,$A58,0)</f>
        <v>Energy Star 5.2, UL Gold, (No EPEAT Gold?)</v>
      </c>
      <c r="F58" s="56" t="str">
        <f>VLOOKUP($F$11,'Desktop DataBase'!$A:$GI,$A58,0)</f>
        <v xml:space="preserve">Green PC (EPEAT) / ENERGY STAR 5.2/ UL </v>
      </c>
      <c r="G58" s="56" t="str">
        <f>VLOOKUP($G$11,'Desktop DataBase'!$A:$GI,$A58,0)</f>
        <v>Green PC (EPEAT) / ENERGY STAR 5.2</v>
      </c>
    </row>
    <row r="59" spans="1:7">
      <c r="A59" s="58">
        <v>50</v>
      </c>
      <c r="B59" s="638" t="s">
        <v>108</v>
      </c>
      <c r="C59" s="343" t="s">
        <v>109</v>
      </c>
      <c r="D59" s="56" t="str">
        <f>VLOOKUP($D$11,'Desktop DataBase'!$A:$GI,$A59,0)</f>
        <v>n/a</v>
      </c>
      <c r="E59" s="56" t="str">
        <f>VLOOKUP($E$11,'Desktop DataBase'!$A:$GI,$A59,0)</f>
        <v>n/a</v>
      </c>
      <c r="F59" s="56" t="str">
        <f>VLOOKUP($F$11,'Desktop DataBase'!$A:$GI,$A59,0)</f>
        <v>n/a</v>
      </c>
      <c r="G59" s="56" t="str">
        <f>VLOOKUP($G$11,'Desktop DataBase'!$A:$GI,$A59,0)</f>
        <v>N/A</v>
      </c>
    </row>
    <row r="60" spans="1:7">
      <c r="A60" s="58">
        <v>51</v>
      </c>
      <c r="B60" s="638"/>
      <c r="C60" s="343" t="s">
        <v>110</v>
      </c>
      <c r="D60" s="56" t="str">
        <f>VLOOKUP($D$11,'Desktop DataBase'!$A:$GI,$A60,0)</f>
        <v>n/a</v>
      </c>
      <c r="E60" s="56" t="str">
        <f>VLOOKUP($E$11,'Desktop DataBase'!$A:$GI,$A60,0)</f>
        <v>n/a</v>
      </c>
      <c r="F60" s="56" t="str">
        <f>VLOOKUP($F$11,'Desktop DataBase'!$A:$GI,$A60,0)</f>
        <v>n/a</v>
      </c>
      <c r="G60" s="56" t="str">
        <f>VLOOKUP($G$11,'Desktop DataBase'!$A:$GI,$A60,0)</f>
        <v>N/A</v>
      </c>
    </row>
    <row r="61" spans="1:7">
      <c r="A61" s="58">
        <v>52</v>
      </c>
      <c r="B61" s="638"/>
      <c r="C61" s="343" t="s">
        <v>111</v>
      </c>
      <c r="D61" s="56" t="str">
        <f>VLOOKUP($D$11,'Desktop DataBase'!$A:$GI,$A61,0)</f>
        <v>n/a</v>
      </c>
      <c r="E61" s="56" t="str">
        <f>VLOOKUP($E$11,'Desktop DataBase'!$A:$GI,$A61,0)</f>
        <v>n/a</v>
      </c>
      <c r="F61" s="56" t="str">
        <f>VLOOKUP($F$11,'Desktop DataBase'!$A:$GI,$A61,0)</f>
        <v>n/a</v>
      </c>
      <c r="G61" s="56" t="str">
        <f>VLOOKUP($G$11,'Desktop DataBase'!$A:$GI,$A61,0)</f>
        <v>N/A</v>
      </c>
    </row>
    <row r="62" spans="1:7">
      <c r="A62" s="58">
        <v>53</v>
      </c>
      <c r="B62" s="638"/>
      <c r="C62" s="343" t="s">
        <v>112</v>
      </c>
      <c r="D62" s="56" t="str">
        <f>VLOOKUP($D$11,'Desktop DataBase'!$A:$GI,$A62,0)</f>
        <v>n/a</v>
      </c>
      <c r="E62" s="56" t="str">
        <f>VLOOKUP($E$11,'Desktop DataBase'!$A:$GI,$A62,0)</f>
        <v>n/a</v>
      </c>
      <c r="F62" s="56" t="str">
        <f>VLOOKUP($F$11,'Desktop DataBase'!$A:$GI,$A62,0)</f>
        <v>n/a</v>
      </c>
      <c r="G62" s="56" t="str">
        <f>VLOOKUP($G$11,'Desktop DataBase'!$A:$GI,$A62,0)</f>
        <v>N/A</v>
      </c>
    </row>
    <row r="63" spans="1:7">
      <c r="A63" s="58">
        <v>54</v>
      </c>
      <c r="B63" s="638"/>
      <c r="C63" s="343" t="s">
        <v>113</v>
      </c>
      <c r="D63" s="56" t="str">
        <f>VLOOKUP($D$11,'Desktop DataBase'!$A:$GI,$A63,0)</f>
        <v>n/a</v>
      </c>
      <c r="E63" s="56" t="str">
        <f>VLOOKUP($E$11,'Desktop DataBase'!$A:$GI,$A63,0)</f>
        <v>n/a</v>
      </c>
      <c r="F63" s="56" t="str">
        <f>VLOOKUP($F$11,'Desktop DataBase'!$A:$GI,$A63,0)</f>
        <v>n/a</v>
      </c>
      <c r="G63" s="56" t="str">
        <f>VLOOKUP($G$11,'Desktop DataBase'!$A:$GI,$A63,0)</f>
        <v>N/A</v>
      </c>
    </row>
    <row r="64" spans="1:7">
      <c r="A64" s="58">
        <v>55</v>
      </c>
      <c r="B64" s="638"/>
      <c r="C64" s="343" t="s">
        <v>114</v>
      </c>
      <c r="D64" s="56" t="str">
        <f>VLOOKUP($D$11,'Desktop DataBase'!$A:$GI,$A64,0)</f>
        <v>Yes(Optional)</v>
      </c>
      <c r="E64" s="56" t="str">
        <f>VLOOKUP($E$11,'Desktop DataBase'!$A:$GI,$A64,0)</f>
        <v>Yes(Optional)</v>
      </c>
      <c r="F64" s="56" t="str">
        <f>VLOOKUP($F$11,'Desktop DataBase'!$A:$GI,$A64,0)</f>
        <v>Yes(Optional)</v>
      </c>
      <c r="G64" s="56" t="str">
        <f>VLOOKUP($G$11,'Desktop DataBase'!$A:$GI,$A64,0)</f>
        <v>N/A</v>
      </c>
    </row>
    <row r="65" spans="1:7">
      <c r="A65" s="58">
        <v>56</v>
      </c>
      <c r="B65" s="638"/>
      <c r="C65" s="343" t="s">
        <v>115</v>
      </c>
      <c r="D65" s="56" t="str">
        <f>VLOOKUP($D$11,'Desktop DataBase'!$A:$GI,$A65,0)</f>
        <v>n/a</v>
      </c>
      <c r="E65" s="56" t="str">
        <f>VLOOKUP($E$11,'Desktop DataBase'!$A:$GI,$A65,0)</f>
        <v>n/a</v>
      </c>
      <c r="F65" s="56" t="str">
        <f>VLOOKUP($F$11,'Desktop DataBase'!$A:$GI,$A65,0)</f>
        <v>n/a</v>
      </c>
      <c r="G65" s="56" t="str">
        <f>VLOOKUP($G$11,'Desktop DataBase'!$A:$GI,$A65,0)</f>
        <v>N/A</v>
      </c>
    </row>
    <row r="66" spans="1:7">
      <c r="A66" s="58">
        <v>57</v>
      </c>
      <c r="B66" s="638"/>
      <c r="C66" s="343" t="s">
        <v>116</v>
      </c>
      <c r="D66" s="56" t="str">
        <f>VLOOKUP($D$11,'Desktop DataBase'!$A:$GI,$A66,0)</f>
        <v>n/a</v>
      </c>
      <c r="E66" s="56" t="str">
        <f>VLOOKUP($E$11,'Desktop DataBase'!$A:$GI,$A66,0)</f>
        <v>n/a</v>
      </c>
      <c r="F66" s="56" t="str">
        <f>VLOOKUP($F$11,'Desktop DataBase'!$A:$GI,$A66,0)</f>
        <v>n/a</v>
      </c>
      <c r="G66" s="56" t="str">
        <f>VLOOKUP($G$11,'Desktop DataBase'!$A:$GI,$A66,0)</f>
        <v>N/A</v>
      </c>
    </row>
    <row r="67" spans="1:7">
      <c r="A67" s="58">
        <v>58</v>
      </c>
      <c r="B67" s="638"/>
      <c r="C67" s="343" t="s">
        <v>117</v>
      </c>
      <c r="D67" s="56" t="str">
        <f>VLOOKUP($D$11,'Desktop DataBase'!$A:$GI,$A67,0)</f>
        <v>n/a</v>
      </c>
      <c r="E67" s="56" t="str">
        <f>VLOOKUP($E$11,'Desktop DataBase'!$A:$GI,$A67,0)</f>
        <v>n/a</v>
      </c>
      <c r="F67" s="56" t="str">
        <f>VLOOKUP($F$11,'Desktop DataBase'!$A:$GI,$A67,0)</f>
        <v>n/a</v>
      </c>
      <c r="G67" s="56" t="str">
        <f>VLOOKUP($G$11,'Desktop DataBase'!$A:$GI,$A67,0)</f>
        <v>N/A</v>
      </c>
    </row>
    <row r="68" spans="1:7" ht="25.5">
      <c r="A68" s="58">
        <v>59</v>
      </c>
      <c r="B68" s="638"/>
      <c r="C68" s="343" t="s">
        <v>118</v>
      </c>
      <c r="D68" s="56" t="str">
        <f>VLOOKUP($D$11,'Desktop DataBase'!$A:$GI,$A68,0)</f>
        <v>1 x VGA, 2 x DP</v>
      </c>
      <c r="E68" s="56" t="str">
        <f>VLOOKUP($E$11,'Desktop DataBase'!$A:$GI,$A68,0)</f>
        <v>1 x VGA, 2 x DP</v>
      </c>
      <c r="F68" s="56" t="str">
        <f>VLOOKUP($F$11,'Desktop DataBase'!$A:$GI,$A68,0)</f>
        <v>1 x VGA, 1 x DP, 1 x Optional DP (via port out)</v>
      </c>
      <c r="G68" s="56" t="str">
        <f>VLOOKUP($G$11,'Desktop DataBase'!$A:$GI,$A68,0)</f>
        <v>1x VGA, 2x DP</v>
      </c>
    </row>
    <row r="69" spans="1:7">
      <c r="A69" s="58">
        <v>60</v>
      </c>
      <c r="B69" s="638"/>
      <c r="C69" s="343" t="s">
        <v>119</v>
      </c>
      <c r="D69" s="56" t="str">
        <f>VLOOKUP($D$11,'Desktop DataBase'!$A:$GI,$A69,0)</f>
        <v>n/a</v>
      </c>
      <c r="E69" s="56" t="str">
        <f>VLOOKUP($E$11,'Desktop DataBase'!$A:$GI,$A69,0)</f>
        <v>n/a</v>
      </c>
      <c r="F69" s="56" t="str">
        <f>VLOOKUP($F$11,'Desktop DataBase'!$A:$GI,$A69,0)</f>
        <v>n/a</v>
      </c>
      <c r="G69" s="56" t="str">
        <f>VLOOKUP($G$11,'Desktop DataBase'!$A:$GI,$A69,0)</f>
        <v>N/A</v>
      </c>
    </row>
    <row r="70" spans="1:7">
      <c r="A70" s="58">
        <v>61</v>
      </c>
      <c r="B70" s="638"/>
      <c r="C70" s="343" t="s">
        <v>120</v>
      </c>
      <c r="D70" s="56" t="str">
        <f>VLOOKUP($D$11,'Desktop DataBase'!$A:$GI,$A70,0)</f>
        <v>n/a</v>
      </c>
      <c r="E70" s="56" t="str">
        <f>VLOOKUP($E$11,'Desktop DataBase'!$A:$GI,$A70,0)</f>
        <v>n/a</v>
      </c>
      <c r="F70" s="56" t="str">
        <f>VLOOKUP($F$11,'Desktop DataBase'!$A:$GI,$A70,0)</f>
        <v>Yes (optional)</v>
      </c>
      <c r="G70" s="56" t="str">
        <f>VLOOKUP($G$11,'Desktop DataBase'!$A:$GI,$A70,0)</f>
        <v>N/A</v>
      </c>
    </row>
    <row r="71" spans="1:7" ht="185.25" customHeight="1">
      <c r="A71" s="58">
        <v>62</v>
      </c>
      <c r="B71" s="635" t="s">
        <v>123</v>
      </c>
      <c r="C71" s="343" t="s">
        <v>152</v>
      </c>
      <c r="D71" s="56">
        <f>VLOOKUP($D$11,'Desktop DataBase'!$A:$GI,$A71,0)</f>
        <v>0</v>
      </c>
      <c r="E71" s="56">
        <f>VLOOKUP($E$11,'Desktop DataBase'!$A:$GI,$A71,0)</f>
        <v>0</v>
      </c>
      <c r="F71" s="56">
        <f>VLOOKUP($F$11,'Desktop DataBase'!$A:$GI,$A71,0)</f>
        <v>0</v>
      </c>
      <c r="G71" s="56">
        <f>VLOOKUP($G$11,'Desktop DataBase'!$A:$GI,$A71,0)</f>
        <v>0</v>
      </c>
    </row>
    <row r="72" spans="1:7" s="55" customFormat="1" ht="161.25" customHeight="1">
      <c r="A72" s="58">
        <v>63</v>
      </c>
      <c r="B72" s="637"/>
      <c r="C72" s="343" t="s">
        <v>153</v>
      </c>
      <c r="D72" s="56">
        <f>VLOOKUP($D$11,'Desktop DataBase'!$A:$GI,$A72,0)</f>
        <v>0</v>
      </c>
      <c r="E72" s="56">
        <f>VLOOKUP($E$11,'Desktop DataBase'!$A:$GI,$A72,0)</f>
        <v>0</v>
      </c>
      <c r="F72" s="56">
        <f>VLOOKUP($F$11,'Desktop DataBase'!$A:$GI,$A72,0)</f>
        <v>0</v>
      </c>
      <c r="G72" s="56">
        <f>VLOOKUP($G$11,'Desktop DataBase'!$A:$GI,$A72,0)</f>
        <v>0</v>
      </c>
    </row>
    <row r="73" spans="1:7" s="55" customFormat="1" ht="15">
      <c r="B73" s="53"/>
      <c r="C73" s="334" t="s">
        <v>425</v>
      </c>
      <c r="D73" s="82" t="str">
        <f>D11</f>
        <v>M73 SFF</v>
      </c>
      <c r="E73" s="82" t="str">
        <f>E11</f>
        <v>M73 SFF</v>
      </c>
      <c r="F73" s="82" t="str">
        <f>F11</f>
        <v>M93p Tiny</v>
      </c>
      <c r="G73" s="82" t="str">
        <f>G11</f>
        <v>Optiplex 9020 MT</v>
      </c>
    </row>
    <row r="74" spans="1:7" s="55" customFormat="1">
      <c r="B74" s="53"/>
      <c r="C74" s="87"/>
      <c r="D74" s="88" t="str">
        <f>IF('Desktop DataBase'!A224="","",'Desktop DataBase'!A224)</f>
        <v>HP 505B MT</v>
      </c>
      <c r="E74" s="88"/>
      <c r="F74" s="88"/>
      <c r="G74" s="88"/>
    </row>
    <row r="75" spans="1:7" s="55" customFormat="1">
      <c r="B75" s="53"/>
      <c r="C75" s="87"/>
      <c r="D75" s="88" t="str">
        <f>IF('Desktop DataBase'!A225="","",'Desktop DataBase'!A225)</f>
        <v>Compaq 100B SFF</v>
      </c>
      <c r="E75" s="88"/>
      <c r="F75" s="88"/>
      <c r="G75" s="88"/>
    </row>
    <row r="76" spans="1:7" s="55" customFormat="1">
      <c r="B76" s="53"/>
      <c r="C76" s="87"/>
      <c r="D76" s="88" t="str">
        <f>IF('Desktop DataBase'!A226="","",'Desktop DataBase'!A226)</f>
        <v>HP Omni Pro 110</v>
      </c>
      <c r="E76" s="88"/>
      <c r="F76" s="88"/>
      <c r="G76" s="88"/>
    </row>
    <row r="77" spans="1:7" s="55" customFormat="1">
      <c r="B77" s="53"/>
      <c r="C77" s="87"/>
      <c r="D77" s="88" t="str">
        <f>IF('Desktop DataBase'!A230="","",'Desktop DataBase'!A230)</f>
        <v>HP TouchSmart  9300 AIO</v>
      </c>
      <c r="E77" s="88"/>
      <c r="F77" s="88"/>
      <c r="G77" s="88"/>
    </row>
    <row r="78" spans="1:7" s="55" customFormat="1">
      <c r="B78" s="53"/>
      <c r="C78" s="87"/>
      <c r="D78" s="88" t="str">
        <f>IF('Desktop DataBase'!A231="","",'Desktop DataBase'!A231)</f>
        <v/>
      </c>
      <c r="E78" s="88"/>
      <c r="F78" s="88"/>
      <c r="G78" s="88"/>
    </row>
    <row r="79" spans="1:7" s="55" customFormat="1">
      <c r="B79" s="53"/>
      <c r="C79" s="87"/>
      <c r="D79" s="88" t="str">
        <f>IF('Desktop DataBase'!A232="","",'Desktop DataBase'!A232)</f>
        <v>Optiplex 990 MT</v>
      </c>
      <c r="E79" s="88"/>
      <c r="F79" s="88"/>
      <c r="G79" s="88"/>
    </row>
    <row r="80" spans="1:7" s="55" customFormat="1">
      <c r="B80" s="53"/>
      <c r="C80" s="87"/>
      <c r="D80" s="88" t="e">
        <f>IF('Desktop DataBase'!#REF!="","",'Desktop DataBase'!#REF!)</f>
        <v>#REF!</v>
      </c>
      <c r="E80" s="88"/>
      <c r="F80" s="88"/>
      <c r="G80" s="88"/>
    </row>
    <row r="81" spans="2:7" s="55" customFormat="1">
      <c r="B81" s="53"/>
      <c r="C81" s="87"/>
      <c r="D81" s="88" t="e">
        <f>IF('Desktop DataBase'!#REF!="","",'Desktop DataBase'!#REF!)</f>
        <v>#REF!</v>
      </c>
      <c r="E81" s="88"/>
      <c r="F81" s="88"/>
      <c r="G81" s="88"/>
    </row>
    <row r="82" spans="2:7" s="55" customFormat="1">
      <c r="B82" s="53"/>
      <c r="C82" s="87"/>
      <c r="D82" s="88" t="e">
        <f>IF('Desktop DataBase'!#REF!="","",'Desktop DataBase'!#REF!)</f>
        <v>#REF!</v>
      </c>
      <c r="E82" s="88"/>
      <c r="F82" s="88"/>
      <c r="G82" s="88"/>
    </row>
    <row r="83" spans="2:7" s="55" customFormat="1">
      <c r="B83" s="53"/>
      <c r="C83" s="87"/>
      <c r="D83" s="88" t="str">
        <f>IF('Desktop DataBase'!A233="","",'Desktop DataBase'!A233)</f>
        <v>Optiplex 990 DT</v>
      </c>
      <c r="E83" s="88"/>
      <c r="F83" s="88"/>
      <c r="G83" s="88"/>
    </row>
    <row r="84" spans="2:7" s="55" customFormat="1">
      <c r="B84" s="53"/>
      <c r="C84" s="87"/>
      <c r="D84" s="88" t="e">
        <f>IF('Desktop DataBase'!#REF!="","",'Desktop DataBase'!#REF!)</f>
        <v>#REF!</v>
      </c>
      <c r="E84" s="88"/>
      <c r="F84" s="88"/>
      <c r="G84" s="88"/>
    </row>
    <row r="85" spans="2:7" s="55" customFormat="1">
      <c r="B85" s="53"/>
      <c r="C85" s="87"/>
      <c r="D85" s="88" t="str">
        <f>IF('Desktop DataBase'!A241="","",'Desktop DataBase'!A241)</f>
        <v>Optiplex 790 SFF</v>
      </c>
      <c r="E85" s="88"/>
      <c r="F85" s="88"/>
      <c r="G85" s="88"/>
    </row>
    <row r="86" spans="2:7" s="55" customFormat="1">
      <c r="B86" s="53"/>
      <c r="C86" s="87"/>
      <c r="D86" s="88" t="str">
        <f>IF('Desktop DataBase'!A242="","",'Desktop DataBase'!A242)</f>
        <v>Optiplex 790 USFF</v>
      </c>
      <c r="E86" s="88"/>
      <c r="F86" s="88"/>
      <c r="G86" s="88"/>
    </row>
    <row r="87" spans="2:7" s="55" customFormat="1">
      <c r="B87" s="53"/>
      <c r="C87" s="87"/>
      <c r="D87" s="88" t="str">
        <f>IF('Desktop DataBase'!A243="","",'Desktop DataBase'!A243)</f>
        <v>OptiPlex 780 MT</v>
      </c>
      <c r="E87" s="88"/>
      <c r="F87" s="88"/>
      <c r="G87" s="88"/>
    </row>
    <row r="88" spans="2:7" s="55" customFormat="1">
      <c r="B88" s="53"/>
      <c r="C88" s="87"/>
      <c r="D88" s="88" t="str">
        <f>IF('Desktop DataBase'!A244="","",'Desktop DataBase'!A244)</f>
        <v>OptiPlex 780 DT</v>
      </c>
      <c r="E88" s="88"/>
      <c r="F88" s="88"/>
      <c r="G88" s="88"/>
    </row>
    <row r="89" spans="2:7" s="55" customFormat="1">
      <c r="B89" s="53"/>
      <c r="C89" s="87"/>
      <c r="D89" s="88" t="str">
        <f>IF('Desktop DataBase'!A245="","",'Desktop DataBase'!A245)</f>
        <v>OptiPlex 780 SFF</v>
      </c>
      <c r="E89" s="88"/>
      <c r="F89" s="88"/>
      <c r="G89" s="88"/>
    </row>
    <row r="90" spans="2:7" s="55" customFormat="1">
      <c r="B90" s="53"/>
      <c r="C90" s="87"/>
      <c r="D90" s="88" t="str">
        <f>IF('Desktop DataBase'!A246="","",'Desktop DataBase'!A246)</f>
        <v>OptiPlex 780 USFF</v>
      </c>
      <c r="E90" s="88"/>
      <c r="F90" s="88"/>
      <c r="G90" s="88"/>
    </row>
    <row r="91" spans="2:7" s="55" customFormat="1">
      <c r="B91" s="53"/>
      <c r="C91" s="87"/>
      <c r="D91" s="88" t="str">
        <f>IF('Desktop DataBase'!A247="","",'Desktop DataBase'!A247)</f>
        <v>Optiplex 580 MT</v>
      </c>
      <c r="E91" s="88"/>
      <c r="F91" s="88"/>
      <c r="G91" s="88"/>
    </row>
    <row r="92" spans="2:7" s="55" customFormat="1">
      <c r="B92" s="53"/>
      <c r="C92" s="87"/>
      <c r="D92" s="88" t="str">
        <f>IF('Desktop DataBase'!A248="","",'Desktop DataBase'!A248)</f>
        <v>Optiplex 580 SFF</v>
      </c>
      <c r="E92" s="88"/>
      <c r="F92" s="88"/>
      <c r="G92" s="88"/>
    </row>
    <row r="93" spans="2:7" s="55" customFormat="1">
      <c r="B93" s="53"/>
      <c r="C93" s="87"/>
      <c r="D93" s="88" t="str">
        <f>IF('Desktop DataBase'!A249="","",'Desktop DataBase'!A249)</f>
        <v>Optiplex 580 DT</v>
      </c>
      <c r="E93" s="88"/>
      <c r="F93" s="88"/>
      <c r="G93" s="88"/>
    </row>
    <row r="94" spans="2:7" s="55" customFormat="1">
      <c r="B94" s="53"/>
      <c r="C94" s="87"/>
      <c r="D94" s="88" t="str">
        <f>IF('Desktop DataBase'!A250="","",'Desktop DataBase'!A250)</f>
        <v>Optiplex 390 MT</v>
      </c>
      <c r="E94" s="88"/>
      <c r="F94" s="88"/>
      <c r="G94" s="88"/>
    </row>
    <row r="95" spans="2:7" s="55" customFormat="1">
      <c r="B95" s="53"/>
      <c r="C95" s="87"/>
      <c r="D95" s="88" t="str">
        <f>IF('Desktop DataBase'!A251="","",'Desktop DataBase'!A251)</f>
        <v>Optiplex 390 DT</v>
      </c>
      <c r="E95" s="88"/>
      <c r="F95" s="88"/>
      <c r="G95" s="88"/>
    </row>
    <row r="96" spans="2:7" s="55" customFormat="1">
      <c r="B96" s="53"/>
      <c r="C96" s="87"/>
      <c r="D96" s="88" t="str">
        <f>IF('Desktop DataBase'!A252="","",'Desktop DataBase'!A252)</f>
        <v>Optiplex 390 SFF</v>
      </c>
      <c r="E96" s="88"/>
      <c r="F96" s="88"/>
      <c r="G96" s="88"/>
    </row>
    <row r="97" spans="2:7" s="55" customFormat="1">
      <c r="B97" s="53"/>
      <c r="C97" s="87"/>
      <c r="D97" s="88" t="str">
        <f>IF('Desktop DataBase'!A253="","",'Desktop DataBase'!A253)</f>
        <v>Optiplex 380 MT</v>
      </c>
      <c r="E97" s="88"/>
      <c r="F97" s="88"/>
      <c r="G97" s="88"/>
    </row>
    <row r="98" spans="2:7" s="55" customFormat="1">
      <c r="B98" s="53"/>
      <c r="C98" s="87"/>
      <c r="D98" s="88" t="str">
        <f>IF('Desktop DataBase'!A254="","",'Desktop DataBase'!A254)</f>
        <v>Optiplex 380 DT</v>
      </c>
      <c r="E98" s="88"/>
      <c r="F98" s="88"/>
      <c r="G98" s="88"/>
    </row>
    <row r="99" spans="2:7" s="55" customFormat="1">
      <c r="B99" s="53"/>
      <c r="C99" s="87"/>
      <c r="D99" s="88" t="str">
        <f>IF('Desktop DataBase'!A255="","",'Desktop DataBase'!A255)</f>
        <v>Optiplex 380 SFF</v>
      </c>
      <c r="E99" s="88"/>
      <c r="F99" s="88"/>
      <c r="G99" s="88"/>
    </row>
    <row r="100" spans="2:7" s="55" customFormat="1">
      <c r="B100" s="53"/>
      <c r="C100" s="87"/>
      <c r="D100" s="88" t="str">
        <f>IF('Desktop DataBase'!A256="","",'Desktop DataBase'!A256)</f>
        <v>Vostro 230 Slim</v>
      </c>
      <c r="E100" s="88"/>
      <c r="F100" s="88"/>
      <c r="G100" s="88"/>
    </row>
    <row r="101" spans="2:7" s="55" customFormat="1">
      <c r="B101" s="53"/>
      <c r="C101" s="87"/>
      <c r="D101" s="88" t="str">
        <f>IF('Desktop DataBase'!A257="","",'Desktop DataBase'!A257)</f>
        <v>Dell Vostro 460</v>
      </c>
      <c r="E101" s="88"/>
      <c r="F101" s="88"/>
      <c r="G101" s="88"/>
    </row>
    <row r="102" spans="2:7" s="55" customFormat="1">
      <c r="B102" s="53"/>
      <c r="C102" s="87"/>
      <c r="D102" s="88" t="str">
        <f>IF('Desktop DataBase'!A258="","",'Desktop DataBase'!A258)</f>
        <v/>
      </c>
      <c r="E102" s="88"/>
      <c r="F102" s="88"/>
      <c r="G102" s="88"/>
    </row>
    <row r="103" spans="2:7" s="55" customFormat="1">
      <c r="B103" s="53"/>
      <c r="C103" s="87"/>
      <c r="D103" s="88" t="str">
        <f>IF('Desktop DataBase'!A259="","",'Desktop DataBase'!A259)</f>
        <v>21.5 " iMac</v>
      </c>
      <c r="E103" s="88"/>
      <c r="F103" s="88"/>
      <c r="G103" s="88"/>
    </row>
    <row r="104" spans="2:7" s="55" customFormat="1">
      <c r="B104" s="53"/>
      <c r="C104" s="87"/>
      <c r="D104" s="88" t="str">
        <f>IF('Desktop DataBase'!A260="","",'Desktop DataBase'!A260)</f>
        <v/>
      </c>
      <c r="E104" s="88"/>
      <c r="F104" s="88"/>
      <c r="G104" s="88"/>
    </row>
    <row r="105" spans="2:7" s="55" customFormat="1">
      <c r="B105" s="53"/>
      <c r="C105" s="87"/>
      <c r="D105" s="88" t="str">
        <f>IF('Desktop DataBase'!A261="","",'Desktop DataBase'!A261)</f>
        <v>Esimpro E900</v>
      </c>
      <c r="E105" s="88"/>
      <c r="F105" s="88"/>
      <c r="G105" s="88"/>
    </row>
    <row r="106" spans="2:7" s="55" customFormat="1">
      <c r="B106" s="53"/>
      <c r="C106" s="87"/>
      <c r="D106" s="88" t="str">
        <f>IF('Desktop DataBase'!A262="","",'Desktop DataBase'!A262)</f>
        <v/>
      </c>
      <c r="E106" s="88"/>
      <c r="F106" s="88"/>
      <c r="G106" s="88"/>
    </row>
    <row r="107" spans="2:7" s="55" customFormat="1">
      <c r="B107" s="53"/>
      <c r="C107" s="87"/>
      <c r="D107" s="88" t="str">
        <f>IF('Desktop DataBase'!A263="","",'Desktop DataBase'!A263)</f>
        <v/>
      </c>
      <c r="E107" s="88"/>
      <c r="F107" s="88"/>
      <c r="G107" s="88"/>
    </row>
    <row r="108" spans="2:7" s="55" customFormat="1">
      <c r="B108" s="53"/>
      <c r="C108" s="87"/>
      <c r="D108" s="88" t="str">
        <f>IF('Desktop DataBase'!A264="","",'Desktop DataBase'!A264)</f>
        <v>Test1</v>
      </c>
      <c r="E108" s="88"/>
      <c r="F108" s="88"/>
      <c r="G108" s="88"/>
    </row>
    <row r="109" spans="2:7" s="55" customFormat="1">
      <c r="B109" s="53"/>
      <c r="C109" s="87"/>
      <c r="D109" s="88" t="str">
        <f>IF('Desktop DataBase'!A265="","",'Desktop DataBase'!A265)</f>
        <v/>
      </c>
      <c r="E109" s="88"/>
      <c r="F109" s="88"/>
      <c r="G109" s="88"/>
    </row>
    <row r="110" spans="2:7" s="55" customFormat="1">
      <c r="B110" s="53"/>
      <c r="C110" s="87"/>
      <c r="D110" s="88" t="str">
        <f>IF('Desktop DataBase'!A266="","",'Desktop DataBase'!A266)</f>
        <v/>
      </c>
      <c r="E110" s="88"/>
      <c r="F110" s="88"/>
      <c r="G110" s="88"/>
    </row>
    <row r="111" spans="2:7" s="55" customFormat="1">
      <c r="B111" s="53"/>
      <c r="C111" s="87"/>
      <c r="D111" s="88" t="str">
        <f>IF('Desktop DataBase'!A267="","",'Desktop DataBase'!A267)</f>
        <v/>
      </c>
      <c r="E111" s="88"/>
      <c r="F111" s="88"/>
      <c r="G111" s="88"/>
    </row>
    <row r="112" spans="2:7" s="55" customFormat="1">
      <c r="B112" s="53"/>
      <c r="C112" s="87"/>
      <c r="D112" s="88" t="str">
        <f>IF('Desktop DataBase'!A268="","",'Desktop DataBase'!A268)</f>
        <v/>
      </c>
      <c r="E112" s="88"/>
      <c r="F112" s="88"/>
      <c r="G112" s="88"/>
    </row>
    <row r="113" spans="2:7" s="55" customFormat="1">
      <c r="B113" s="53"/>
      <c r="C113" s="87"/>
      <c r="D113" s="88" t="str">
        <f>IF('Desktop DataBase'!A269="","",'Desktop DataBase'!A269)</f>
        <v/>
      </c>
      <c r="E113" s="88"/>
      <c r="F113" s="88"/>
      <c r="G113" s="88"/>
    </row>
    <row r="114" spans="2:7" s="55" customFormat="1">
      <c r="B114" s="53"/>
      <c r="C114" s="87"/>
      <c r="D114" s="88" t="str">
        <f>IF('Desktop DataBase'!A270="","",'Desktop DataBase'!A270)</f>
        <v/>
      </c>
      <c r="E114" s="88"/>
      <c r="F114" s="88"/>
      <c r="G114" s="88"/>
    </row>
    <row r="115" spans="2:7" s="55" customFormat="1">
      <c r="B115" s="53"/>
      <c r="C115" s="87"/>
      <c r="D115" s="88" t="str">
        <f>IF('Desktop DataBase'!A271="","",'Desktop DataBase'!A271)</f>
        <v/>
      </c>
      <c r="E115" s="88"/>
      <c r="F115" s="88"/>
      <c r="G115" s="88"/>
    </row>
    <row r="116" spans="2:7" s="55" customFormat="1">
      <c r="B116" s="53"/>
      <c r="C116" s="87"/>
      <c r="D116" s="88" t="str">
        <f>IF('Desktop DataBase'!A272="","",'Desktop DataBase'!A272)</f>
        <v/>
      </c>
      <c r="E116" s="88"/>
      <c r="F116" s="88"/>
      <c r="G116" s="88"/>
    </row>
    <row r="117" spans="2:7" s="55" customFormat="1">
      <c r="B117" s="53"/>
      <c r="C117" s="87"/>
      <c r="D117" s="88" t="str">
        <f>IF('Desktop DataBase'!A273="","",'Desktop DataBase'!A273)</f>
        <v/>
      </c>
      <c r="E117" s="88"/>
      <c r="F117" s="88"/>
      <c r="G117" s="88"/>
    </row>
    <row r="118" spans="2:7" s="55" customFormat="1">
      <c r="B118" s="53"/>
      <c r="C118" s="87"/>
      <c r="D118" s="88" t="str">
        <f>IF('Desktop DataBase'!A274="","",'Desktop DataBase'!A274)</f>
        <v/>
      </c>
      <c r="E118" s="88"/>
      <c r="F118" s="88"/>
      <c r="G118" s="88"/>
    </row>
    <row r="119" spans="2:7" s="55" customFormat="1">
      <c r="B119" s="53"/>
      <c r="C119" s="87"/>
      <c r="D119" s="88" t="str">
        <f>IF('Desktop DataBase'!A275="","",'Desktop DataBase'!A275)</f>
        <v/>
      </c>
      <c r="E119" s="88"/>
      <c r="F119" s="88"/>
      <c r="G119" s="88"/>
    </row>
    <row r="120" spans="2:7" s="55" customFormat="1">
      <c r="B120" s="53"/>
      <c r="C120" s="87"/>
      <c r="D120" s="88" t="str">
        <f>IF('Desktop DataBase'!A276="","",'Desktop DataBase'!A276)</f>
        <v/>
      </c>
      <c r="E120" s="88"/>
      <c r="F120" s="88"/>
      <c r="G120" s="88"/>
    </row>
    <row r="121" spans="2:7" s="55" customFormat="1">
      <c r="B121" s="53"/>
      <c r="C121" s="87"/>
      <c r="D121" s="88" t="str">
        <f>IF('Desktop DataBase'!A277="","",'Desktop DataBase'!A277)</f>
        <v/>
      </c>
      <c r="E121" s="88"/>
      <c r="F121" s="88"/>
      <c r="G121" s="88"/>
    </row>
    <row r="122" spans="2:7" s="55" customFormat="1">
      <c r="B122" s="53"/>
      <c r="C122" s="87"/>
      <c r="D122" s="88" t="str">
        <f>IF('Desktop DataBase'!A278="","",'Desktop DataBase'!A278)</f>
        <v/>
      </c>
      <c r="E122" s="88"/>
      <c r="F122" s="88"/>
      <c r="G122" s="88"/>
    </row>
    <row r="123" spans="2:7" s="55" customFormat="1">
      <c r="B123" s="53"/>
      <c r="C123" s="87"/>
      <c r="D123" s="88" t="str">
        <f>IF('Desktop DataBase'!A279="","",'Desktop DataBase'!A279)</f>
        <v/>
      </c>
      <c r="E123" s="88"/>
      <c r="F123" s="88"/>
      <c r="G123" s="88"/>
    </row>
    <row r="124" spans="2:7" s="55" customFormat="1">
      <c r="B124" s="53"/>
      <c r="C124" s="87"/>
      <c r="D124" s="88" t="str">
        <f>IF('Desktop DataBase'!A280="","",'Desktop DataBase'!A280)</f>
        <v/>
      </c>
      <c r="E124" s="88"/>
      <c r="F124" s="88"/>
      <c r="G124" s="88"/>
    </row>
    <row r="125" spans="2:7" s="55" customFormat="1">
      <c r="B125" s="53"/>
      <c r="C125" s="87"/>
      <c r="D125" s="88" t="str">
        <f>IF('Desktop DataBase'!A281="","",'Desktop DataBase'!A281)</f>
        <v/>
      </c>
      <c r="E125" s="88"/>
      <c r="F125" s="88"/>
      <c r="G125" s="88"/>
    </row>
    <row r="126" spans="2:7" s="55" customFormat="1">
      <c r="B126" s="53"/>
      <c r="C126" s="87"/>
      <c r="D126" s="88" t="str">
        <f>IF('Desktop DataBase'!A282="","",'Desktop DataBase'!A282)</f>
        <v/>
      </c>
      <c r="E126" s="88"/>
      <c r="F126" s="88"/>
      <c r="G126" s="88"/>
    </row>
    <row r="127" spans="2:7" s="55" customFormat="1">
      <c r="B127" s="53"/>
      <c r="C127" s="87"/>
      <c r="D127" s="88" t="str">
        <f>IF('Desktop DataBase'!A283="","",'Desktop DataBase'!A283)</f>
        <v/>
      </c>
      <c r="E127" s="88"/>
      <c r="F127" s="88"/>
      <c r="G127" s="88"/>
    </row>
    <row r="128" spans="2:7" s="55" customFormat="1">
      <c r="B128" s="53"/>
      <c r="C128" s="87"/>
      <c r="D128" s="88" t="str">
        <f>IF('Desktop DataBase'!A284="","",'Desktop DataBase'!A284)</f>
        <v/>
      </c>
      <c r="E128" s="88"/>
      <c r="F128" s="88"/>
      <c r="G128" s="88"/>
    </row>
    <row r="129" spans="2:7" s="55" customFormat="1">
      <c r="B129" s="53"/>
      <c r="C129" s="87"/>
      <c r="D129" s="88" t="str">
        <f>IF('Desktop DataBase'!A285="","",'Desktop DataBase'!A285)</f>
        <v/>
      </c>
      <c r="E129" s="88"/>
      <c r="F129" s="88"/>
      <c r="G129" s="88"/>
    </row>
    <row r="130" spans="2:7" s="55" customFormat="1">
      <c r="B130" s="53"/>
      <c r="C130" s="87"/>
      <c r="D130" s="88" t="str">
        <f>IF('Desktop DataBase'!A286="","",'Desktop DataBase'!A286)</f>
        <v/>
      </c>
      <c r="E130" s="88"/>
      <c r="F130" s="88"/>
      <c r="G130" s="88"/>
    </row>
    <row r="131" spans="2:7" s="55" customFormat="1">
      <c r="B131" s="53"/>
      <c r="C131" s="87"/>
      <c r="D131" s="88" t="str">
        <f>IF('Desktop DataBase'!A287="","",'Desktop DataBase'!A287)</f>
        <v/>
      </c>
      <c r="E131" s="88"/>
      <c r="F131" s="88"/>
      <c r="G131" s="88"/>
    </row>
    <row r="132" spans="2:7" s="55" customFormat="1">
      <c r="B132" s="53"/>
      <c r="C132" s="87"/>
      <c r="D132" s="88" t="str">
        <f>IF('Desktop DataBase'!A288="","",'Desktop DataBase'!A288)</f>
        <v/>
      </c>
      <c r="E132" s="88"/>
      <c r="F132" s="88"/>
      <c r="G132" s="88"/>
    </row>
    <row r="133" spans="2:7" s="55" customFormat="1">
      <c r="B133" s="53"/>
      <c r="C133" s="87"/>
      <c r="D133" s="88" t="str">
        <f>IF('Desktop DataBase'!A289="","",'Desktop DataBase'!A289)</f>
        <v/>
      </c>
      <c r="E133" s="88"/>
      <c r="F133" s="88"/>
      <c r="G133" s="88"/>
    </row>
    <row r="134" spans="2:7" s="55" customFormat="1">
      <c r="B134" s="53"/>
      <c r="C134" s="87"/>
      <c r="D134" s="88" t="str">
        <f>IF('Desktop DataBase'!A290="","",'Desktop DataBase'!A290)</f>
        <v/>
      </c>
      <c r="E134" s="88"/>
      <c r="F134" s="88"/>
      <c r="G134" s="88"/>
    </row>
    <row r="135" spans="2:7" s="55" customFormat="1">
      <c r="B135" s="53"/>
      <c r="C135" s="87"/>
      <c r="D135" s="88" t="str">
        <f>IF('Desktop DataBase'!A291="","",'Desktop DataBase'!A291)</f>
        <v/>
      </c>
      <c r="E135" s="88"/>
      <c r="F135" s="88"/>
      <c r="G135" s="88"/>
    </row>
    <row r="136" spans="2:7" s="55" customFormat="1">
      <c r="B136" s="53"/>
      <c r="C136" s="87"/>
      <c r="D136" s="88" t="str">
        <f>IF('Desktop DataBase'!A292="","",'Desktop DataBase'!A292)</f>
        <v/>
      </c>
      <c r="E136" s="88"/>
      <c r="F136" s="88"/>
      <c r="G136" s="88"/>
    </row>
    <row r="137" spans="2:7" s="55" customFormat="1">
      <c r="B137" s="53"/>
      <c r="C137" s="87"/>
      <c r="D137" s="88" t="str">
        <f>IF('Desktop DataBase'!A293="","",'Desktop DataBase'!A293)</f>
        <v/>
      </c>
      <c r="E137" s="88"/>
      <c r="F137" s="88"/>
      <c r="G137" s="88"/>
    </row>
    <row r="138" spans="2:7" s="55" customFormat="1">
      <c r="B138" s="53"/>
      <c r="C138" s="87"/>
      <c r="D138" s="88" t="str">
        <f>IF('Desktop DataBase'!A294="","",'Desktop DataBase'!A294)</f>
        <v/>
      </c>
      <c r="E138" s="88"/>
      <c r="F138" s="88"/>
      <c r="G138" s="88"/>
    </row>
    <row r="139" spans="2:7" s="55" customFormat="1">
      <c r="B139" s="53"/>
      <c r="C139" s="87"/>
      <c r="D139" s="88" t="str">
        <f>IF('Desktop DataBase'!A295="","",'Desktop DataBase'!A295)</f>
        <v/>
      </c>
      <c r="E139" s="88"/>
      <c r="F139" s="88"/>
      <c r="G139" s="88"/>
    </row>
    <row r="140" spans="2:7" s="55" customFormat="1">
      <c r="B140" s="53"/>
      <c r="C140" s="87"/>
      <c r="D140" s="88" t="str">
        <f>IF('Desktop DataBase'!A296="","",'Desktop DataBase'!A296)</f>
        <v/>
      </c>
      <c r="E140" s="88"/>
      <c r="F140" s="88"/>
      <c r="G140" s="88"/>
    </row>
    <row r="141" spans="2:7" s="55" customFormat="1">
      <c r="B141" s="53"/>
      <c r="C141" s="87"/>
      <c r="D141" s="88" t="str">
        <f>IF('Desktop DataBase'!A297="","",'Desktop DataBase'!A297)</f>
        <v/>
      </c>
      <c r="E141" s="88"/>
      <c r="F141" s="88"/>
      <c r="G141" s="88"/>
    </row>
    <row r="142" spans="2:7" s="55" customFormat="1">
      <c r="B142" s="53"/>
      <c r="C142" s="87"/>
      <c r="D142" s="88" t="str">
        <f>IF('Desktop DataBase'!A298="","",'Desktop DataBase'!A298)</f>
        <v/>
      </c>
      <c r="E142" s="88"/>
      <c r="F142" s="88"/>
      <c r="G142" s="88"/>
    </row>
    <row r="143" spans="2:7" s="55" customFormat="1">
      <c r="B143" s="53"/>
      <c r="C143" s="87"/>
      <c r="D143" s="88" t="str">
        <f>IF('Desktop DataBase'!A299="","",'Desktop DataBase'!A299)</f>
        <v/>
      </c>
      <c r="E143" s="88"/>
      <c r="F143" s="88"/>
      <c r="G143" s="88"/>
    </row>
    <row r="144" spans="2:7" s="55" customFormat="1">
      <c r="B144" s="53"/>
      <c r="C144" s="87"/>
      <c r="D144" s="88" t="str">
        <f>IF('Desktop DataBase'!A300="","",'Desktop DataBase'!A300)</f>
        <v/>
      </c>
      <c r="E144" s="88"/>
      <c r="F144" s="88"/>
      <c r="G144" s="88"/>
    </row>
    <row r="145" spans="2:7" s="55" customFormat="1">
      <c r="B145" s="53"/>
      <c r="C145" s="87"/>
      <c r="D145" s="88" t="str">
        <f>IF('Desktop DataBase'!A301="","",'Desktop DataBase'!A301)</f>
        <v/>
      </c>
      <c r="E145" s="88"/>
      <c r="F145" s="88"/>
      <c r="G145" s="88"/>
    </row>
    <row r="146" spans="2:7" s="55" customFormat="1">
      <c r="B146" s="53"/>
      <c r="C146" s="87"/>
      <c r="D146" s="88" t="str">
        <f>IF('Desktop DataBase'!A302="","",'Desktop DataBase'!A302)</f>
        <v/>
      </c>
      <c r="E146" s="88"/>
      <c r="F146" s="88"/>
      <c r="G146" s="88"/>
    </row>
    <row r="147" spans="2:7" s="55" customFormat="1">
      <c r="B147" s="53"/>
      <c r="C147" s="87"/>
      <c r="D147" s="88" t="str">
        <f>IF('Desktop DataBase'!A303="","",'Desktop DataBase'!A303)</f>
        <v/>
      </c>
      <c r="E147" s="88"/>
      <c r="F147" s="88"/>
      <c r="G147" s="88"/>
    </row>
    <row r="148" spans="2:7" s="55" customFormat="1">
      <c r="B148" s="53"/>
      <c r="C148" s="87"/>
      <c r="D148" s="88" t="str">
        <f>IF('Desktop DataBase'!A304="","",'Desktop DataBase'!A304)</f>
        <v/>
      </c>
      <c r="E148" s="88"/>
      <c r="F148" s="88"/>
      <c r="G148" s="88"/>
    </row>
    <row r="149" spans="2:7" s="55" customFormat="1">
      <c r="B149" s="53"/>
      <c r="C149" s="87"/>
      <c r="D149" s="88" t="str">
        <f>IF('Desktop DataBase'!A305="","",'Desktop DataBase'!A305)</f>
        <v/>
      </c>
      <c r="E149" s="88"/>
      <c r="F149" s="88"/>
      <c r="G149" s="88"/>
    </row>
    <row r="150" spans="2:7" s="55" customFormat="1">
      <c r="B150" s="53"/>
      <c r="C150" s="87"/>
      <c r="D150" s="88" t="str">
        <f>IF('Desktop DataBase'!A306="","",'Desktop DataBase'!A306)</f>
        <v/>
      </c>
      <c r="E150" s="88"/>
      <c r="F150" s="88"/>
      <c r="G150" s="88"/>
    </row>
    <row r="151" spans="2:7" s="55" customFormat="1">
      <c r="B151" s="53"/>
      <c r="C151" s="87"/>
      <c r="D151" s="88" t="str">
        <f>IF('Desktop DataBase'!A307="","",'Desktop DataBase'!A307)</f>
        <v/>
      </c>
      <c r="E151" s="88"/>
      <c r="F151" s="88"/>
      <c r="G151" s="88"/>
    </row>
    <row r="152" spans="2:7" s="55" customFormat="1">
      <c r="B152" s="53"/>
      <c r="C152" s="87"/>
      <c r="D152" s="88" t="str">
        <f>IF('Desktop DataBase'!A308="","",'Desktop DataBase'!A308)</f>
        <v/>
      </c>
      <c r="E152" s="88"/>
      <c r="F152" s="88"/>
      <c r="G152" s="88"/>
    </row>
    <row r="153" spans="2:7" s="55" customFormat="1">
      <c r="B153" s="53"/>
      <c r="C153" s="87"/>
      <c r="D153" s="88" t="str">
        <f>IF('Desktop DataBase'!A309="","",'Desktop DataBase'!A309)</f>
        <v/>
      </c>
      <c r="E153" s="88"/>
      <c r="F153" s="88"/>
      <c r="G153" s="88"/>
    </row>
    <row r="154" spans="2:7" s="55" customFormat="1">
      <c r="B154" s="53"/>
      <c r="C154" s="87"/>
      <c r="D154" s="88" t="str">
        <f>IF('Desktop DataBase'!A310="","",'Desktop DataBase'!A310)</f>
        <v/>
      </c>
      <c r="E154" s="88"/>
      <c r="F154" s="88"/>
      <c r="G154" s="88"/>
    </row>
    <row r="155" spans="2:7" s="55" customFormat="1">
      <c r="B155" s="53"/>
      <c r="C155" s="87"/>
      <c r="D155" s="88" t="str">
        <f>IF('Desktop DataBase'!A311="","",'Desktop DataBase'!A311)</f>
        <v/>
      </c>
      <c r="E155" s="88"/>
      <c r="F155" s="88"/>
      <c r="G155" s="88"/>
    </row>
    <row r="156" spans="2:7" s="55" customFormat="1">
      <c r="B156" s="53"/>
      <c r="C156" s="87"/>
      <c r="D156" s="88" t="str">
        <f>IF('Desktop DataBase'!A312="","",'Desktop DataBase'!A312)</f>
        <v/>
      </c>
      <c r="E156" s="88"/>
      <c r="F156" s="88"/>
      <c r="G156" s="88"/>
    </row>
    <row r="157" spans="2:7" s="55" customFormat="1">
      <c r="B157" s="53"/>
      <c r="C157" s="87"/>
      <c r="D157" s="88" t="str">
        <f>IF('Desktop DataBase'!A313="","",'Desktop DataBase'!A313)</f>
        <v/>
      </c>
      <c r="E157" s="88"/>
      <c r="F157" s="88"/>
      <c r="G157" s="88"/>
    </row>
    <row r="158" spans="2:7" s="55" customFormat="1">
      <c r="B158" s="53"/>
      <c r="C158" s="87"/>
      <c r="D158" s="88" t="str">
        <f>IF('Desktop DataBase'!A314="","",'Desktop DataBase'!A314)</f>
        <v/>
      </c>
      <c r="E158" s="88"/>
      <c r="F158" s="88"/>
      <c r="G158" s="88"/>
    </row>
    <row r="159" spans="2:7" s="55" customFormat="1">
      <c r="B159" s="53"/>
      <c r="C159" s="87"/>
      <c r="D159" s="88" t="str">
        <f>IF('Desktop DataBase'!A315="","",'Desktop DataBase'!A315)</f>
        <v/>
      </c>
      <c r="E159" s="88"/>
      <c r="F159" s="88"/>
      <c r="G159" s="88"/>
    </row>
    <row r="160" spans="2:7" s="55" customFormat="1">
      <c r="B160" s="53"/>
      <c r="C160" s="87"/>
      <c r="D160" s="88" t="str">
        <f>IF('Desktop DataBase'!A316="","",'Desktop DataBase'!A316)</f>
        <v/>
      </c>
      <c r="E160" s="88"/>
      <c r="F160" s="88"/>
      <c r="G160" s="88"/>
    </row>
    <row r="161" spans="2:7" s="55" customFormat="1">
      <c r="B161" s="53"/>
      <c r="C161" s="87"/>
      <c r="D161" s="88" t="str">
        <f>IF('Desktop DataBase'!A317="","",'Desktop DataBase'!A317)</f>
        <v/>
      </c>
      <c r="E161" s="88"/>
      <c r="F161" s="88"/>
      <c r="G161" s="88"/>
    </row>
    <row r="162" spans="2:7" s="55" customFormat="1">
      <c r="B162" s="53"/>
      <c r="C162" s="87"/>
      <c r="D162" s="88" t="str">
        <f>IF('Desktop DataBase'!A318="","",'Desktop DataBase'!A318)</f>
        <v/>
      </c>
      <c r="E162" s="88"/>
      <c r="F162" s="88"/>
      <c r="G162" s="88"/>
    </row>
    <row r="163" spans="2:7" s="55" customFormat="1">
      <c r="B163" s="53"/>
      <c r="C163" s="87"/>
      <c r="D163" s="88" t="str">
        <f>IF('Desktop DataBase'!A319="","",'Desktop DataBase'!A319)</f>
        <v/>
      </c>
      <c r="E163" s="88"/>
      <c r="F163" s="88"/>
      <c r="G163" s="88"/>
    </row>
    <row r="164" spans="2:7" s="55" customFormat="1">
      <c r="B164" s="53"/>
      <c r="C164" s="87"/>
      <c r="D164" s="88" t="str">
        <f>IF('Desktop DataBase'!A320="","",'Desktop DataBase'!A320)</f>
        <v/>
      </c>
      <c r="E164" s="88"/>
      <c r="F164" s="88"/>
      <c r="G164" s="88"/>
    </row>
    <row r="165" spans="2:7" s="55" customFormat="1">
      <c r="B165" s="53"/>
      <c r="C165" s="87"/>
      <c r="D165" s="88" t="str">
        <f>IF('Desktop DataBase'!A321="","",'Desktop DataBase'!A321)</f>
        <v/>
      </c>
      <c r="E165" s="88"/>
      <c r="F165" s="88"/>
      <c r="G165" s="88"/>
    </row>
    <row r="166" spans="2:7" s="55" customFormat="1">
      <c r="B166" s="53"/>
      <c r="C166" s="87"/>
      <c r="D166" s="88" t="str">
        <f>IF('Desktop DataBase'!A322="","",'Desktop DataBase'!A322)</f>
        <v/>
      </c>
      <c r="E166" s="88"/>
      <c r="F166" s="88"/>
      <c r="G166" s="88"/>
    </row>
    <row r="167" spans="2:7" s="55" customFormat="1">
      <c r="B167" s="53"/>
      <c r="C167" s="87"/>
      <c r="D167" s="88" t="str">
        <f>IF('Desktop DataBase'!A323="","",'Desktop DataBase'!A323)</f>
        <v/>
      </c>
      <c r="E167" s="88"/>
      <c r="F167" s="88"/>
      <c r="G167" s="88"/>
    </row>
    <row r="168" spans="2:7" s="55" customFormat="1">
      <c r="B168" s="53"/>
      <c r="C168" s="87"/>
      <c r="D168" s="88" t="str">
        <f>IF('Desktop DataBase'!A324="","",'Desktop DataBase'!A324)</f>
        <v/>
      </c>
      <c r="E168" s="88"/>
      <c r="F168" s="88"/>
      <c r="G168" s="88"/>
    </row>
    <row r="169" spans="2:7" s="55" customFormat="1">
      <c r="B169" s="53"/>
      <c r="C169" s="87"/>
      <c r="D169" s="88" t="str">
        <f>IF('Desktop DataBase'!A325="","",'Desktop DataBase'!A325)</f>
        <v/>
      </c>
      <c r="E169" s="88"/>
      <c r="F169" s="88"/>
      <c r="G169" s="88"/>
    </row>
    <row r="170" spans="2:7" s="55" customFormat="1">
      <c r="B170" s="53"/>
      <c r="C170" s="87"/>
      <c r="D170" s="88" t="str">
        <f>IF('Desktop DataBase'!A326="","",'Desktop DataBase'!A326)</f>
        <v/>
      </c>
      <c r="E170" s="88"/>
      <c r="F170" s="88"/>
      <c r="G170" s="88"/>
    </row>
    <row r="171" spans="2:7" s="55" customFormat="1">
      <c r="B171" s="53"/>
      <c r="C171" s="87"/>
      <c r="D171" s="88" t="str">
        <f>IF('Desktop DataBase'!A327="","",'Desktop DataBase'!A327)</f>
        <v/>
      </c>
      <c r="E171" s="88"/>
      <c r="F171" s="88"/>
      <c r="G171" s="88"/>
    </row>
    <row r="172" spans="2:7" s="55" customFormat="1">
      <c r="B172" s="53"/>
      <c r="C172" s="87"/>
      <c r="D172" s="88" t="str">
        <f>IF('Desktop DataBase'!A328="","",'Desktop DataBase'!A328)</f>
        <v/>
      </c>
      <c r="E172" s="88"/>
      <c r="F172" s="88"/>
      <c r="G172" s="88"/>
    </row>
    <row r="173" spans="2:7" s="55" customFormat="1">
      <c r="B173" s="53"/>
      <c r="C173" s="87"/>
      <c r="D173" s="88" t="str">
        <f>IF('Desktop DataBase'!A329="","",'Desktop DataBase'!A329)</f>
        <v/>
      </c>
      <c r="E173" s="88"/>
      <c r="F173" s="88"/>
      <c r="G173" s="88"/>
    </row>
    <row r="174" spans="2:7" s="55" customFormat="1">
      <c r="B174" s="53"/>
      <c r="C174" s="87"/>
      <c r="D174" s="88" t="str">
        <f>IF('Desktop DataBase'!A330="","",'Desktop DataBase'!A330)</f>
        <v/>
      </c>
      <c r="E174" s="88"/>
      <c r="F174" s="88"/>
      <c r="G174" s="88"/>
    </row>
    <row r="175" spans="2:7" s="55" customFormat="1">
      <c r="B175" s="53"/>
      <c r="C175" s="87"/>
      <c r="D175" s="88" t="str">
        <f>IF('Desktop DataBase'!A331="","",'Desktop DataBase'!A331)</f>
        <v/>
      </c>
      <c r="E175" s="88"/>
      <c r="F175" s="88"/>
      <c r="G175" s="88"/>
    </row>
    <row r="176" spans="2:7" s="55" customFormat="1">
      <c r="B176" s="53"/>
      <c r="C176" s="87"/>
      <c r="D176" s="88" t="str">
        <f>IF('Desktop DataBase'!A332="","",'Desktop DataBase'!A332)</f>
        <v/>
      </c>
      <c r="E176" s="88"/>
      <c r="F176" s="88"/>
      <c r="G176" s="88"/>
    </row>
    <row r="177" spans="2:7" s="55" customFormat="1">
      <c r="B177" s="53"/>
      <c r="C177" s="87"/>
      <c r="D177" s="88" t="str">
        <f>IF('Desktop DataBase'!A333="","",'Desktop DataBase'!A333)</f>
        <v/>
      </c>
      <c r="E177" s="88"/>
      <c r="F177" s="88"/>
      <c r="G177" s="88"/>
    </row>
    <row r="178" spans="2:7" s="55" customFormat="1">
      <c r="B178" s="53"/>
      <c r="C178" s="87"/>
      <c r="D178" s="88" t="str">
        <f>IF('Desktop DataBase'!A334="","",'Desktop DataBase'!A334)</f>
        <v/>
      </c>
      <c r="E178" s="88"/>
      <c r="F178" s="88"/>
      <c r="G178" s="88"/>
    </row>
    <row r="179" spans="2:7" s="55" customFormat="1">
      <c r="B179" s="53"/>
      <c r="C179" s="87"/>
      <c r="D179" s="88" t="str">
        <f>IF('Desktop DataBase'!A335="","",'Desktop DataBase'!A335)</f>
        <v/>
      </c>
      <c r="E179" s="88"/>
      <c r="F179" s="88"/>
      <c r="G179" s="88"/>
    </row>
    <row r="180" spans="2:7" s="55" customFormat="1">
      <c r="B180" s="53"/>
      <c r="C180" s="87"/>
      <c r="D180" s="88" t="str">
        <f>IF('Desktop DataBase'!A336="","",'Desktop DataBase'!A336)</f>
        <v/>
      </c>
      <c r="E180" s="88"/>
      <c r="F180" s="88"/>
      <c r="G180" s="88"/>
    </row>
    <row r="181" spans="2:7" s="55" customFormat="1">
      <c r="B181" s="53"/>
      <c r="C181" s="87"/>
      <c r="D181" s="88" t="str">
        <f>IF('Desktop DataBase'!A337="","",'Desktop DataBase'!A337)</f>
        <v/>
      </c>
      <c r="E181" s="88"/>
      <c r="F181" s="88"/>
      <c r="G181" s="88"/>
    </row>
    <row r="182" spans="2:7" s="55" customFormat="1">
      <c r="B182" s="53"/>
      <c r="C182" s="87"/>
      <c r="D182" s="88" t="str">
        <f>IF('Desktop DataBase'!A338="","",'Desktop DataBase'!A338)</f>
        <v/>
      </c>
      <c r="E182" s="88"/>
      <c r="F182" s="88"/>
      <c r="G182" s="88"/>
    </row>
    <row r="183" spans="2:7" s="55" customFormat="1">
      <c r="B183" s="53"/>
      <c r="C183" s="87"/>
      <c r="D183" s="88" t="str">
        <f>IF('Desktop DataBase'!A339="","",'Desktop DataBase'!A339)</f>
        <v/>
      </c>
      <c r="E183" s="88"/>
      <c r="F183" s="88"/>
      <c r="G183" s="88"/>
    </row>
    <row r="184" spans="2:7" s="55" customFormat="1">
      <c r="B184" s="53"/>
      <c r="C184" s="87"/>
      <c r="D184" s="88" t="str">
        <f>IF('Desktop DataBase'!A340="","",'Desktop DataBase'!A340)</f>
        <v/>
      </c>
      <c r="E184" s="88"/>
      <c r="F184" s="88"/>
      <c r="G184" s="88"/>
    </row>
    <row r="185" spans="2:7" s="55" customFormat="1">
      <c r="B185" s="53"/>
      <c r="C185" s="87"/>
      <c r="D185" s="88" t="str">
        <f>IF('Desktop DataBase'!A341="","",'Desktop DataBase'!A341)</f>
        <v/>
      </c>
      <c r="E185" s="88"/>
      <c r="F185" s="88"/>
      <c r="G185" s="88"/>
    </row>
    <row r="186" spans="2:7" s="55" customFormat="1">
      <c r="B186" s="53"/>
      <c r="C186" s="87"/>
      <c r="D186" s="88" t="str">
        <f>IF('Desktop DataBase'!A342="","",'Desktop DataBase'!A342)</f>
        <v/>
      </c>
      <c r="E186" s="88"/>
      <c r="F186" s="88"/>
      <c r="G186" s="88"/>
    </row>
    <row r="187" spans="2:7" s="55" customFormat="1">
      <c r="B187" s="53"/>
      <c r="C187" s="87"/>
      <c r="D187" s="88" t="str">
        <f>IF('Desktop DataBase'!A343="","",'Desktop DataBase'!A343)</f>
        <v/>
      </c>
      <c r="E187" s="88"/>
      <c r="F187" s="88"/>
      <c r="G187" s="88"/>
    </row>
    <row r="188" spans="2:7" s="55" customFormat="1">
      <c r="B188" s="53"/>
      <c r="C188" s="87"/>
      <c r="D188" s="88" t="str">
        <f>IF('Desktop DataBase'!A344="","",'Desktop DataBase'!A344)</f>
        <v/>
      </c>
      <c r="E188" s="88"/>
      <c r="F188" s="88"/>
      <c r="G188" s="88"/>
    </row>
    <row r="189" spans="2:7" s="55" customFormat="1">
      <c r="B189" s="53"/>
      <c r="C189" s="87"/>
      <c r="D189" s="88" t="str">
        <f>IF('Desktop DataBase'!A345="","",'Desktop DataBase'!A345)</f>
        <v/>
      </c>
      <c r="E189" s="88"/>
      <c r="F189" s="88"/>
      <c r="G189" s="88"/>
    </row>
    <row r="190" spans="2:7" s="55" customFormat="1">
      <c r="B190" s="53"/>
      <c r="C190" s="87"/>
      <c r="D190" s="88" t="str">
        <f>IF('Desktop DataBase'!A346="","",'Desktop DataBase'!A346)</f>
        <v/>
      </c>
      <c r="E190" s="88"/>
      <c r="F190" s="88"/>
      <c r="G190" s="88"/>
    </row>
    <row r="191" spans="2:7" s="55" customFormat="1">
      <c r="B191" s="53"/>
      <c r="C191" s="87"/>
      <c r="D191" s="88" t="str">
        <f>IF('Desktop DataBase'!A347="","",'Desktop DataBase'!A347)</f>
        <v/>
      </c>
      <c r="E191" s="88"/>
      <c r="F191" s="88"/>
      <c r="G191" s="88"/>
    </row>
    <row r="192" spans="2:7" s="55" customFormat="1">
      <c r="B192" s="53"/>
      <c r="C192" s="87"/>
      <c r="D192" s="88" t="str">
        <f>IF('Desktop DataBase'!A348="","",'Desktop DataBase'!A348)</f>
        <v/>
      </c>
      <c r="E192" s="88"/>
      <c r="F192" s="88"/>
      <c r="G192" s="88"/>
    </row>
    <row r="193" spans="2:7" s="55" customFormat="1">
      <c r="B193" s="53"/>
      <c r="C193" s="87"/>
      <c r="D193" s="88" t="str">
        <f>IF('Desktop DataBase'!A349="","",'Desktop DataBase'!A349)</f>
        <v/>
      </c>
      <c r="E193" s="88"/>
      <c r="F193" s="88"/>
      <c r="G193" s="88"/>
    </row>
    <row r="194" spans="2:7" s="55" customFormat="1">
      <c r="B194" s="53"/>
      <c r="C194" s="87"/>
      <c r="D194" s="88" t="str">
        <f>IF('Desktop DataBase'!A350="","",'Desktop DataBase'!A350)</f>
        <v/>
      </c>
      <c r="E194" s="88"/>
      <c r="F194" s="88"/>
      <c r="G194" s="88"/>
    </row>
    <row r="195" spans="2:7" s="55" customFormat="1">
      <c r="B195" s="53"/>
      <c r="C195" s="87"/>
      <c r="D195" s="88" t="str">
        <f>IF('Desktop DataBase'!A351="","",'Desktop DataBase'!A351)</f>
        <v/>
      </c>
      <c r="E195" s="88"/>
      <c r="F195" s="88"/>
      <c r="G195" s="88"/>
    </row>
    <row r="196" spans="2:7" s="55" customFormat="1">
      <c r="B196" s="53"/>
      <c r="C196" s="87"/>
      <c r="D196" s="88" t="str">
        <f>IF('Desktop DataBase'!A352="","",'Desktop DataBase'!A352)</f>
        <v/>
      </c>
      <c r="E196" s="88"/>
      <c r="F196" s="88"/>
      <c r="G196" s="88"/>
    </row>
    <row r="197" spans="2:7" s="55" customFormat="1">
      <c r="B197" s="53"/>
      <c r="C197" s="87"/>
      <c r="D197" s="88" t="str">
        <f>IF('Desktop DataBase'!A353="","",'Desktop DataBase'!A353)</f>
        <v/>
      </c>
      <c r="E197" s="88"/>
      <c r="F197" s="88"/>
      <c r="G197" s="88"/>
    </row>
    <row r="198" spans="2:7" s="55" customFormat="1">
      <c r="B198" s="53"/>
      <c r="C198" s="87"/>
      <c r="D198" s="88" t="str">
        <f>IF('Desktop DataBase'!A354="","",'Desktop DataBase'!A354)</f>
        <v/>
      </c>
      <c r="E198" s="88"/>
      <c r="F198" s="88"/>
      <c r="G198" s="88"/>
    </row>
    <row r="199" spans="2:7" s="55" customFormat="1">
      <c r="B199" s="53"/>
      <c r="C199" s="87"/>
      <c r="D199" s="88" t="str">
        <f>IF('Desktop DataBase'!A355="","",'Desktop DataBase'!A355)</f>
        <v/>
      </c>
      <c r="E199" s="88"/>
      <c r="F199" s="88"/>
      <c r="G199" s="88"/>
    </row>
    <row r="200" spans="2:7" s="55" customFormat="1">
      <c r="B200" s="53"/>
      <c r="C200" s="87"/>
      <c r="D200" s="88" t="str">
        <f>IF('Desktop DataBase'!A356="","",'Desktop DataBase'!A356)</f>
        <v/>
      </c>
      <c r="E200" s="88"/>
      <c r="F200" s="88"/>
      <c r="G200" s="88"/>
    </row>
    <row r="201" spans="2:7" s="55" customFormat="1">
      <c r="B201" s="53"/>
      <c r="C201" s="87"/>
      <c r="D201" s="88" t="str">
        <f>IF('Desktop DataBase'!A357="","",'Desktop DataBase'!A357)</f>
        <v/>
      </c>
      <c r="E201" s="88"/>
      <c r="F201" s="88"/>
      <c r="G201" s="88"/>
    </row>
    <row r="202" spans="2:7" s="55" customFormat="1">
      <c r="B202" s="53"/>
      <c r="C202" s="87"/>
      <c r="D202" s="88" t="str">
        <f>IF('Desktop DataBase'!A358="","",'Desktop DataBase'!A358)</f>
        <v/>
      </c>
      <c r="E202" s="88"/>
      <c r="F202" s="88"/>
      <c r="G202" s="88"/>
    </row>
    <row r="203" spans="2:7" s="55" customFormat="1">
      <c r="B203" s="53"/>
      <c r="C203" s="87"/>
      <c r="D203" s="88" t="str">
        <f>IF('Desktop DataBase'!A359="","",'Desktop DataBase'!A359)</f>
        <v/>
      </c>
      <c r="E203" s="88"/>
      <c r="F203" s="88"/>
      <c r="G203" s="88"/>
    </row>
    <row r="204" spans="2:7" s="55" customFormat="1">
      <c r="B204" s="53"/>
      <c r="C204" s="87"/>
      <c r="D204" s="88" t="str">
        <f>IF('Desktop DataBase'!A360="","",'Desktop DataBase'!A360)</f>
        <v/>
      </c>
      <c r="E204" s="88"/>
      <c r="F204" s="88"/>
      <c r="G204" s="88"/>
    </row>
    <row r="205" spans="2:7" s="55" customFormat="1">
      <c r="B205" s="53"/>
      <c r="C205" s="87"/>
      <c r="D205" s="88" t="str">
        <f>IF('Desktop DataBase'!A361="","",'Desktop DataBase'!A361)</f>
        <v/>
      </c>
      <c r="E205" s="88"/>
      <c r="F205" s="88"/>
      <c r="G205" s="88"/>
    </row>
    <row r="206" spans="2:7" s="55" customFormat="1">
      <c r="B206" s="53"/>
      <c r="C206" s="87"/>
      <c r="D206" s="88" t="str">
        <f>IF('Desktop DataBase'!A362="","",'Desktop DataBase'!A362)</f>
        <v/>
      </c>
      <c r="E206" s="88"/>
      <c r="F206" s="88"/>
      <c r="G206" s="88"/>
    </row>
    <row r="207" spans="2:7" s="55" customFormat="1">
      <c r="B207" s="53"/>
      <c r="C207" s="87"/>
      <c r="D207" s="88" t="str">
        <f>IF('Desktop DataBase'!A363="","",'Desktop DataBase'!A363)</f>
        <v/>
      </c>
      <c r="E207" s="88"/>
      <c r="F207" s="88"/>
      <c r="G207" s="88"/>
    </row>
    <row r="208" spans="2:7" s="55" customFormat="1">
      <c r="B208" s="53"/>
      <c r="C208" s="87"/>
      <c r="D208" s="88" t="str">
        <f>IF('Desktop DataBase'!A364="","",'Desktop DataBase'!A364)</f>
        <v/>
      </c>
      <c r="E208" s="88"/>
      <c r="F208" s="88"/>
      <c r="G208" s="88"/>
    </row>
    <row r="209" spans="2:7" s="55" customFormat="1">
      <c r="B209" s="53"/>
      <c r="C209" s="87"/>
      <c r="D209" s="88" t="str">
        <f>IF('Desktop DataBase'!A365="","",'Desktop DataBase'!A365)</f>
        <v/>
      </c>
      <c r="E209" s="88"/>
      <c r="F209" s="88"/>
      <c r="G209" s="88"/>
    </row>
    <row r="210" spans="2:7" s="55" customFormat="1">
      <c r="B210" s="53"/>
      <c r="C210" s="87"/>
      <c r="D210" s="88" t="str">
        <f>IF('Desktop DataBase'!A366="","",'Desktop DataBase'!A366)</f>
        <v/>
      </c>
      <c r="E210" s="88"/>
      <c r="F210" s="88"/>
      <c r="G210" s="88"/>
    </row>
    <row r="211" spans="2:7" s="55" customFormat="1">
      <c r="B211" s="53"/>
      <c r="C211" s="87"/>
      <c r="D211" s="88" t="str">
        <f>IF('Desktop DataBase'!A367="","",'Desktop DataBase'!A367)</f>
        <v/>
      </c>
      <c r="E211" s="88"/>
      <c r="F211" s="88"/>
      <c r="G211" s="88"/>
    </row>
    <row r="212" spans="2:7" s="55" customFormat="1">
      <c r="B212" s="53"/>
      <c r="C212" s="87"/>
      <c r="D212" s="88" t="str">
        <f>IF('Desktop DataBase'!A368="","",'Desktop DataBase'!A368)</f>
        <v/>
      </c>
      <c r="E212" s="88"/>
      <c r="F212" s="88"/>
      <c r="G212" s="88"/>
    </row>
    <row r="213" spans="2:7" s="55" customFormat="1">
      <c r="B213" s="53"/>
      <c r="C213" s="87"/>
      <c r="D213" s="88" t="str">
        <f>IF('Desktop DataBase'!A369="","",'Desktop DataBase'!A369)</f>
        <v/>
      </c>
      <c r="E213" s="88"/>
      <c r="F213" s="88"/>
      <c r="G213" s="88"/>
    </row>
    <row r="214" spans="2:7" s="55" customFormat="1">
      <c r="B214" s="53"/>
      <c r="C214" s="87"/>
      <c r="D214" s="88" t="str">
        <f>IF('Desktop DataBase'!A370="","",'Desktop DataBase'!A370)</f>
        <v/>
      </c>
      <c r="E214" s="88"/>
      <c r="F214" s="88"/>
      <c r="G214" s="88"/>
    </row>
    <row r="215" spans="2:7" s="55" customFormat="1">
      <c r="B215" s="53"/>
      <c r="C215" s="87"/>
      <c r="D215" s="88" t="str">
        <f>IF('Desktop DataBase'!A371="","",'Desktop DataBase'!A371)</f>
        <v/>
      </c>
      <c r="E215" s="88"/>
      <c r="F215" s="88"/>
      <c r="G215" s="88"/>
    </row>
    <row r="216" spans="2:7" s="55" customFormat="1">
      <c r="B216" s="53"/>
      <c r="C216" s="87"/>
      <c r="D216" s="88" t="str">
        <f>IF('Desktop DataBase'!A372="","",'Desktop DataBase'!A372)</f>
        <v/>
      </c>
      <c r="E216" s="88"/>
      <c r="F216" s="88"/>
      <c r="G216" s="88"/>
    </row>
    <row r="217" spans="2:7" s="55" customFormat="1">
      <c r="B217" s="53"/>
      <c r="C217" s="87"/>
      <c r="D217" s="88" t="str">
        <f>IF('Desktop DataBase'!A373="","",'Desktop DataBase'!A373)</f>
        <v/>
      </c>
      <c r="E217" s="88"/>
      <c r="F217" s="88"/>
      <c r="G217" s="88"/>
    </row>
    <row r="218" spans="2:7" s="55" customFormat="1">
      <c r="B218" s="53"/>
      <c r="C218" s="87"/>
      <c r="D218" s="88" t="str">
        <f>IF('Desktop DataBase'!A374="","",'Desktop DataBase'!A374)</f>
        <v/>
      </c>
      <c r="E218" s="88"/>
      <c r="F218" s="88"/>
      <c r="G218" s="88"/>
    </row>
    <row r="219" spans="2:7" s="55" customFormat="1">
      <c r="B219" s="53"/>
      <c r="C219" s="87"/>
      <c r="D219" s="88" t="str">
        <f>IF('Desktop DataBase'!A375="","",'Desktop DataBase'!A375)</f>
        <v/>
      </c>
      <c r="E219" s="88"/>
      <c r="F219" s="88"/>
      <c r="G219" s="88"/>
    </row>
    <row r="220" spans="2:7" s="55" customFormat="1">
      <c r="B220" s="53"/>
      <c r="C220" s="87"/>
      <c r="D220" s="88" t="str">
        <f>IF('Desktop DataBase'!A376="","",'Desktop DataBase'!A376)</f>
        <v/>
      </c>
      <c r="E220" s="88"/>
      <c r="F220" s="88"/>
      <c r="G220" s="88"/>
    </row>
    <row r="221" spans="2:7" s="55" customFormat="1">
      <c r="B221" s="53"/>
      <c r="C221" s="87"/>
      <c r="D221" s="88" t="str">
        <f>IF('Desktop DataBase'!A377="","",'Desktop DataBase'!A377)</f>
        <v/>
      </c>
      <c r="E221" s="88"/>
      <c r="F221" s="88"/>
      <c r="G221" s="88"/>
    </row>
    <row r="222" spans="2:7" s="55" customFormat="1">
      <c r="B222" s="53"/>
      <c r="C222" s="87"/>
      <c r="D222" s="88" t="str">
        <f>IF('Desktop DataBase'!A378="","",'Desktop DataBase'!A378)</f>
        <v/>
      </c>
      <c r="E222" s="88"/>
      <c r="F222" s="88"/>
      <c r="G222" s="88"/>
    </row>
    <row r="223" spans="2:7" s="55" customFormat="1">
      <c r="B223" s="53"/>
      <c r="C223" s="87"/>
      <c r="D223" s="88" t="str">
        <f>IF('Desktop DataBase'!A379="","",'Desktop DataBase'!A379)</f>
        <v/>
      </c>
      <c r="E223" s="88"/>
      <c r="F223" s="88"/>
      <c r="G223" s="88"/>
    </row>
    <row r="224" spans="2:7" s="55" customFormat="1">
      <c r="B224" s="53"/>
      <c r="C224" s="87"/>
      <c r="D224" s="88" t="str">
        <f>IF('Desktop DataBase'!A380="","",'Desktop DataBase'!A380)</f>
        <v/>
      </c>
      <c r="E224" s="88"/>
      <c r="F224" s="88"/>
      <c r="G224" s="88"/>
    </row>
    <row r="225" spans="2:7" s="55" customFormat="1">
      <c r="B225" s="53"/>
      <c r="C225" s="87"/>
      <c r="D225" s="88" t="str">
        <f>IF('Desktop DataBase'!A381="","",'Desktop DataBase'!A381)</f>
        <v/>
      </c>
      <c r="E225" s="88"/>
      <c r="F225" s="88"/>
      <c r="G225" s="88"/>
    </row>
    <row r="226" spans="2:7" s="55" customFormat="1">
      <c r="B226" s="53"/>
      <c r="C226" s="87"/>
      <c r="D226" s="88" t="str">
        <f>IF('Desktop DataBase'!A382="","",'Desktop DataBase'!A382)</f>
        <v/>
      </c>
      <c r="E226" s="88"/>
      <c r="F226" s="88"/>
      <c r="G226" s="88"/>
    </row>
    <row r="227" spans="2:7" s="55" customFormat="1">
      <c r="B227" s="53"/>
      <c r="C227" s="87"/>
      <c r="D227" s="88" t="str">
        <f>IF('Desktop DataBase'!A383="","",'Desktop DataBase'!A383)</f>
        <v/>
      </c>
      <c r="E227" s="88"/>
      <c r="F227" s="88"/>
      <c r="G227" s="88"/>
    </row>
    <row r="228" spans="2:7" s="55" customFormat="1">
      <c r="B228" s="53"/>
      <c r="C228" s="87"/>
      <c r="D228" s="88" t="str">
        <f>IF('Desktop DataBase'!A384="","",'Desktop DataBase'!A384)</f>
        <v/>
      </c>
      <c r="E228" s="88"/>
      <c r="F228" s="88"/>
      <c r="G228" s="88"/>
    </row>
    <row r="229" spans="2:7" s="55" customFormat="1">
      <c r="B229" s="53"/>
      <c r="C229" s="87"/>
      <c r="D229" s="88" t="str">
        <f>IF('Desktop DataBase'!A385="","",'Desktop DataBase'!A385)</f>
        <v/>
      </c>
      <c r="E229" s="88"/>
      <c r="F229" s="88"/>
      <c r="G229" s="88"/>
    </row>
    <row r="230" spans="2:7" s="55" customFormat="1">
      <c r="B230" s="53"/>
      <c r="C230" s="87"/>
      <c r="D230" s="88" t="str">
        <f>IF('Desktop DataBase'!A386="","",'Desktop DataBase'!A386)</f>
        <v/>
      </c>
      <c r="E230" s="88"/>
      <c r="F230" s="88"/>
      <c r="G230" s="88"/>
    </row>
    <row r="231" spans="2:7" s="55" customFormat="1">
      <c r="B231" s="53"/>
      <c r="C231" s="87"/>
      <c r="D231" s="88" t="str">
        <f>IF('Desktop DataBase'!A387="","",'Desktop DataBase'!A387)</f>
        <v/>
      </c>
      <c r="E231" s="88"/>
      <c r="F231" s="88"/>
      <c r="G231" s="88"/>
    </row>
    <row r="232" spans="2:7" s="55" customFormat="1">
      <c r="B232" s="53"/>
      <c r="C232" s="87"/>
      <c r="D232" s="88" t="str">
        <f>IF('Desktop DataBase'!A388="","",'Desktop DataBase'!A388)</f>
        <v/>
      </c>
      <c r="E232" s="88"/>
      <c r="F232" s="88"/>
      <c r="G232" s="88"/>
    </row>
    <row r="233" spans="2:7" s="55" customFormat="1">
      <c r="B233" s="53"/>
      <c r="C233" s="87"/>
      <c r="D233" s="88" t="str">
        <f>IF('Desktop DataBase'!A389="","",'Desktop DataBase'!A389)</f>
        <v/>
      </c>
      <c r="E233" s="88"/>
      <c r="F233" s="88"/>
      <c r="G233" s="88"/>
    </row>
    <row r="234" spans="2:7" s="55" customFormat="1">
      <c r="B234" s="53"/>
      <c r="C234" s="87"/>
      <c r="D234" s="88" t="str">
        <f>IF('Desktop DataBase'!A390="","",'Desktop DataBase'!A390)</f>
        <v/>
      </c>
      <c r="E234" s="88"/>
      <c r="F234" s="88"/>
      <c r="G234" s="88"/>
    </row>
    <row r="235" spans="2:7" s="55" customFormat="1">
      <c r="B235" s="53"/>
      <c r="C235" s="87"/>
      <c r="D235" s="88" t="str">
        <f>IF('Desktop DataBase'!A391="","",'Desktop DataBase'!A391)</f>
        <v/>
      </c>
      <c r="E235" s="88"/>
      <c r="F235" s="88"/>
      <c r="G235" s="88"/>
    </row>
    <row r="236" spans="2:7" s="55" customFormat="1">
      <c r="B236" s="53"/>
      <c r="C236" s="87"/>
      <c r="D236" s="88" t="str">
        <f>IF('Desktop DataBase'!A392="","",'Desktop DataBase'!A392)</f>
        <v/>
      </c>
      <c r="E236" s="88"/>
      <c r="F236" s="88"/>
      <c r="G236" s="88"/>
    </row>
    <row r="237" spans="2:7" s="55" customFormat="1">
      <c r="B237" s="53"/>
      <c r="C237" s="87"/>
      <c r="D237" s="88" t="str">
        <f>IF('Desktop DataBase'!A393="","",'Desktop DataBase'!A393)</f>
        <v/>
      </c>
      <c r="E237" s="88"/>
      <c r="F237" s="88"/>
      <c r="G237" s="88"/>
    </row>
    <row r="238" spans="2:7" s="55" customFormat="1">
      <c r="B238" s="53"/>
      <c r="C238" s="87"/>
      <c r="D238" s="88" t="str">
        <f>IF('Desktop DataBase'!A394="","",'Desktop DataBase'!A394)</f>
        <v/>
      </c>
      <c r="E238" s="88"/>
      <c r="F238" s="88"/>
      <c r="G238" s="88"/>
    </row>
    <row r="239" spans="2:7" s="55" customFormat="1">
      <c r="B239" s="53"/>
      <c r="C239" s="87"/>
      <c r="D239" s="88" t="str">
        <f>IF('Desktop DataBase'!A395="","",'Desktop DataBase'!A395)</f>
        <v/>
      </c>
      <c r="E239" s="88"/>
      <c r="F239" s="88"/>
      <c r="G239" s="88"/>
    </row>
    <row r="240" spans="2:7" s="55" customFormat="1">
      <c r="B240" s="53"/>
      <c r="C240" s="87"/>
      <c r="D240" s="88" t="str">
        <f>IF('Desktop DataBase'!A396="","",'Desktop DataBase'!A396)</f>
        <v/>
      </c>
      <c r="E240" s="88"/>
      <c r="F240" s="88"/>
      <c r="G240" s="88"/>
    </row>
    <row r="241" spans="2:7" s="55" customFormat="1">
      <c r="B241" s="53"/>
      <c r="C241" s="87"/>
      <c r="D241" s="88" t="str">
        <f>IF('Desktop DataBase'!A397="","",'Desktop DataBase'!A397)</f>
        <v/>
      </c>
      <c r="E241" s="88"/>
      <c r="F241" s="88"/>
      <c r="G241" s="88"/>
    </row>
    <row r="242" spans="2:7" s="55" customFormat="1">
      <c r="B242" s="53"/>
      <c r="C242" s="87"/>
      <c r="D242" s="88" t="str">
        <f>IF('Desktop DataBase'!A398="","",'Desktop DataBase'!A398)</f>
        <v/>
      </c>
      <c r="E242" s="88"/>
      <c r="F242" s="88"/>
      <c r="G242" s="88"/>
    </row>
    <row r="243" spans="2:7" s="55" customFormat="1">
      <c r="B243" s="53"/>
      <c r="C243" s="87"/>
      <c r="D243" s="88" t="str">
        <f>IF('Desktop DataBase'!A399="","",'Desktop DataBase'!A399)</f>
        <v/>
      </c>
      <c r="E243" s="88"/>
      <c r="F243" s="88"/>
      <c r="G243" s="88"/>
    </row>
    <row r="244" spans="2:7" s="55" customFormat="1">
      <c r="B244" s="53"/>
      <c r="C244" s="87"/>
      <c r="D244" s="88" t="str">
        <f>IF('Desktop DataBase'!A400="","",'Desktop DataBase'!A400)</f>
        <v/>
      </c>
      <c r="E244" s="88"/>
      <c r="F244" s="88"/>
      <c r="G244" s="88"/>
    </row>
    <row r="245" spans="2:7" s="55" customFormat="1">
      <c r="B245" s="53"/>
      <c r="C245" s="87"/>
      <c r="D245" s="88" t="str">
        <f>IF('Desktop DataBase'!A401="","",'Desktop DataBase'!A401)</f>
        <v/>
      </c>
      <c r="E245" s="88"/>
      <c r="F245" s="88"/>
      <c r="G245" s="88"/>
    </row>
    <row r="246" spans="2:7" s="55" customFormat="1">
      <c r="B246" s="53"/>
      <c r="C246" s="87"/>
      <c r="D246" s="88" t="str">
        <f>IF('Desktop DataBase'!A402="","",'Desktop DataBase'!A402)</f>
        <v/>
      </c>
      <c r="E246" s="88"/>
      <c r="F246" s="88"/>
      <c r="G246" s="88"/>
    </row>
    <row r="247" spans="2:7" s="55" customFormat="1">
      <c r="B247" s="53"/>
      <c r="C247" s="87"/>
      <c r="D247" s="88" t="str">
        <f>IF('Desktop DataBase'!A403="","",'Desktop DataBase'!A403)</f>
        <v/>
      </c>
      <c r="E247" s="88"/>
      <c r="F247" s="88"/>
      <c r="G247" s="88"/>
    </row>
    <row r="248" spans="2:7" s="55" customFormat="1">
      <c r="B248" s="53"/>
      <c r="C248" s="87"/>
      <c r="D248" s="88" t="str">
        <f>IF('Desktop DataBase'!A404="","",'Desktop DataBase'!A404)</f>
        <v/>
      </c>
      <c r="E248" s="88"/>
      <c r="F248" s="88"/>
      <c r="G248" s="88"/>
    </row>
    <row r="249" spans="2:7" s="55" customFormat="1">
      <c r="B249" s="53"/>
      <c r="C249" s="87"/>
      <c r="D249" s="88" t="str">
        <f>IF('Desktop DataBase'!A405="","",'Desktop DataBase'!A405)</f>
        <v/>
      </c>
      <c r="E249" s="88"/>
      <c r="F249" s="88"/>
      <c r="G249" s="88"/>
    </row>
    <row r="250" spans="2:7" s="55" customFormat="1">
      <c r="B250" s="53"/>
      <c r="C250" s="87"/>
      <c r="D250" s="88" t="str">
        <f>IF('Desktop DataBase'!A406="","",'Desktop DataBase'!A406)</f>
        <v/>
      </c>
      <c r="E250" s="88"/>
      <c r="F250" s="88"/>
      <c r="G250" s="88"/>
    </row>
    <row r="251" spans="2:7" s="55" customFormat="1">
      <c r="B251" s="53"/>
      <c r="C251" s="87"/>
      <c r="D251" s="88" t="str">
        <f>IF('Desktop DataBase'!A407="","",'Desktop DataBase'!A407)</f>
        <v/>
      </c>
      <c r="E251" s="88"/>
      <c r="F251" s="88"/>
      <c r="G251" s="88"/>
    </row>
    <row r="252" spans="2:7" s="55" customFormat="1">
      <c r="B252" s="53"/>
      <c r="C252" s="87"/>
      <c r="D252" s="88" t="str">
        <f>IF('Desktop DataBase'!A408="","",'Desktop DataBase'!A408)</f>
        <v/>
      </c>
      <c r="E252" s="88"/>
      <c r="F252" s="88"/>
      <c r="G252" s="88"/>
    </row>
    <row r="253" spans="2:7" s="55" customFormat="1">
      <c r="B253" s="53"/>
      <c r="C253" s="87"/>
      <c r="D253" s="88" t="str">
        <f>IF('Desktop DataBase'!A409="","",'Desktop DataBase'!A409)</f>
        <v/>
      </c>
      <c r="E253" s="88"/>
      <c r="F253" s="88"/>
      <c r="G253" s="88"/>
    </row>
    <row r="254" spans="2:7" s="55" customFormat="1">
      <c r="B254" s="53"/>
      <c r="C254" s="87"/>
      <c r="D254" s="88" t="str">
        <f>IF('Desktop DataBase'!A410="","",'Desktop DataBase'!A410)</f>
        <v/>
      </c>
      <c r="E254" s="88"/>
      <c r="F254" s="88"/>
      <c r="G254" s="88"/>
    </row>
    <row r="255" spans="2:7" s="55" customFormat="1">
      <c r="B255" s="53"/>
      <c r="C255" s="87"/>
      <c r="D255" s="88" t="str">
        <f>IF('Desktop DataBase'!A411="","",'Desktop DataBase'!A411)</f>
        <v/>
      </c>
      <c r="E255" s="88"/>
      <c r="F255" s="88"/>
      <c r="G255" s="88"/>
    </row>
    <row r="256" spans="2:7" s="55" customFormat="1">
      <c r="B256" s="53"/>
      <c r="C256" s="87"/>
      <c r="D256" s="88" t="str">
        <f>IF('Desktop DataBase'!A412="","",'Desktop DataBase'!A412)</f>
        <v/>
      </c>
      <c r="E256" s="88"/>
      <c r="F256" s="88"/>
      <c r="G256" s="88"/>
    </row>
    <row r="257" spans="2:7" s="55" customFormat="1">
      <c r="B257" s="53"/>
      <c r="C257" s="87"/>
      <c r="D257" s="88" t="str">
        <f>IF('Desktop DataBase'!A413="","",'Desktop DataBase'!A413)</f>
        <v/>
      </c>
      <c r="E257" s="88"/>
      <c r="F257" s="88"/>
      <c r="G257" s="88"/>
    </row>
    <row r="258" spans="2:7" s="55" customFormat="1">
      <c r="B258" s="53"/>
      <c r="C258" s="87"/>
      <c r="D258" s="88" t="str">
        <f>IF('Desktop DataBase'!A414="","",'Desktop DataBase'!A414)</f>
        <v/>
      </c>
      <c r="E258" s="88"/>
      <c r="F258" s="88"/>
      <c r="G258" s="88"/>
    </row>
    <row r="259" spans="2:7" s="55" customFormat="1">
      <c r="B259" s="53"/>
      <c r="C259" s="87"/>
      <c r="D259" s="88" t="str">
        <f>IF('Desktop DataBase'!A415="","",'Desktop DataBase'!A415)</f>
        <v/>
      </c>
      <c r="E259" s="88"/>
      <c r="F259" s="88"/>
      <c r="G259" s="88"/>
    </row>
    <row r="260" spans="2:7" s="55" customFormat="1">
      <c r="B260" s="53"/>
      <c r="C260" s="87"/>
      <c r="D260" s="88" t="str">
        <f>IF('Desktop DataBase'!A416="","",'Desktop DataBase'!A416)</f>
        <v/>
      </c>
      <c r="E260" s="88"/>
      <c r="F260" s="88"/>
      <c r="G260" s="88"/>
    </row>
    <row r="261" spans="2:7" s="55" customFormat="1">
      <c r="B261" s="53"/>
      <c r="C261" s="87"/>
      <c r="D261" s="88" t="str">
        <f>IF('Desktop DataBase'!A417="","",'Desktop DataBase'!A417)</f>
        <v/>
      </c>
      <c r="E261" s="88"/>
      <c r="F261" s="88"/>
      <c r="G261" s="88"/>
    </row>
    <row r="262" spans="2:7" s="55" customFormat="1">
      <c r="B262" s="53"/>
      <c r="C262" s="87"/>
      <c r="D262" s="88" t="str">
        <f>IF('Desktop DataBase'!A418="","",'Desktop DataBase'!A418)</f>
        <v/>
      </c>
      <c r="E262" s="88"/>
      <c r="F262" s="88"/>
      <c r="G262" s="88"/>
    </row>
    <row r="263" spans="2:7" s="55" customFormat="1">
      <c r="B263" s="53"/>
      <c r="C263" s="87"/>
      <c r="D263" s="88" t="str">
        <f>IF('Desktop DataBase'!A419="","",'Desktop DataBase'!A419)</f>
        <v/>
      </c>
      <c r="E263" s="88"/>
      <c r="F263" s="88"/>
      <c r="G263" s="88"/>
    </row>
    <row r="264" spans="2:7" s="55" customFormat="1">
      <c r="B264" s="53"/>
      <c r="C264" s="87"/>
      <c r="D264" s="88" t="str">
        <f>IF('Desktop DataBase'!A420="","",'Desktop DataBase'!A420)</f>
        <v/>
      </c>
      <c r="E264" s="88"/>
      <c r="F264" s="88"/>
      <c r="G264" s="88"/>
    </row>
    <row r="265" spans="2:7" s="55" customFormat="1">
      <c r="B265" s="53"/>
      <c r="C265" s="87"/>
      <c r="D265" s="88" t="str">
        <f>IF('Desktop DataBase'!A421="","",'Desktop DataBase'!A421)</f>
        <v/>
      </c>
      <c r="E265" s="88"/>
      <c r="F265" s="88"/>
      <c r="G265" s="88"/>
    </row>
    <row r="266" spans="2:7" s="55" customFormat="1">
      <c r="B266" s="53"/>
      <c r="C266" s="87"/>
      <c r="D266" s="88" t="str">
        <f>IF('Desktop DataBase'!A422="","",'Desktop DataBase'!A422)</f>
        <v/>
      </c>
      <c r="E266" s="88"/>
      <c r="F266" s="88"/>
      <c r="G266" s="88"/>
    </row>
    <row r="267" spans="2:7" s="55" customFormat="1">
      <c r="B267" s="53"/>
      <c r="C267" s="87"/>
      <c r="D267" s="88" t="str">
        <f>IF('Desktop DataBase'!A423="","",'Desktop DataBase'!A423)</f>
        <v/>
      </c>
      <c r="E267" s="88"/>
      <c r="F267" s="88"/>
      <c r="G267" s="88"/>
    </row>
    <row r="268" spans="2:7" s="55" customFormat="1">
      <c r="B268" s="53"/>
      <c r="C268" s="87"/>
      <c r="D268" s="88" t="str">
        <f>IF('Desktop DataBase'!A424="","",'Desktop DataBase'!A424)</f>
        <v/>
      </c>
      <c r="E268" s="88"/>
      <c r="F268" s="88"/>
      <c r="G268" s="88"/>
    </row>
    <row r="269" spans="2:7" s="55" customFormat="1">
      <c r="B269" s="53"/>
      <c r="C269" s="87"/>
      <c r="D269" s="88" t="str">
        <f>IF('Desktop DataBase'!A425="","",'Desktop DataBase'!A425)</f>
        <v/>
      </c>
      <c r="E269" s="88"/>
      <c r="F269" s="88"/>
      <c r="G269" s="88"/>
    </row>
    <row r="270" spans="2:7" s="55" customFormat="1">
      <c r="B270" s="53"/>
      <c r="C270" s="87"/>
      <c r="D270" s="88" t="str">
        <f>IF('Desktop DataBase'!A426="","",'Desktop DataBase'!A426)</f>
        <v/>
      </c>
      <c r="E270" s="88"/>
      <c r="F270" s="88"/>
      <c r="G270" s="88"/>
    </row>
    <row r="271" spans="2:7" s="55" customFormat="1">
      <c r="B271" s="53"/>
      <c r="C271" s="87"/>
      <c r="D271" s="88" t="str">
        <f>IF('Desktop DataBase'!A427="","",'Desktop DataBase'!A427)</f>
        <v/>
      </c>
      <c r="E271" s="88"/>
      <c r="F271" s="88"/>
      <c r="G271" s="88"/>
    </row>
    <row r="272" spans="2:7" s="55" customFormat="1">
      <c r="B272" s="53"/>
      <c r="C272" s="87"/>
      <c r="D272" s="88" t="str">
        <f>IF('Desktop DataBase'!A428="","",'Desktop DataBase'!A428)</f>
        <v/>
      </c>
      <c r="E272" s="88"/>
      <c r="F272" s="88"/>
      <c r="G272" s="88"/>
    </row>
    <row r="273" spans="2:7" s="55" customFormat="1">
      <c r="B273" s="53"/>
      <c r="C273" s="87"/>
      <c r="D273" s="88" t="str">
        <f>IF('Desktop DataBase'!A429="","",'Desktop DataBase'!A429)</f>
        <v/>
      </c>
      <c r="E273" s="88"/>
      <c r="F273" s="88"/>
      <c r="G273" s="88"/>
    </row>
    <row r="274" spans="2:7" s="55" customFormat="1">
      <c r="B274" s="53"/>
      <c r="C274" s="87"/>
      <c r="D274" s="88" t="str">
        <f>IF('Desktop DataBase'!A430="","",'Desktop DataBase'!A430)</f>
        <v/>
      </c>
      <c r="E274" s="88"/>
      <c r="F274" s="88"/>
      <c r="G274" s="88"/>
    </row>
    <row r="275" spans="2:7" s="55" customFormat="1">
      <c r="B275" s="53"/>
      <c r="C275" s="87"/>
      <c r="D275" s="88" t="str">
        <f>IF('Desktop DataBase'!A431="","",'Desktop DataBase'!A431)</f>
        <v/>
      </c>
      <c r="E275" s="88"/>
      <c r="F275" s="88"/>
      <c r="G275" s="88"/>
    </row>
    <row r="276" spans="2:7" s="55" customFormat="1">
      <c r="B276" s="53"/>
      <c r="C276" s="87"/>
      <c r="D276" s="88" t="str">
        <f>IF('Desktop DataBase'!A432="","",'Desktop DataBase'!A432)</f>
        <v/>
      </c>
      <c r="E276" s="88"/>
      <c r="F276" s="88"/>
      <c r="G276" s="88"/>
    </row>
    <row r="277" spans="2:7" s="55" customFormat="1">
      <c r="B277" s="53"/>
      <c r="C277" s="87"/>
      <c r="D277" s="88" t="str">
        <f>IF('Desktop DataBase'!A433="","",'Desktop DataBase'!A433)</f>
        <v/>
      </c>
      <c r="E277" s="88"/>
      <c r="F277" s="88"/>
      <c r="G277" s="88"/>
    </row>
    <row r="278" spans="2:7" s="55" customFormat="1">
      <c r="B278" s="53"/>
      <c r="C278" s="87"/>
      <c r="D278" s="88" t="str">
        <f>IF('Desktop DataBase'!A434="","",'Desktop DataBase'!A434)</f>
        <v/>
      </c>
      <c r="E278" s="88"/>
      <c r="F278" s="88"/>
      <c r="G278" s="88"/>
    </row>
    <row r="279" spans="2:7" s="55" customFormat="1">
      <c r="B279" s="53"/>
      <c r="C279" s="87"/>
      <c r="D279" s="88" t="str">
        <f>IF('Desktop DataBase'!A435="","",'Desktop DataBase'!A435)</f>
        <v/>
      </c>
      <c r="E279" s="88"/>
      <c r="F279" s="88"/>
      <c r="G279" s="88"/>
    </row>
    <row r="280" spans="2:7" s="55" customFormat="1">
      <c r="B280" s="53"/>
      <c r="C280" s="87"/>
      <c r="D280" s="88" t="str">
        <f>IF('Desktop DataBase'!A436="","",'Desktop DataBase'!A436)</f>
        <v/>
      </c>
      <c r="E280" s="88"/>
      <c r="F280" s="88"/>
      <c r="G280" s="88"/>
    </row>
    <row r="281" spans="2:7" s="55" customFormat="1">
      <c r="B281" s="53"/>
      <c r="C281" s="87"/>
      <c r="D281" s="88" t="str">
        <f>IF('Desktop DataBase'!A437="","",'Desktop DataBase'!A437)</f>
        <v/>
      </c>
      <c r="E281" s="88"/>
      <c r="F281" s="88"/>
      <c r="G281" s="88"/>
    </row>
    <row r="282" spans="2:7" s="55" customFormat="1">
      <c r="B282" s="53"/>
      <c r="C282" s="87"/>
      <c r="D282" s="88" t="str">
        <f>IF('Desktop DataBase'!A438="","",'Desktop DataBase'!A438)</f>
        <v/>
      </c>
      <c r="E282" s="88"/>
      <c r="F282" s="88"/>
      <c r="G282" s="88"/>
    </row>
    <row r="283" spans="2:7" s="55" customFormat="1">
      <c r="B283" s="53"/>
      <c r="C283" s="87"/>
      <c r="D283" s="88" t="str">
        <f>IF('Desktop DataBase'!A439="","",'Desktop DataBase'!A439)</f>
        <v/>
      </c>
      <c r="E283" s="88"/>
      <c r="F283" s="88"/>
      <c r="G283" s="88"/>
    </row>
    <row r="284" spans="2:7" s="55" customFormat="1">
      <c r="B284" s="53"/>
      <c r="C284" s="87"/>
      <c r="D284" s="88" t="str">
        <f>IF('Desktop DataBase'!A440="","",'Desktop DataBase'!A440)</f>
        <v/>
      </c>
      <c r="E284" s="88"/>
      <c r="F284" s="88"/>
      <c r="G284" s="88"/>
    </row>
    <row r="285" spans="2:7" s="55" customFormat="1">
      <c r="B285" s="53"/>
      <c r="C285" s="87"/>
      <c r="D285" s="88" t="str">
        <f>IF('Desktop DataBase'!A441="","",'Desktop DataBase'!A441)</f>
        <v/>
      </c>
      <c r="E285" s="88"/>
      <c r="F285" s="88"/>
      <c r="G285" s="88"/>
    </row>
    <row r="286" spans="2:7" s="55" customFormat="1">
      <c r="B286" s="53"/>
      <c r="C286" s="87"/>
      <c r="D286" s="88" t="str">
        <f>IF('Desktop DataBase'!A442="","",'Desktop DataBase'!A442)</f>
        <v/>
      </c>
      <c r="E286" s="88"/>
      <c r="F286" s="88"/>
      <c r="G286" s="88"/>
    </row>
    <row r="287" spans="2:7" s="55" customFormat="1">
      <c r="B287" s="53"/>
      <c r="C287" s="87"/>
      <c r="D287" s="88" t="str">
        <f>IF('Desktop DataBase'!A443="","",'Desktop DataBase'!A443)</f>
        <v/>
      </c>
      <c r="E287" s="88"/>
      <c r="F287" s="88"/>
      <c r="G287" s="88"/>
    </row>
    <row r="288" spans="2:7" s="55" customFormat="1">
      <c r="B288" s="53"/>
      <c r="C288" s="87"/>
      <c r="D288" s="88" t="str">
        <f>IF('Desktop DataBase'!A444="","",'Desktop DataBase'!A444)</f>
        <v/>
      </c>
      <c r="E288" s="88"/>
      <c r="F288" s="88"/>
      <c r="G288" s="88"/>
    </row>
    <row r="289" spans="2:7" s="55" customFormat="1">
      <c r="B289" s="53"/>
      <c r="C289" s="87"/>
      <c r="D289" s="88" t="str">
        <f>IF('Desktop DataBase'!A445="","",'Desktop DataBase'!A445)</f>
        <v/>
      </c>
      <c r="E289" s="88"/>
      <c r="F289" s="88"/>
      <c r="G289" s="88"/>
    </row>
    <row r="290" spans="2:7" s="55" customFormat="1">
      <c r="B290" s="53"/>
      <c r="C290" s="87"/>
      <c r="D290" s="88" t="str">
        <f>IF('Desktop DataBase'!A446="","",'Desktop DataBase'!A446)</f>
        <v/>
      </c>
      <c r="E290" s="88"/>
      <c r="F290" s="88"/>
      <c r="G290" s="88"/>
    </row>
    <row r="291" spans="2:7" s="55" customFormat="1">
      <c r="B291" s="53"/>
      <c r="C291" s="87"/>
      <c r="D291" s="88" t="str">
        <f>IF('Desktop DataBase'!A447="","",'Desktop DataBase'!A447)</f>
        <v/>
      </c>
      <c r="E291" s="88"/>
      <c r="F291" s="88"/>
      <c r="G291" s="88"/>
    </row>
    <row r="292" spans="2:7" s="55" customFormat="1">
      <c r="B292" s="53"/>
      <c r="C292" s="87"/>
      <c r="D292" s="88" t="str">
        <f>IF('Desktop DataBase'!A448="","",'Desktop DataBase'!A448)</f>
        <v/>
      </c>
      <c r="E292" s="88"/>
      <c r="F292" s="88"/>
      <c r="G292" s="88"/>
    </row>
    <row r="293" spans="2:7" s="55" customFormat="1">
      <c r="B293" s="53"/>
      <c r="C293" s="87"/>
      <c r="D293" s="88" t="str">
        <f>IF('Desktop DataBase'!A449="","",'Desktop DataBase'!A449)</f>
        <v/>
      </c>
      <c r="E293" s="88"/>
      <c r="F293" s="88"/>
      <c r="G293" s="88"/>
    </row>
    <row r="294" spans="2:7" s="55" customFormat="1">
      <c r="B294" s="53"/>
      <c r="C294" s="87"/>
      <c r="D294" s="88" t="str">
        <f>IF('Desktop DataBase'!A450="","",'Desktop DataBase'!A450)</f>
        <v/>
      </c>
      <c r="E294" s="88"/>
      <c r="F294" s="88"/>
      <c r="G294" s="88"/>
    </row>
    <row r="295" spans="2:7" s="55" customFormat="1">
      <c r="B295" s="53"/>
      <c r="C295" s="87"/>
      <c r="D295" s="88" t="str">
        <f>IF('Desktop DataBase'!A451="","",'Desktop DataBase'!A451)</f>
        <v/>
      </c>
      <c r="E295" s="88"/>
      <c r="F295" s="88"/>
      <c r="G295" s="88"/>
    </row>
    <row r="296" spans="2:7" s="55" customFormat="1">
      <c r="B296" s="53"/>
      <c r="C296" s="87"/>
      <c r="D296" s="88" t="str">
        <f>IF('Desktop DataBase'!A452="","",'Desktop DataBase'!A452)</f>
        <v/>
      </c>
      <c r="E296" s="88"/>
      <c r="F296" s="88"/>
      <c r="G296" s="88"/>
    </row>
    <row r="297" spans="2:7" s="55" customFormat="1">
      <c r="B297" s="53"/>
      <c r="C297" s="87"/>
      <c r="D297" s="88" t="str">
        <f>IF('Desktop DataBase'!A453="","",'Desktop DataBase'!A453)</f>
        <v/>
      </c>
      <c r="E297" s="88"/>
      <c r="F297" s="88"/>
      <c r="G297" s="88"/>
    </row>
    <row r="298" spans="2:7" s="55" customFormat="1">
      <c r="B298" s="53"/>
      <c r="C298" s="87"/>
      <c r="D298" s="88" t="str">
        <f>IF('Desktop DataBase'!A454="","",'Desktop DataBase'!A454)</f>
        <v/>
      </c>
      <c r="E298" s="88"/>
      <c r="F298" s="88"/>
      <c r="G298" s="88"/>
    </row>
    <row r="299" spans="2:7" s="55" customFormat="1">
      <c r="B299" s="53"/>
      <c r="C299" s="87"/>
      <c r="D299" s="88" t="str">
        <f>IF('Desktop DataBase'!A455="","",'Desktop DataBase'!A455)</f>
        <v/>
      </c>
      <c r="E299" s="88"/>
      <c r="F299" s="88"/>
      <c r="G299" s="88"/>
    </row>
    <row r="300" spans="2:7" s="55" customFormat="1">
      <c r="B300" s="53"/>
      <c r="C300" s="87"/>
      <c r="D300" s="88" t="str">
        <f>IF('Desktop DataBase'!A456="","",'Desktop DataBase'!A456)</f>
        <v/>
      </c>
      <c r="E300" s="88"/>
      <c r="F300" s="88"/>
      <c r="G300" s="88"/>
    </row>
    <row r="301" spans="2:7" s="55" customFormat="1">
      <c r="B301" s="53"/>
      <c r="C301" s="87"/>
      <c r="D301" s="88" t="str">
        <f>IF('Desktop DataBase'!A457="","",'Desktop DataBase'!A457)</f>
        <v/>
      </c>
      <c r="E301" s="88"/>
      <c r="F301" s="88"/>
      <c r="G301" s="88"/>
    </row>
    <row r="302" spans="2:7" s="55" customFormat="1">
      <c r="B302" s="53"/>
      <c r="C302" s="87"/>
      <c r="D302" s="88" t="str">
        <f>IF('Desktop DataBase'!A458="","",'Desktop DataBase'!A458)</f>
        <v/>
      </c>
      <c r="E302" s="88"/>
      <c r="F302" s="88"/>
      <c r="G302" s="88"/>
    </row>
    <row r="303" spans="2:7" s="55" customFormat="1">
      <c r="B303" s="53"/>
      <c r="C303" s="87"/>
      <c r="D303" s="88" t="str">
        <f>IF('Desktop DataBase'!A459="","",'Desktop DataBase'!A459)</f>
        <v/>
      </c>
      <c r="E303" s="88"/>
      <c r="F303" s="88"/>
      <c r="G303" s="88"/>
    </row>
    <row r="304" spans="2:7" s="55" customFormat="1">
      <c r="B304" s="53"/>
      <c r="C304" s="87"/>
      <c r="D304" s="88" t="str">
        <f>IF('Desktop DataBase'!A460="","",'Desktop DataBase'!A460)</f>
        <v/>
      </c>
      <c r="E304" s="88"/>
      <c r="F304" s="88"/>
      <c r="G304" s="88"/>
    </row>
    <row r="305" spans="2:7" s="55" customFormat="1">
      <c r="B305" s="53"/>
      <c r="C305" s="87"/>
      <c r="D305" s="88" t="str">
        <f>IF('Desktop DataBase'!A461="","",'Desktop DataBase'!A461)</f>
        <v/>
      </c>
      <c r="E305" s="88"/>
      <c r="F305" s="88"/>
      <c r="G305" s="88"/>
    </row>
    <row r="306" spans="2:7" s="55" customFormat="1">
      <c r="B306" s="53"/>
      <c r="C306" s="87"/>
      <c r="D306" s="88" t="str">
        <f>IF('Desktop DataBase'!A462="","",'Desktop DataBase'!A462)</f>
        <v/>
      </c>
      <c r="E306" s="88"/>
      <c r="F306" s="88"/>
      <c r="G306" s="88"/>
    </row>
    <row r="307" spans="2:7" s="55" customFormat="1">
      <c r="B307" s="53"/>
      <c r="C307" s="87"/>
      <c r="D307" s="88" t="str">
        <f>IF('Desktop DataBase'!A463="","",'Desktop DataBase'!A463)</f>
        <v/>
      </c>
      <c r="E307" s="88"/>
      <c r="F307" s="88"/>
      <c r="G307" s="88"/>
    </row>
    <row r="308" spans="2:7" s="55" customFormat="1">
      <c r="B308" s="53"/>
      <c r="C308" s="87"/>
      <c r="D308" s="88" t="str">
        <f>IF('Desktop DataBase'!A464="","",'Desktop DataBase'!A464)</f>
        <v/>
      </c>
      <c r="E308" s="88"/>
      <c r="F308" s="88"/>
      <c r="G308" s="88"/>
    </row>
    <row r="309" spans="2:7" s="55" customFormat="1">
      <c r="B309" s="53"/>
      <c r="C309" s="87"/>
      <c r="D309" s="88" t="str">
        <f>IF('Desktop DataBase'!A465="","",'Desktop DataBase'!A465)</f>
        <v/>
      </c>
      <c r="E309" s="88"/>
      <c r="F309" s="88"/>
      <c r="G309" s="88"/>
    </row>
    <row r="310" spans="2:7" s="55" customFormat="1">
      <c r="B310" s="53"/>
      <c r="C310" s="87"/>
      <c r="D310" s="88" t="str">
        <f>IF('Desktop DataBase'!A466="","",'Desktop DataBase'!A466)</f>
        <v/>
      </c>
      <c r="E310" s="88"/>
      <c r="F310" s="88"/>
      <c r="G310" s="88"/>
    </row>
    <row r="311" spans="2:7" s="55" customFormat="1">
      <c r="B311" s="53"/>
      <c r="C311" s="87"/>
      <c r="D311" s="88" t="str">
        <f>IF('Desktop DataBase'!A467="","",'Desktop DataBase'!A467)</f>
        <v/>
      </c>
      <c r="E311" s="88"/>
      <c r="F311" s="88"/>
      <c r="G311" s="88"/>
    </row>
    <row r="312" spans="2:7" s="55" customFormat="1">
      <c r="B312" s="53"/>
      <c r="C312" s="87"/>
      <c r="D312" s="88" t="str">
        <f>IF('Desktop DataBase'!A468="","",'Desktop DataBase'!A468)</f>
        <v/>
      </c>
      <c r="E312" s="88"/>
      <c r="F312" s="88"/>
      <c r="G312" s="88"/>
    </row>
    <row r="313" spans="2:7" s="55" customFormat="1">
      <c r="B313" s="53"/>
      <c r="C313" s="87"/>
      <c r="D313" s="88" t="str">
        <f>IF('Desktop DataBase'!A469="","",'Desktop DataBase'!A469)</f>
        <v/>
      </c>
      <c r="E313" s="88"/>
      <c r="F313" s="88"/>
      <c r="G313" s="88"/>
    </row>
    <row r="314" spans="2:7" s="55" customFormat="1">
      <c r="B314" s="53"/>
      <c r="C314" s="87"/>
      <c r="D314" s="88" t="str">
        <f>IF('Desktop DataBase'!A470="","",'Desktop DataBase'!A470)</f>
        <v/>
      </c>
      <c r="E314" s="88"/>
      <c r="F314" s="88"/>
      <c r="G314" s="88"/>
    </row>
    <row r="315" spans="2:7" s="55" customFormat="1">
      <c r="B315" s="53"/>
      <c r="C315" s="87"/>
      <c r="D315" s="88" t="str">
        <f>IF('Desktop DataBase'!A471="","",'Desktop DataBase'!A471)</f>
        <v/>
      </c>
      <c r="E315" s="88"/>
      <c r="F315" s="88"/>
      <c r="G315" s="88"/>
    </row>
    <row r="316" spans="2:7" s="55" customFormat="1">
      <c r="B316" s="53"/>
      <c r="C316" s="87"/>
      <c r="D316" s="88" t="str">
        <f>IF('Desktop DataBase'!A472="","",'Desktop DataBase'!A472)</f>
        <v/>
      </c>
      <c r="E316" s="88"/>
      <c r="F316" s="88"/>
      <c r="G316" s="88"/>
    </row>
    <row r="317" spans="2:7" s="55" customFormat="1">
      <c r="B317" s="53"/>
      <c r="C317" s="87"/>
      <c r="D317" s="88" t="str">
        <f>IF('Desktop DataBase'!A473="","",'Desktop DataBase'!A473)</f>
        <v/>
      </c>
      <c r="E317" s="88"/>
      <c r="F317" s="88"/>
      <c r="G317" s="88"/>
    </row>
    <row r="318" spans="2:7" s="55" customFormat="1">
      <c r="B318" s="53"/>
      <c r="C318" s="87"/>
      <c r="D318" s="88" t="str">
        <f>IF('Desktop DataBase'!A474="","",'Desktop DataBase'!A474)</f>
        <v/>
      </c>
      <c r="E318" s="88"/>
      <c r="F318" s="88"/>
      <c r="G318" s="88"/>
    </row>
    <row r="319" spans="2:7" s="55" customFormat="1">
      <c r="B319" s="53"/>
      <c r="C319" s="87"/>
      <c r="D319" s="88" t="str">
        <f>IF('Desktop DataBase'!A475="","",'Desktop DataBase'!A475)</f>
        <v/>
      </c>
      <c r="E319" s="88"/>
      <c r="F319" s="88"/>
      <c r="G319" s="88"/>
    </row>
    <row r="320" spans="2:7" s="55" customFormat="1">
      <c r="B320" s="53"/>
      <c r="C320" s="87"/>
      <c r="D320" s="88" t="str">
        <f>IF('Desktop DataBase'!A476="","",'Desktop DataBase'!A476)</f>
        <v/>
      </c>
      <c r="E320" s="88"/>
      <c r="F320" s="88"/>
      <c r="G320" s="88"/>
    </row>
    <row r="321" spans="2:7" s="55" customFormat="1">
      <c r="B321" s="53"/>
      <c r="C321" s="87"/>
      <c r="D321" s="88" t="str">
        <f>IF('Desktop DataBase'!A477="","",'Desktop DataBase'!A477)</f>
        <v/>
      </c>
      <c r="E321" s="88"/>
      <c r="F321" s="88"/>
      <c r="G321" s="88"/>
    </row>
    <row r="322" spans="2:7" s="55" customFormat="1">
      <c r="B322" s="53"/>
      <c r="C322" s="87"/>
      <c r="D322" s="88" t="str">
        <f>IF('Desktop DataBase'!A478="","",'Desktop DataBase'!A478)</f>
        <v/>
      </c>
      <c r="E322" s="88"/>
      <c r="F322" s="88"/>
      <c r="G322" s="88"/>
    </row>
    <row r="323" spans="2:7" s="55" customFormat="1">
      <c r="B323" s="53"/>
      <c r="C323" s="87"/>
      <c r="D323" s="88" t="str">
        <f>IF('Desktop DataBase'!A479="","",'Desktop DataBase'!A479)</f>
        <v/>
      </c>
      <c r="E323" s="88"/>
      <c r="F323" s="88"/>
      <c r="G323" s="88"/>
    </row>
    <row r="324" spans="2:7" s="55" customFormat="1">
      <c r="B324" s="53"/>
      <c r="C324" s="87"/>
      <c r="D324" s="88" t="str">
        <f>IF('Desktop DataBase'!A480="","",'Desktop DataBase'!A480)</f>
        <v/>
      </c>
      <c r="E324" s="88"/>
      <c r="F324" s="88"/>
      <c r="G324" s="88"/>
    </row>
    <row r="325" spans="2:7" s="55" customFormat="1">
      <c r="B325" s="53"/>
      <c r="C325" s="87"/>
      <c r="D325" s="88" t="str">
        <f>IF('Desktop DataBase'!A481="","",'Desktop DataBase'!A481)</f>
        <v/>
      </c>
      <c r="E325" s="88"/>
      <c r="F325" s="88"/>
      <c r="G325" s="88"/>
    </row>
    <row r="326" spans="2:7" s="55" customFormat="1">
      <c r="B326" s="53"/>
      <c r="C326" s="87"/>
      <c r="D326" s="88" t="str">
        <f>IF('Desktop DataBase'!A482="","",'Desktop DataBase'!A482)</f>
        <v/>
      </c>
      <c r="E326" s="88"/>
      <c r="F326" s="88"/>
      <c r="G326" s="88"/>
    </row>
    <row r="327" spans="2:7" s="55" customFormat="1">
      <c r="B327" s="53"/>
      <c r="C327" s="87"/>
      <c r="D327" s="88" t="str">
        <f>IF('Desktop DataBase'!A483="","",'Desktop DataBase'!A483)</f>
        <v/>
      </c>
      <c r="E327" s="88"/>
      <c r="F327" s="88"/>
      <c r="G327" s="88"/>
    </row>
    <row r="328" spans="2:7" s="55" customFormat="1">
      <c r="B328" s="53"/>
      <c r="C328" s="87"/>
      <c r="D328" s="88" t="str">
        <f>IF('Desktop DataBase'!A484="","",'Desktop DataBase'!A484)</f>
        <v/>
      </c>
      <c r="E328" s="88"/>
      <c r="F328" s="88"/>
      <c r="G328" s="88"/>
    </row>
    <row r="329" spans="2:7" s="55" customFormat="1">
      <c r="B329" s="53"/>
      <c r="C329" s="87"/>
      <c r="D329" s="88" t="str">
        <f>IF('Desktop DataBase'!A485="","",'Desktop DataBase'!A485)</f>
        <v/>
      </c>
      <c r="E329" s="88"/>
      <c r="F329" s="88"/>
      <c r="G329" s="88"/>
    </row>
    <row r="330" spans="2:7" s="55" customFormat="1">
      <c r="B330" s="53"/>
      <c r="C330" s="87"/>
      <c r="D330" s="88" t="str">
        <f>IF('Desktop DataBase'!A486="","",'Desktop DataBase'!A486)</f>
        <v/>
      </c>
      <c r="E330" s="88"/>
      <c r="F330" s="88"/>
      <c r="G330" s="88"/>
    </row>
    <row r="331" spans="2:7" s="55" customFormat="1">
      <c r="B331" s="53"/>
      <c r="C331" s="87"/>
      <c r="D331" s="88" t="str">
        <f>IF('Desktop DataBase'!A487="","",'Desktop DataBase'!A487)</f>
        <v/>
      </c>
      <c r="E331" s="88"/>
      <c r="F331" s="88"/>
      <c r="G331" s="88"/>
    </row>
    <row r="332" spans="2:7" s="55" customFormat="1">
      <c r="B332" s="53"/>
      <c r="C332" s="87"/>
      <c r="D332" s="88" t="str">
        <f>IF('Desktop DataBase'!A488="","",'Desktop DataBase'!A488)</f>
        <v/>
      </c>
      <c r="E332" s="88"/>
      <c r="F332" s="88"/>
      <c r="G332" s="88"/>
    </row>
    <row r="333" spans="2:7" s="55" customFormat="1">
      <c r="B333" s="53"/>
      <c r="C333" s="87"/>
      <c r="D333" s="88" t="str">
        <f>IF('Desktop DataBase'!A489="","",'Desktop DataBase'!A489)</f>
        <v/>
      </c>
      <c r="E333" s="88"/>
      <c r="F333" s="88"/>
      <c r="G333" s="88"/>
    </row>
    <row r="334" spans="2:7" s="55" customFormat="1">
      <c r="B334" s="53"/>
      <c r="C334" s="87"/>
      <c r="D334" s="88" t="str">
        <f>IF('Desktop DataBase'!A490="","",'Desktop DataBase'!A490)</f>
        <v/>
      </c>
      <c r="E334" s="88"/>
      <c r="F334" s="88"/>
      <c r="G334" s="88"/>
    </row>
    <row r="335" spans="2:7" s="55" customFormat="1">
      <c r="B335" s="53"/>
      <c r="C335" s="87"/>
      <c r="D335" s="88" t="str">
        <f>IF('Desktop DataBase'!A491="","",'Desktop DataBase'!A491)</f>
        <v/>
      </c>
      <c r="E335" s="88"/>
      <c r="F335" s="88"/>
      <c r="G335" s="88"/>
    </row>
    <row r="336" spans="2:7" s="55" customFormat="1">
      <c r="B336" s="53"/>
      <c r="C336" s="87"/>
      <c r="D336" s="88" t="str">
        <f>IF('Desktop DataBase'!A492="","",'Desktop DataBase'!A492)</f>
        <v/>
      </c>
      <c r="E336" s="88"/>
      <c r="F336" s="88"/>
      <c r="G336" s="88"/>
    </row>
    <row r="337" spans="2:7" s="55" customFormat="1">
      <c r="B337" s="53"/>
      <c r="C337" s="87"/>
      <c r="D337" s="88" t="str">
        <f>IF('Desktop DataBase'!A493="","",'Desktop DataBase'!A493)</f>
        <v/>
      </c>
      <c r="E337" s="88"/>
      <c r="F337" s="88"/>
      <c r="G337" s="88"/>
    </row>
    <row r="338" spans="2:7" s="55" customFormat="1">
      <c r="B338" s="53"/>
      <c r="C338" s="87"/>
      <c r="D338" s="88" t="str">
        <f>IF('Desktop DataBase'!A494="","",'Desktop DataBase'!A494)</f>
        <v/>
      </c>
      <c r="E338" s="88"/>
      <c r="F338" s="88"/>
      <c r="G338" s="88"/>
    </row>
    <row r="339" spans="2:7" s="55" customFormat="1">
      <c r="B339" s="53"/>
      <c r="C339" s="87"/>
      <c r="D339" s="88" t="str">
        <f>IF('Desktop DataBase'!A495="","",'Desktop DataBase'!A495)</f>
        <v/>
      </c>
      <c r="E339" s="88"/>
      <c r="F339" s="88"/>
      <c r="G339" s="88"/>
    </row>
    <row r="340" spans="2:7" s="55" customFormat="1">
      <c r="B340" s="53"/>
      <c r="C340" s="87"/>
      <c r="D340" s="88" t="str">
        <f>IF('Desktop DataBase'!A496="","",'Desktop DataBase'!A496)</f>
        <v/>
      </c>
      <c r="E340" s="88"/>
      <c r="F340" s="88"/>
      <c r="G340" s="88"/>
    </row>
    <row r="341" spans="2:7" s="55" customFormat="1">
      <c r="B341" s="53"/>
      <c r="C341" s="87"/>
      <c r="D341" s="88" t="str">
        <f>IF('Desktop DataBase'!A497="","",'Desktop DataBase'!A497)</f>
        <v/>
      </c>
      <c r="E341" s="88"/>
      <c r="F341" s="88"/>
      <c r="G341" s="88"/>
    </row>
    <row r="342" spans="2:7" s="55" customFormat="1">
      <c r="B342" s="53"/>
      <c r="C342" s="87"/>
      <c r="D342" s="88" t="str">
        <f>IF('Desktop DataBase'!A498="","",'Desktop DataBase'!A498)</f>
        <v/>
      </c>
      <c r="E342" s="88"/>
      <c r="F342" s="88"/>
      <c r="G342" s="88"/>
    </row>
    <row r="343" spans="2:7" s="55" customFormat="1">
      <c r="B343" s="53"/>
      <c r="C343" s="87"/>
      <c r="D343" s="88" t="str">
        <f>IF('Desktop DataBase'!A499="","",'Desktop DataBase'!A499)</f>
        <v/>
      </c>
      <c r="E343" s="88"/>
      <c r="F343" s="88"/>
      <c r="G343" s="88"/>
    </row>
    <row r="344" spans="2:7" s="55" customFormat="1">
      <c r="B344" s="53"/>
      <c r="C344" s="87"/>
      <c r="D344" s="88" t="str">
        <f>IF('Desktop DataBase'!A500="","",'Desktop DataBase'!A500)</f>
        <v/>
      </c>
      <c r="E344" s="88"/>
      <c r="F344" s="88"/>
      <c r="G344" s="88"/>
    </row>
    <row r="345" spans="2:7" s="55" customFormat="1">
      <c r="B345" s="53"/>
      <c r="C345" s="87"/>
      <c r="D345" s="88" t="str">
        <f>IF('Desktop DataBase'!A501="","",'Desktop DataBase'!A501)</f>
        <v/>
      </c>
      <c r="E345" s="88"/>
      <c r="F345" s="88"/>
      <c r="G345" s="88"/>
    </row>
    <row r="346" spans="2:7" s="55" customFormat="1">
      <c r="B346" s="53"/>
      <c r="C346" s="87"/>
      <c r="D346" s="88" t="str">
        <f>IF('Desktop DataBase'!A502="","",'Desktop DataBase'!A502)</f>
        <v/>
      </c>
      <c r="E346" s="88"/>
      <c r="F346" s="88"/>
      <c r="G346" s="88"/>
    </row>
    <row r="347" spans="2:7" s="55" customFormat="1">
      <c r="B347" s="53"/>
      <c r="C347" s="87"/>
      <c r="D347" s="88" t="str">
        <f>IF('Desktop DataBase'!A503="","",'Desktop DataBase'!A503)</f>
        <v/>
      </c>
      <c r="E347" s="88"/>
      <c r="F347" s="88"/>
      <c r="G347" s="88"/>
    </row>
    <row r="348" spans="2:7" s="55" customFormat="1">
      <c r="B348" s="53"/>
      <c r="C348" s="87"/>
      <c r="D348" s="88" t="str">
        <f>IF('Desktop DataBase'!A504="","",'Desktop DataBase'!A504)</f>
        <v/>
      </c>
      <c r="E348" s="88"/>
      <c r="F348" s="88"/>
      <c r="G348" s="88"/>
    </row>
    <row r="349" spans="2:7" s="55" customFormat="1">
      <c r="B349" s="53"/>
      <c r="C349" s="87"/>
      <c r="D349" s="88" t="str">
        <f>IF('Desktop DataBase'!A505="","",'Desktop DataBase'!A505)</f>
        <v/>
      </c>
      <c r="E349" s="88"/>
      <c r="F349" s="88"/>
      <c r="G349" s="88"/>
    </row>
    <row r="350" spans="2:7" s="55" customFormat="1">
      <c r="B350" s="53"/>
      <c r="C350" s="87"/>
      <c r="D350" s="88" t="str">
        <f>IF('Desktop DataBase'!A506="","",'Desktop DataBase'!A506)</f>
        <v/>
      </c>
      <c r="E350" s="88"/>
      <c r="F350" s="88"/>
      <c r="G350" s="88"/>
    </row>
    <row r="351" spans="2:7" s="55" customFormat="1">
      <c r="B351" s="53"/>
      <c r="C351" s="87"/>
      <c r="D351" s="88" t="str">
        <f>IF('Desktop DataBase'!A507="","",'Desktop DataBase'!A507)</f>
        <v/>
      </c>
      <c r="E351" s="88"/>
      <c r="F351" s="88"/>
      <c r="G351" s="88"/>
    </row>
    <row r="352" spans="2:7" s="55" customFormat="1">
      <c r="B352" s="53"/>
      <c r="C352" s="87"/>
      <c r="D352" s="88" t="str">
        <f>IF('Desktop DataBase'!A508="","",'Desktop DataBase'!A508)</f>
        <v/>
      </c>
      <c r="E352" s="88"/>
      <c r="F352" s="88"/>
      <c r="G352" s="88"/>
    </row>
    <row r="353" spans="2:7" s="55" customFormat="1">
      <c r="B353" s="53"/>
      <c r="C353" s="87"/>
      <c r="D353" s="88" t="str">
        <f>IF('Desktop DataBase'!A509="","",'Desktop DataBase'!A509)</f>
        <v/>
      </c>
      <c r="E353" s="88"/>
      <c r="F353" s="88"/>
      <c r="G353" s="88"/>
    </row>
    <row r="354" spans="2:7" s="55" customFormat="1">
      <c r="B354" s="53"/>
      <c r="C354" s="87"/>
      <c r="D354" s="88" t="str">
        <f>IF('Desktop DataBase'!A510="","",'Desktop DataBase'!A510)</f>
        <v/>
      </c>
      <c r="E354" s="88"/>
      <c r="F354" s="88"/>
      <c r="G354" s="88"/>
    </row>
    <row r="355" spans="2:7" s="55" customFormat="1">
      <c r="B355" s="53"/>
      <c r="C355" s="87"/>
      <c r="D355" s="88" t="str">
        <f>IF('Desktop DataBase'!A511="","",'Desktop DataBase'!A511)</f>
        <v/>
      </c>
      <c r="E355" s="88"/>
      <c r="F355" s="88"/>
      <c r="G355" s="88"/>
    </row>
    <row r="356" spans="2:7" s="55" customFormat="1">
      <c r="B356" s="53"/>
      <c r="C356" s="87"/>
      <c r="D356" s="88" t="str">
        <f>IF('Desktop DataBase'!A512="","",'Desktop DataBase'!A512)</f>
        <v/>
      </c>
      <c r="E356" s="88"/>
      <c r="F356" s="88"/>
      <c r="G356" s="88"/>
    </row>
    <row r="357" spans="2:7" s="55" customFormat="1">
      <c r="B357" s="53"/>
      <c r="C357" s="87"/>
      <c r="D357" s="88" t="str">
        <f>IF('Desktop DataBase'!A513="","",'Desktop DataBase'!A513)</f>
        <v/>
      </c>
      <c r="E357" s="88"/>
      <c r="F357" s="88"/>
      <c r="G357" s="88"/>
    </row>
    <row r="358" spans="2:7" s="55" customFormat="1">
      <c r="B358" s="53"/>
      <c r="C358" s="87"/>
      <c r="D358" s="88" t="str">
        <f>IF('Desktop DataBase'!A514="","",'Desktop DataBase'!A514)</f>
        <v/>
      </c>
      <c r="E358" s="88"/>
      <c r="F358" s="88"/>
      <c r="G358" s="88"/>
    </row>
    <row r="359" spans="2:7" s="55" customFormat="1">
      <c r="B359" s="53"/>
      <c r="C359" s="87"/>
      <c r="D359" s="88" t="str">
        <f>IF('Desktop DataBase'!A515="","",'Desktop DataBase'!A515)</f>
        <v/>
      </c>
      <c r="E359" s="88"/>
      <c r="F359" s="88"/>
      <c r="G359" s="88"/>
    </row>
    <row r="360" spans="2:7" s="55" customFormat="1">
      <c r="B360" s="53"/>
      <c r="C360" s="87"/>
      <c r="D360" s="88" t="str">
        <f>IF('Desktop DataBase'!A516="","",'Desktop DataBase'!A516)</f>
        <v/>
      </c>
      <c r="E360" s="88"/>
      <c r="F360" s="88"/>
      <c r="G360" s="88"/>
    </row>
    <row r="361" spans="2:7" s="55" customFormat="1">
      <c r="B361" s="53"/>
      <c r="C361" s="87"/>
      <c r="D361" s="88" t="str">
        <f>IF('Desktop DataBase'!A517="","",'Desktop DataBase'!A517)</f>
        <v/>
      </c>
      <c r="E361" s="88"/>
      <c r="F361" s="88"/>
      <c r="G361" s="88"/>
    </row>
    <row r="362" spans="2:7" s="55" customFormat="1">
      <c r="B362" s="53"/>
      <c r="C362" s="87"/>
      <c r="D362" s="88" t="str">
        <f>IF('Desktop DataBase'!A518="","",'Desktop DataBase'!A518)</f>
        <v/>
      </c>
      <c r="E362" s="88"/>
      <c r="F362" s="88"/>
      <c r="G362" s="88"/>
    </row>
    <row r="363" spans="2:7" s="55" customFormat="1">
      <c r="B363" s="53"/>
      <c r="C363" s="87"/>
      <c r="D363" s="88" t="str">
        <f>IF('Desktop DataBase'!A519="","",'Desktop DataBase'!A519)</f>
        <v/>
      </c>
      <c r="E363" s="88"/>
      <c r="F363" s="88"/>
      <c r="G363" s="88"/>
    </row>
    <row r="364" spans="2:7" s="55" customFormat="1">
      <c r="B364" s="53"/>
      <c r="C364" s="87"/>
      <c r="D364" s="88" t="str">
        <f>IF('Desktop DataBase'!A520="","",'Desktop DataBase'!A520)</f>
        <v/>
      </c>
      <c r="E364" s="88"/>
      <c r="F364" s="88"/>
      <c r="G364" s="88"/>
    </row>
    <row r="365" spans="2:7" s="55" customFormat="1">
      <c r="B365" s="53"/>
      <c r="C365" s="87"/>
      <c r="D365" s="88" t="str">
        <f>IF('Desktop DataBase'!A521="","",'Desktop DataBase'!A521)</f>
        <v/>
      </c>
      <c r="E365" s="88"/>
      <c r="F365" s="88"/>
      <c r="G365" s="88"/>
    </row>
    <row r="366" spans="2:7" s="55" customFormat="1">
      <c r="B366" s="53"/>
      <c r="C366" s="87"/>
      <c r="D366" s="88" t="str">
        <f>IF('Desktop DataBase'!A522="","",'Desktop DataBase'!A522)</f>
        <v/>
      </c>
      <c r="E366" s="88"/>
      <c r="F366" s="88"/>
      <c r="G366" s="88"/>
    </row>
    <row r="367" spans="2:7" s="55" customFormat="1">
      <c r="B367" s="53"/>
      <c r="C367" s="87"/>
      <c r="D367" s="88" t="str">
        <f>IF('Desktop DataBase'!A523="","",'Desktop DataBase'!A523)</f>
        <v/>
      </c>
      <c r="E367" s="88"/>
      <c r="F367" s="88"/>
      <c r="G367" s="88"/>
    </row>
    <row r="368" spans="2:7" s="55" customFormat="1">
      <c r="B368" s="53"/>
      <c r="C368" s="87"/>
      <c r="D368" s="88" t="str">
        <f>IF('Desktop DataBase'!A524="","",'Desktop DataBase'!A524)</f>
        <v/>
      </c>
      <c r="E368" s="88"/>
      <c r="F368" s="88"/>
      <c r="G368" s="88"/>
    </row>
    <row r="369" spans="2:7" s="55" customFormat="1">
      <c r="B369" s="53"/>
      <c r="C369" s="87"/>
      <c r="D369" s="88" t="str">
        <f>IF('Desktop DataBase'!A525="","",'Desktop DataBase'!A525)</f>
        <v/>
      </c>
      <c r="E369" s="88"/>
      <c r="F369" s="88"/>
      <c r="G369" s="88"/>
    </row>
    <row r="370" spans="2:7" s="55" customFormat="1">
      <c r="B370" s="53"/>
      <c r="C370" s="87"/>
      <c r="D370" s="88" t="str">
        <f>IF('Desktop DataBase'!A526="","",'Desktop DataBase'!A526)</f>
        <v/>
      </c>
      <c r="E370" s="88"/>
      <c r="F370" s="88"/>
      <c r="G370" s="88"/>
    </row>
    <row r="371" spans="2:7" s="55" customFormat="1">
      <c r="B371" s="53"/>
      <c r="C371" s="87"/>
      <c r="D371" s="88" t="str">
        <f>IF('Desktop DataBase'!A527="","",'Desktop DataBase'!A527)</f>
        <v/>
      </c>
      <c r="E371" s="88"/>
      <c r="F371" s="88"/>
      <c r="G371" s="88"/>
    </row>
    <row r="372" spans="2:7" s="55" customFormat="1">
      <c r="B372" s="53"/>
      <c r="C372" s="87"/>
      <c r="D372" s="88" t="str">
        <f>IF('Desktop DataBase'!A528="","",'Desktop DataBase'!A528)</f>
        <v/>
      </c>
      <c r="E372" s="88"/>
      <c r="F372" s="88"/>
      <c r="G372" s="88"/>
    </row>
    <row r="373" spans="2:7" s="55" customFormat="1">
      <c r="B373" s="53"/>
      <c r="C373" s="87"/>
      <c r="D373" s="88" t="str">
        <f>IF('Desktop DataBase'!A529="","",'Desktop DataBase'!A529)</f>
        <v/>
      </c>
      <c r="E373" s="88"/>
      <c r="F373" s="88"/>
      <c r="G373" s="88"/>
    </row>
    <row r="374" spans="2:7" s="55" customFormat="1">
      <c r="B374" s="53"/>
      <c r="C374" s="87"/>
      <c r="D374" s="88" t="str">
        <f>IF('Desktop DataBase'!A530="","",'Desktop DataBase'!A530)</f>
        <v/>
      </c>
      <c r="E374" s="88"/>
      <c r="F374" s="88"/>
      <c r="G374" s="88"/>
    </row>
    <row r="375" spans="2:7" s="55" customFormat="1">
      <c r="B375" s="53"/>
      <c r="C375" s="87"/>
      <c r="D375" s="88" t="str">
        <f>IF('Desktop DataBase'!A531="","",'Desktop DataBase'!A531)</f>
        <v/>
      </c>
      <c r="E375" s="88"/>
      <c r="F375" s="88"/>
      <c r="G375" s="88"/>
    </row>
    <row r="376" spans="2:7" s="55" customFormat="1">
      <c r="B376" s="53"/>
      <c r="C376" s="87"/>
      <c r="D376" s="88" t="str">
        <f>IF('Desktop DataBase'!A532="","",'Desktop DataBase'!A532)</f>
        <v/>
      </c>
      <c r="E376" s="88"/>
      <c r="F376" s="88"/>
      <c r="G376" s="88"/>
    </row>
    <row r="377" spans="2:7" s="55" customFormat="1">
      <c r="B377" s="53"/>
      <c r="C377" s="87"/>
      <c r="D377" s="88" t="str">
        <f>IF('Desktop DataBase'!A533="","",'Desktop DataBase'!A533)</f>
        <v/>
      </c>
      <c r="E377" s="88"/>
      <c r="F377" s="88"/>
      <c r="G377" s="88"/>
    </row>
    <row r="378" spans="2:7" s="55" customFormat="1">
      <c r="B378" s="53"/>
      <c r="C378" s="87"/>
      <c r="D378" s="88" t="str">
        <f>IF('Desktop DataBase'!A534="","",'Desktop DataBase'!A534)</f>
        <v/>
      </c>
      <c r="E378" s="88"/>
      <c r="F378" s="88"/>
      <c r="G378" s="88"/>
    </row>
    <row r="379" spans="2:7" s="55" customFormat="1">
      <c r="B379" s="53"/>
      <c r="C379" s="87"/>
      <c r="D379" s="88" t="str">
        <f>IF('Desktop DataBase'!A535="","",'Desktop DataBase'!A535)</f>
        <v/>
      </c>
      <c r="E379" s="88"/>
      <c r="F379" s="88"/>
      <c r="G379" s="88"/>
    </row>
    <row r="380" spans="2:7" s="55" customFormat="1">
      <c r="B380" s="53"/>
      <c r="C380" s="87"/>
      <c r="D380" s="88" t="str">
        <f>IF('Desktop DataBase'!A536="","",'Desktop DataBase'!A536)</f>
        <v/>
      </c>
      <c r="E380" s="88"/>
      <c r="F380" s="88"/>
      <c r="G380" s="88"/>
    </row>
    <row r="381" spans="2:7" s="55" customFormat="1">
      <c r="B381" s="53"/>
      <c r="C381" s="87"/>
      <c r="D381" s="88" t="str">
        <f>IF('Desktop DataBase'!A537="","",'Desktop DataBase'!A537)</f>
        <v/>
      </c>
      <c r="E381" s="88"/>
      <c r="F381" s="88"/>
      <c r="G381" s="88"/>
    </row>
    <row r="382" spans="2:7" s="55" customFormat="1">
      <c r="B382" s="53"/>
      <c r="C382" s="87"/>
      <c r="D382" s="88" t="str">
        <f>IF('Desktop DataBase'!A538="","",'Desktop DataBase'!A538)</f>
        <v/>
      </c>
      <c r="E382" s="88"/>
      <c r="F382" s="88"/>
      <c r="G382" s="88"/>
    </row>
    <row r="383" spans="2:7" s="55" customFormat="1">
      <c r="B383" s="53"/>
      <c r="C383" s="87"/>
      <c r="D383" s="88" t="str">
        <f>IF('Desktop DataBase'!A539="","",'Desktop DataBase'!A539)</f>
        <v/>
      </c>
      <c r="E383" s="88"/>
      <c r="F383" s="88"/>
      <c r="G383" s="88"/>
    </row>
    <row r="384" spans="2:7" s="55" customFormat="1">
      <c r="B384" s="53"/>
      <c r="C384" s="87"/>
      <c r="D384" s="88" t="str">
        <f>IF('Desktop DataBase'!A540="","",'Desktop DataBase'!A540)</f>
        <v/>
      </c>
      <c r="E384" s="88"/>
      <c r="F384" s="88"/>
      <c r="G384" s="88"/>
    </row>
    <row r="385" spans="2:7" s="55" customFormat="1">
      <c r="B385" s="53"/>
      <c r="C385" s="87"/>
      <c r="D385" s="88" t="str">
        <f>IF('Desktop DataBase'!A541="","",'Desktop DataBase'!A541)</f>
        <v/>
      </c>
      <c r="E385" s="88"/>
      <c r="F385" s="88"/>
      <c r="G385" s="88"/>
    </row>
    <row r="386" spans="2:7" s="55" customFormat="1">
      <c r="B386" s="53"/>
      <c r="C386" s="87"/>
      <c r="D386" s="88" t="str">
        <f>IF('Desktop DataBase'!A542="","",'Desktop DataBase'!A542)</f>
        <v/>
      </c>
      <c r="E386" s="88"/>
      <c r="F386" s="88"/>
      <c r="G386" s="88"/>
    </row>
    <row r="387" spans="2:7" s="55" customFormat="1">
      <c r="B387" s="53"/>
      <c r="C387" s="87"/>
      <c r="D387" s="88" t="str">
        <f>IF('Desktop DataBase'!A543="","",'Desktop DataBase'!A543)</f>
        <v/>
      </c>
      <c r="E387" s="88"/>
      <c r="F387" s="88"/>
      <c r="G387" s="88"/>
    </row>
    <row r="388" spans="2:7" s="55" customFormat="1">
      <c r="B388" s="53"/>
      <c r="C388" s="87"/>
      <c r="D388" s="88" t="str">
        <f>IF('Desktop DataBase'!A544="","",'Desktop DataBase'!A544)</f>
        <v/>
      </c>
      <c r="E388" s="88"/>
      <c r="F388" s="88"/>
      <c r="G388" s="88"/>
    </row>
    <row r="389" spans="2:7" s="55" customFormat="1">
      <c r="B389" s="53"/>
      <c r="C389" s="87"/>
      <c r="D389" s="88" t="str">
        <f>IF('Desktop DataBase'!A545="","",'Desktop DataBase'!A545)</f>
        <v/>
      </c>
      <c r="E389" s="88"/>
      <c r="F389" s="88"/>
      <c r="G389" s="88"/>
    </row>
    <row r="390" spans="2:7" s="55" customFormat="1">
      <c r="B390" s="53"/>
      <c r="C390" s="87"/>
      <c r="D390" s="88" t="str">
        <f>IF('Desktop DataBase'!A546="","",'Desktop DataBase'!A546)</f>
        <v/>
      </c>
      <c r="E390" s="88"/>
      <c r="F390" s="88"/>
      <c r="G390" s="88"/>
    </row>
    <row r="391" spans="2:7" s="55" customFormat="1">
      <c r="B391" s="53"/>
      <c r="C391" s="87"/>
      <c r="D391" s="88" t="str">
        <f>IF('Desktop DataBase'!A547="","",'Desktop DataBase'!A547)</f>
        <v/>
      </c>
      <c r="E391" s="88"/>
      <c r="F391" s="88"/>
      <c r="G391" s="88"/>
    </row>
    <row r="392" spans="2:7" s="55" customFormat="1">
      <c r="B392" s="53"/>
      <c r="C392" s="87"/>
      <c r="D392" s="88" t="str">
        <f>IF('Desktop DataBase'!A548="","",'Desktop DataBase'!A548)</f>
        <v/>
      </c>
      <c r="E392" s="88"/>
      <c r="F392" s="88"/>
      <c r="G392" s="88"/>
    </row>
    <row r="393" spans="2:7" s="55" customFormat="1">
      <c r="B393" s="53"/>
      <c r="C393" s="87"/>
      <c r="D393" s="88" t="str">
        <f>IF('Desktop DataBase'!A549="","",'Desktop DataBase'!A549)</f>
        <v/>
      </c>
      <c r="E393" s="88"/>
      <c r="F393" s="88"/>
      <c r="G393" s="88"/>
    </row>
    <row r="394" spans="2:7" s="55" customFormat="1">
      <c r="B394" s="53"/>
      <c r="C394" s="87"/>
      <c r="D394" s="88" t="str">
        <f>IF('Desktop DataBase'!A550="","",'Desktop DataBase'!A550)</f>
        <v/>
      </c>
      <c r="E394" s="88"/>
      <c r="F394" s="88"/>
      <c r="G394" s="88"/>
    </row>
    <row r="395" spans="2:7" s="55" customFormat="1">
      <c r="B395" s="53"/>
      <c r="C395" s="87"/>
      <c r="D395" s="88" t="str">
        <f>IF('Desktop DataBase'!A551="","",'Desktop DataBase'!A551)</f>
        <v/>
      </c>
      <c r="E395" s="88"/>
      <c r="F395" s="88"/>
      <c r="G395" s="88"/>
    </row>
    <row r="396" spans="2:7" s="55" customFormat="1">
      <c r="B396" s="53"/>
      <c r="C396" s="87"/>
      <c r="D396" s="88" t="str">
        <f>IF('Desktop DataBase'!A552="","",'Desktop DataBase'!A552)</f>
        <v/>
      </c>
      <c r="E396" s="88"/>
      <c r="F396" s="88"/>
      <c r="G396" s="88"/>
    </row>
    <row r="397" spans="2:7" s="55" customFormat="1">
      <c r="B397" s="53"/>
      <c r="C397" s="87"/>
      <c r="D397" s="88" t="str">
        <f>IF('Desktop DataBase'!A553="","",'Desktop DataBase'!A553)</f>
        <v/>
      </c>
      <c r="E397" s="88"/>
      <c r="F397" s="88"/>
      <c r="G397" s="88"/>
    </row>
    <row r="398" spans="2:7" s="55" customFormat="1">
      <c r="B398" s="53"/>
      <c r="C398" s="87"/>
      <c r="D398" s="88" t="str">
        <f>IF('Desktop DataBase'!A554="","",'Desktop DataBase'!A554)</f>
        <v/>
      </c>
      <c r="E398" s="88"/>
      <c r="F398" s="88"/>
      <c r="G398" s="88"/>
    </row>
    <row r="399" spans="2:7" s="55" customFormat="1">
      <c r="B399" s="53"/>
      <c r="C399" s="87"/>
      <c r="D399" s="88" t="str">
        <f>IF('Desktop DataBase'!A555="","",'Desktop DataBase'!A555)</f>
        <v/>
      </c>
      <c r="E399" s="88"/>
      <c r="F399" s="88"/>
      <c r="G399" s="88"/>
    </row>
    <row r="400" spans="2:7" s="55" customFormat="1">
      <c r="B400" s="53"/>
      <c r="C400" s="87"/>
      <c r="D400" s="88" t="str">
        <f>IF('Desktop DataBase'!A556="","",'Desktop DataBase'!A556)</f>
        <v/>
      </c>
      <c r="E400" s="88"/>
      <c r="F400" s="88"/>
      <c r="G400" s="88"/>
    </row>
    <row r="401" spans="2:7" s="55" customFormat="1">
      <c r="B401" s="53"/>
      <c r="C401" s="87"/>
      <c r="D401" s="88" t="str">
        <f>IF('Desktop DataBase'!A557="","",'Desktop DataBase'!A557)</f>
        <v/>
      </c>
      <c r="E401" s="88"/>
      <c r="F401" s="88"/>
      <c r="G401" s="88"/>
    </row>
    <row r="402" spans="2:7" s="55" customFormat="1">
      <c r="B402" s="53"/>
      <c r="C402" s="87"/>
      <c r="D402" s="88" t="str">
        <f>IF('Desktop DataBase'!A558="","",'Desktop DataBase'!A558)</f>
        <v/>
      </c>
      <c r="E402" s="88"/>
      <c r="F402" s="88"/>
      <c r="G402" s="88"/>
    </row>
    <row r="403" spans="2:7" s="55" customFormat="1">
      <c r="B403" s="53"/>
      <c r="C403" s="87"/>
      <c r="D403" s="88" t="str">
        <f>IF('Desktop DataBase'!A559="","",'Desktop DataBase'!A559)</f>
        <v/>
      </c>
      <c r="E403" s="88"/>
      <c r="F403" s="88"/>
      <c r="G403" s="88"/>
    </row>
    <row r="404" spans="2:7" s="55" customFormat="1">
      <c r="B404" s="53"/>
      <c r="C404" s="87"/>
      <c r="D404" s="88" t="str">
        <f>IF('Desktop DataBase'!A560="","",'Desktop DataBase'!A560)</f>
        <v/>
      </c>
      <c r="E404" s="88"/>
      <c r="F404" s="88"/>
      <c r="G404" s="88"/>
    </row>
    <row r="405" spans="2:7" s="55" customFormat="1">
      <c r="B405" s="53"/>
      <c r="C405" s="87"/>
      <c r="D405" s="88" t="str">
        <f>IF('Desktop DataBase'!A561="","",'Desktop DataBase'!A561)</f>
        <v/>
      </c>
      <c r="E405" s="88"/>
      <c r="F405" s="88"/>
      <c r="G405" s="88"/>
    </row>
    <row r="406" spans="2:7" s="55" customFormat="1">
      <c r="B406" s="53"/>
      <c r="C406" s="87"/>
      <c r="D406" s="88" t="str">
        <f>IF('Desktop DataBase'!A562="","",'Desktop DataBase'!A562)</f>
        <v/>
      </c>
      <c r="E406" s="88"/>
      <c r="F406" s="88"/>
      <c r="G406" s="88"/>
    </row>
    <row r="407" spans="2:7" s="55" customFormat="1">
      <c r="B407" s="53"/>
      <c r="C407" s="87"/>
      <c r="D407" s="88" t="str">
        <f>IF('Desktop DataBase'!A563="","",'Desktop DataBase'!A563)</f>
        <v/>
      </c>
      <c r="E407" s="88"/>
      <c r="F407" s="88"/>
      <c r="G407" s="88"/>
    </row>
    <row r="408" spans="2:7" s="55" customFormat="1">
      <c r="B408" s="53"/>
      <c r="C408" s="87"/>
      <c r="D408" s="88" t="str">
        <f>IF('Desktop DataBase'!A564="","",'Desktop DataBase'!A564)</f>
        <v/>
      </c>
      <c r="E408" s="88"/>
      <c r="F408" s="88"/>
      <c r="G408" s="88"/>
    </row>
    <row r="409" spans="2:7" s="55" customFormat="1">
      <c r="B409" s="53"/>
      <c r="C409" s="87"/>
      <c r="D409" s="88" t="str">
        <f>IF('Desktop DataBase'!A565="","",'Desktop DataBase'!A565)</f>
        <v/>
      </c>
      <c r="E409" s="88"/>
      <c r="F409" s="88"/>
      <c r="G409" s="88"/>
    </row>
    <row r="410" spans="2:7" s="55" customFormat="1">
      <c r="B410" s="53"/>
      <c r="C410" s="87"/>
      <c r="D410" s="88" t="str">
        <f>IF('Desktop DataBase'!A566="","",'Desktop DataBase'!A566)</f>
        <v/>
      </c>
      <c r="E410" s="88"/>
      <c r="F410" s="88"/>
      <c r="G410" s="88"/>
    </row>
    <row r="411" spans="2:7" s="55" customFormat="1">
      <c r="B411" s="53"/>
      <c r="C411" s="87"/>
      <c r="D411" s="88" t="str">
        <f>IF('Desktop DataBase'!A567="","",'Desktop DataBase'!A567)</f>
        <v/>
      </c>
      <c r="E411" s="88"/>
      <c r="F411" s="88"/>
      <c r="G411" s="88"/>
    </row>
    <row r="412" spans="2:7" s="55" customFormat="1">
      <c r="B412" s="53"/>
      <c r="C412" s="87"/>
      <c r="D412" s="88" t="str">
        <f>IF('Desktop DataBase'!A568="","",'Desktop DataBase'!A568)</f>
        <v/>
      </c>
      <c r="E412" s="88"/>
      <c r="F412" s="88"/>
      <c r="G412" s="88"/>
    </row>
    <row r="413" spans="2:7" s="55" customFormat="1">
      <c r="B413" s="53"/>
      <c r="C413" s="87"/>
      <c r="D413" s="88" t="str">
        <f>IF('Desktop DataBase'!A569="","",'Desktop DataBase'!A569)</f>
        <v/>
      </c>
      <c r="E413" s="88"/>
      <c r="F413" s="88"/>
      <c r="G413" s="88"/>
    </row>
    <row r="414" spans="2:7" s="55" customFormat="1">
      <c r="B414" s="53"/>
      <c r="C414" s="87"/>
      <c r="D414" s="88" t="str">
        <f>IF('Desktop DataBase'!A570="","",'Desktop DataBase'!A570)</f>
        <v/>
      </c>
      <c r="E414" s="88"/>
      <c r="F414" s="88"/>
      <c r="G414" s="88"/>
    </row>
    <row r="415" spans="2:7" s="55" customFormat="1">
      <c r="B415" s="53"/>
      <c r="C415" s="87"/>
      <c r="D415" s="88" t="str">
        <f>IF('Desktop DataBase'!A571="","",'Desktop DataBase'!A571)</f>
        <v/>
      </c>
      <c r="E415" s="88"/>
      <c r="F415" s="88"/>
      <c r="G415" s="88"/>
    </row>
    <row r="416" spans="2:7" s="55" customFormat="1">
      <c r="B416" s="53"/>
      <c r="C416" s="87"/>
      <c r="D416" s="88" t="str">
        <f>IF('Desktop DataBase'!A572="","",'Desktop DataBase'!A572)</f>
        <v/>
      </c>
      <c r="E416" s="88"/>
      <c r="F416" s="88"/>
      <c r="G416" s="88"/>
    </row>
    <row r="417" spans="2:7" s="55" customFormat="1">
      <c r="B417" s="53"/>
      <c r="C417" s="87"/>
      <c r="D417" s="88" t="str">
        <f>IF('Desktop DataBase'!A573="","",'Desktop DataBase'!A573)</f>
        <v/>
      </c>
      <c r="E417" s="88"/>
      <c r="F417" s="88"/>
      <c r="G417" s="88"/>
    </row>
    <row r="418" spans="2:7" s="55" customFormat="1">
      <c r="B418" s="53"/>
      <c r="C418" s="87"/>
      <c r="D418" s="88" t="str">
        <f>IF('Desktop DataBase'!A574="","",'Desktop DataBase'!A574)</f>
        <v/>
      </c>
      <c r="E418" s="88"/>
      <c r="F418" s="88"/>
      <c r="G418" s="88"/>
    </row>
    <row r="419" spans="2:7" s="55" customFormat="1">
      <c r="B419" s="53"/>
      <c r="C419" s="87"/>
      <c r="D419" s="88" t="str">
        <f>IF('Desktop DataBase'!A575="","",'Desktop DataBase'!A575)</f>
        <v/>
      </c>
      <c r="E419" s="88"/>
      <c r="F419" s="88"/>
      <c r="G419" s="88"/>
    </row>
    <row r="420" spans="2:7" s="55" customFormat="1">
      <c r="B420" s="53"/>
      <c r="C420" s="87"/>
      <c r="D420" s="88" t="str">
        <f>IF('Desktop DataBase'!A576="","",'Desktop DataBase'!A576)</f>
        <v/>
      </c>
      <c r="E420" s="88"/>
      <c r="F420" s="88"/>
      <c r="G420" s="88"/>
    </row>
    <row r="421" spans="2:7" s="55" customFormat="1">
      <c r="B421" s="53"/>
      <c r="C421" s="87"/>
      <c r="D421" s="88" t="str">
        <f>IF('Desktop DataBase'!A577="","",'Desktop DataBase'!A577)</f>
        <v/>
      </c>
      <c r="E421" s="88"/>
      <c r="F421" s="88"/>
      <c r="G421" s="88"/>
    </row>
    <row r="422" spans="2:7" s="55" customFormat="1">
      <c r="B422" s="53"/>
      <c r="C422" s="87"/>
      <c r="D422" s="88" t="str">
        <f>IF('Desktop DataBase'!A578="","",'Desktop DataBase'!A578)</f>
        <v/>
      </c>
      <c r="E422" s="88"/>
      <c r="F422" s="88"/>
      <c r="G422" s="88"/>
    </row>
    <row r="423" spans="2:7" s="55" customFormat="1">
      <c r="B423" s="53"/>
      <c r="C423" s="87"/>
      <c r="D423" s="88" t="str">
        <f>IF('Desktop DataBase'!A579="","",'Desktop DataBase'!A579)</f>
        <v/>
      </c>
      <c r="E423" s="88"/>
      <c r="F423" s="88"/>
      <c r="G423" s="88"/>
    </row>
    <row r="424" spans="2:7" s="55" customFormat="1">
      <c r="B424" s="53"/>
      <c r="C424" s="87"/>
      <c r="D424" s="88" t="str">
        <f>IF('Desktop DataBase'!A580="","",'Desktop DataBase'!A580)</f>
        <v/>
      </c>
      <c r="E424" s="88"/>
      <c r="F424" s="88"/>
      <c r="G424" s="88"/>
    </row>
    <row r="425" spans="2:7" s="55" customFormat="1">
      <c r="B425" s="53"/>
      <c r="C425" s="87"/>
      <c r="D425" s="88" t="str">
        <f>IF('Desktop DataBase'!A581="","",'Desktop DataBase'!A581)</f>
        <v/>
      </c>
      <c r="E425" s="88"/>
      <c r="F425" s="88"/>
      <c r="G425" s="88"/>
    </row>
    <row r="426" spans="2:7" s="55" customFormat="1">
      <c r="B426" s="53"/>
      <c r="C426" s="87"/>
      <c r="D426" s="88" t="str">
        <f>IF('Desktop DataBase'!A582="","",'Desktop DataBase'!A582)</f>
        <v/>
      </c>
      <c r="E426" s="88"/>
      <c r="F426" s="88"/>
      <c r="G426" s="88"/>
    </row>
    <row r="427" spans="2:7" s="55" customFormat="1">
      <c r="B427" s="53"/>
      <c r="C427" s="87"/>
      <c r="D427" s="88" t="str">
        <f>IF('Desktop DataBase'!A583="","",'Desktop DataBase'!A583)</f>
        <v/>
      </c>
      <c r="E427" s="88"/>
      <c r="F427" s="88"/>
      <c r="G427" s="88"/>
    </row>
    <row r="428" spans="2:7" s="55" customFormat="1">
      <c r="B428" s="53"/>
      <c r="C428" s="87"/>
      <c r="D428" s="88" t="str">
        <f>IF('Desktop DataBase'!A584="","",'Desktop DataBase'!A584)</f>
        <v/>
      </c>
      <c r="E428" s="88"/>
      <c r="F428" s="88"/>
      <c r="G428" s="88"/>
    </row>
    <row r="429" spans="2:7" s="55" customFormat="1">
      <c r="B429" s="53"/>
      <c r="C429" s="87"/>
      <c r="D429" s="88" t="str">
        <f>IF('Desktop DataBase'!A585="","",'Desktop DataBase'!A585)</f>
        <v/>
      </c>
      <c r="E429" s="88"/>
      <c r="F429" s="88"/>
      <c r="G429" s="88"/>
    </row>
    <row r="430" spans="2:7" s="55" customFormat="1">
      <c r="B430" s="53"/>
      <c r="C430" s="87"/>
      <c r="D430" s="88" t="str">
        <f>IF('Desktop DataBase'!A586="","",'Desktop DataBase'!A586)</f>
        <v/>
      </c>
      <c r="E430" s="88"/>
      <c r="F430" s="88"/>
      <c r="G430" s="88"/>
    </row>
    <row r="431" spans="2:7" s="55" customFormat="1">
      <c r="B431" s="53"/>
      <c r="C431" s="87"/>
      <c r="D431" s="88" t="str">
        <f>IF('Desktop DataBase'!A587="","",'Desktop DataBase'!A587)</f>
        <v/>
      </c>
      <c r="E431" s="88"/>
      <c r="F431" s="88"/>
      <c r="G431" s="88"/>
    </row>
    <row r="432" spans="2:7" s="55" customFormat="1">
      <c r="B432" s="53"/>
      <c r="C432" s="87"/>
      <c r="D432" s="88" t="str">
        <f>IF('Desktop DataBase'!A588="","",'Desktop DataBase'!A588)</f>
        <v/>
      </c>
      <c r="E432" s="88"/>
      <c r="F432" s="88"/>
      <c r="G432" s="88"/>
    </row>
    <row r="433" spans="2:7" s="55" customFormat="1">
      <c r="B433" s="53"/>
      <c r="C433" s="87"/>
      <c r="D433" s="88" t="str">
        <f>IF('Desktop DataBase'!A589="","",'Desktop DataBase'!A589)</f>
        <v/>
      </c>
      <c r="E433" s="88"/>
      <c r="F433" s="88"/>
      <c r="G433" s="88"/>
    </row>
    <row r="434" spans="2:7" s="55" customFormat="1">
      <c r="B434" s="53"/>
      <c r="C434" s="87"/>
      <c r="D434" s="88" t="str">
        <f>IF('Desktop DataBase'!A590="","",'Desktop DataBase'!A590)</f>
        <v/>
      </c>
      <c r="E434" s="88"/>
      <c r="F434" s="88"/>
      <c r="G434" s="88"/>
    </row>
    <row r="435" spans="2:7" s="55" customFormat="1">
      <c r="B435" s="53"/>
      <c r="C435" s="87"/>
      <c r="D435" s="88" t="str">
        <f>IF('Desktop DataBase'!A591="","",'Desktop DataBase'!A591)</f>
        <v/>
      </c>
      <c r="E435" s="88"/>
      <c r="F435" s="88"/>
      <c r="G435" s="88"/>
    </row>
    <row r="436" spans="2:7" s="55" customFormat="1">
      <c r="B436" s="53"/>
      <c r="C436" s="87"/>
      <c r="D436" s="88" t="str">
        <f>IF('Desktop DataBase'!A592="","",'Desktop DataBase'!A592)</f>
        <v/>
      </c>
      <c r="E436" s="88"/>
      <c r="F436" s="88"/>
      <c r="G436" s="88"/>
    </row>
    <row r="437" spans="2:7" s="55" customFormat="1">
      <c r="B437" s="53"/>
      <c r="C437" s="87"/>
      <c r="D437" s="88" t="str">
        <f>IF('Desktop DataBase'!A593="","",'Desktop DataBase'!A593)</f>
        <v/>
      </c>
      <c r="E437" s="88"/>
      <c r="F437" s="88"/>
      <c r="G437" s="88"/>
    </row>
    <row r="438" spans="2:7" s="55" customFormat="1">
      <c r="B438" s="53"/>
      <c r="C438" s="87"/>
      <c r="D438" s="88" t="str">
        <f>IF('Desktop DataBase'!A594="","",'Desktop DataBase'!A594)</f>
        <v/>
      </c>
      <c r="E438" s="88"/>
      <c r="F438" s="88"/>
      <c r="G438" s="88"/>
    </row>
    <row r="439" spans="2:7" s="55" customFormat="1">
      <c r="B439" s="53"/>
      <c r="C439" s="87"/>
      <c r="D439" s="88" t="str">
        <f>IF('Desktop DataBase'!A595="","",'Desktop DataBase'!A595)</f>
        <v/>
      </c>
      <c r="E439" s="88"/>
      <c r="F439" s="88"/>
      <c r="G439" s="88"/>
    </row>
    <row r="440" spans="2:7" s="55" customFormat="1">
      <c r="B440" s="53"/>
      <c r="C440" s="87"/>
      <c r="D440" s="88" t="str">
        <f>IF('Desktop DataBase'!A596="","",'Desktop DataBase'!A596)</f>
        <v/>
      </c>
      <c r="E440" s="88"/>
      <c r="F440" s="88"/>
      <c r="G440" s="88"/>
    </row>
    <row r="441" spans="2:7" s="55" customFormat="1">
      <c r="B441" s="53"/>
      <c r="C441" s="87"/>
      <c r="D441" s="88" t="str">
        <f>IF('Desktop DataBase'!A597="","",'Desktop DataBase'!A597)</f>
        <v/>
      </c>
      <c r="E441" s="88"/>
      <c r="F441" s="88"/>
      <c r="G441" s="88"/>
    </row>
    <row r="442" spans="2:7" s="55" customFormat="1">
      <c r="B442" s="53"/>
      <c r="C442" s="87"/>
      <c r="D442" s="88" t="str">
        <f>IF('Desktop DataBase'!A598="","",'Desktop DataBase'!A598)</f>
        <v/>
      </c>
      <c r="E442" s="88"/>
      <c r="F442" s="88"/>
      <c r="G442" s="88"/>
    </row>
    <row r="443" spans="2:7" s="55" customFormat="1">
      <c r="B443" s="53"/>
      <c r="C443" s="87"/>
      <c r="D443" s="88" t="str">
        <f>IF('Desktop DataBase'!A599="","",'Desktop DataBase'!A599)</f>
        <v/>
      </c>
      <c r="E443" s="88"/>
      <c r="F443" s="88"/>
      <c r="G443" s="88"/>
    </row>
    <row r="444" spans="2:7" s="55" customFormat="1">
      <c r="B444" s="53"/>
      <c r="C444" s="87"/>
      <c r="D444" s="88" t="str">
        <f>IF('Desktop DataBase'!A600="","",'Desktop DataBase'!A600)</f>
        <v/>
      </c>
      <c r="E444" s="88"/>
      <c r="F444" s="88"/>
      <c r="G444" s="88"/>
    </row>
    <row r="445" spans="2:7" s="55" customFormat="1">
      <c r="B445" s="53"/>
      <c r="C445" s="87"/>
      <c r="D445" s="88" t="str">
        <f>IF('Desktop DataBase'!A601="","",'Desktop DataBase'!A601)</f>
        <v/>
      </c>
      <c r="E445" s="88"/>
      <c r="F445" s="88"/>
      <c r="G445" s="88"/>
    </row>
    <row r="446" spans="2:7" s="55" customFormat="1">
      <c r="B446" s="53"/>
      <c r="C446" s="87"/>
      <c r="D446" s="88" t="str">
        <f>IF('Desktop DataBase'!A602="","",'Desktop DataBase'!A602)</f>
        <v/>
      </c>
      <c r="E446" s="88"/>
      <c r="F446" s="88"/>
      <c r="G446" s="88"/>
    </row>
    <row r="447" spans="2:7" s="55" customFormat="1">
      <c r="B447" s="53"/>
      <c r="C447" s="87"/>
      <c r="D447" s="88" t="str">
        <f>IF('Desktop DataBase'!A603="","",'Desktop DataBase'!A603)</f>
        <v/>
      </c>
      <c r="E447" s="88"/>
      <c r="F447" s="88"/>
      <c r="G447" s="88"/>
    </row>
    <row r="448" spans="2:7" s="55" customFormat="1">
      <c r="B448" s="53"/>
      <c r="C448" s="87"/>
      <c r="D448" s="88" t="str">
        <f>IF('Desktop DataBase'!A604="","",'Desktop DataBase'!A604)</f>
        <v/>
      </c>
      <c r="E448" s="88"/>
      <c r="F448" s="88"/>
      <c r="G448" s="88"/>
    </row>
    <row r="449" spans="2:7" s="55" customFormat="1">
      <c r="B449" s="53"/>
      <c r="C449" s="87"/>
      <c r="D449" s="88" t="str">
        <f>IF('Desktop DataBase'!A605="","",'Desktop DataBase'!A605)</f>
        <v/>
      </c>
      <c r="E449" s="88"/>
      <c r="F449" s="88"/>
      <c r="G449" s="88"/>
    </row>
    <row r="450" spans="2:7" s="55" customFormat="1">
      <c r="B450" s="53"/>
      <c r="C450" s="87"/>
      <c r="D450" s="88" t="str">
        <f>IF('Desktop DataBase'!A606="","",'Desktop DataBase'!A606)</f>
        <v/>
      </c>
      <c r="E450" s="88"/>
      <c r="F450" s="88"/>
      <c r="G450" s="88"/>
    </row>
    <row r="451" spans="2:7" s="55" customFormat="1">
      <c r="B451" s="53"/>
      <c r="C451" s="87"/>
      <c r="D451" s="88" t="str">
        <f>IF('Desktop DataBase'!A607="","",'Desktop DataBase'!A607)</f>
        <v/>
      </c>
      <c r="E451" s="88"/>
      <c r="F451" s="88"/>
      <c r="G451" s="88"/>
    </row>
    <row r="452" spans="2:7" s="55" customFormat="1">
      <c r="B452" s="53"/>
      <c r="C452" s="87"/>
      <c r="D452" s="88" t="str">
        <f>IF('Desktop DataBase'!A608="","",'Desktop DataBase'!A608)</f>
        <v/>
      </c>
      <c r="E452" s="88"/>
      <c r="F452" s="88"/>
      <c r="G452" s="88"/>
    </row>
    <row r="453" spans="2:7" s="55" customFormat="1">
      <c r="B453" s="53"/>
      <c r="C453" s="87"/>
      <c r="D453" s="88" t="str">
        <f>IF('Desktop DataBase'!A609="","",'Desktop DataBase'!A609)</f>
        <v/>
      </c>
      <c r="E453" s="88"/>
      <c r="F453" s="88"/>
      <c r="G453" s="88"/>
    </row>
    <row r="454" spans="2:7" s="54" customFormat="1">
      <c r="B454" s="53"/>
      <c r="C454" s="89"/>
      <c r="D454" s="89"/>
      <c r="E454" s="89"/>
      <c r="F454" s="89"/>
      <c r="G454" s="89"/>
    </row>
  </sheetData>
  <dataConsolidate function="var"/>
  <mergeCells count="9">
    <mergeCell ref="B15:B29"/>
    <mergeCell ref="B71:B72"/>
    <mergeCell ref="B57:B58"/>
    <mergeCell ref="B59:B70"/>
    <mergeCell ref="B30:B32"/>
    <mergeCell ref="B33:B35"/>
    <mergeCell ref="B36:B45"/>
    <mergeCell ref="B46:B51"/>
    <mergeCell ref="B52:B56"/>
  </mergeCells>
  <conditionalFormatting sqref="D13:G72">
    <cfRule type="expression" dxfId="513" priority="1">
      <formula>MOD(ROW(),2)=1</formula>
    </cfRule>
  </conditionalFormatting>
  <dataValidations count="2">
    <dataValidation type="list" allowBlank="1" showInputMessage="1" showErrorMessage="1" sqref="G11">
      <formula1>models1desk</formula1>
    </dataValidation>
    <dataValidation type="list" allowBlank="1" showInputMessage="1" showErrorMessage="1" sqref="D11 E11 F11">
      <formula1>models1desk</formula1>
    </dataValidation>
  </dataValidations>
  <pageMargins left="0.25" right="0.25" top="0.75" bottom="0.75" header="0.3" footer="0.3"/>
  <pageSetup scale="54" fitToHeight="2"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theme="6"/>
  </sheetPr>
  <dimension ref="A1:XFD264"/>
  <sheetViews>
    <sheetView zoomScale="80" zoomScaleNormal="80" workbookViewId="0">
      <pane xSplit="1" ySplit="1" topLeftCell="B14" activePane="bottomRight" state="frozen"/>
      <selection activeCell="P3" sqref="P3"/>
      <selection pane="topRight" activeCell="P3" sqref="P3"/>
      <selection pane="bottomLeft" activeCell="P3" sqref="P3"/>
      <selection pane="bottomRight" activeCell="A17" sqref="A17"/>
    </sheetView>
  </sheetViews>
  <sheetFormatPr defaultColWidth="52.42578125" defaultRowHeight="12.75"/>
  <cols>
    <col min="1" max="1" width="33.28515625" style="63" customWidth="1"/>
    <col min="2" max="2" width="12.5703125" style="63" customWidth="1"/>
    <col min="3" max="3" width="17.140625" style="63" customWidth="1"/>
    <col min="4" max="5" width="15.140625" style="63" customWidth="1"/>
    <col min="6" max="6" width="28" style="63" bestFit="1" customWidth="1"/>
    <col min="7" max="7" width="21.42578125" style="63" bestFit="1" customWidth="1"/>
    <col min="8" max="8" width="35.5703125" style="63" bestFit="1" customWidth="1"/>
    <col min="9" max="9" width="38.7109375" style="63" customWidth="1"/>
    <col min="10" max="10" width="33.5703125" style="63" customWidth="1"/>
    <col min="11" max="11" width="69.5703125" style="63" customWidth="1"/>
    <col min="12" max="12" width="14.85546875" style="63" bestFit="1" customWidth="1"/>
    <col min="13" max="13" width="23.140625" style="63" bestFit="1" customWidth="1"/>
    <col min="14" max="14" width="24.85546875" style="63" customWidth="1"/>
    <col min="15" max="15" width="19.5703125" style="63" bestFit="1" customWidth="1"/>
    <col min="16" max="16" width="47.7109375" style="63" bestFit="1" customWidth="1"/>
    <col min="17" max="17" width="8.85546875" style="63" bestFit="1" customWidth="1"/>
    <col min="18" max="18" width="14" style="63" bestFit="1" customWidth="1"/>
    <col min="19" max="19" width="35.5703125" style="63" bestFit="1" customWidth="1"/>
    <col min="20" max="20" width="17.42578125" style="63" bestFit="1" customWidth="1"/>
    <col min="21" max="21" width="10.42578125" style="63" bestFit="1" customWidth="1"/>
    <col min="22" max="22" width="14.140625" style="63" bestFit="1" customWidth="1"/>
    <col min="23" max="23" width="24.140625" style="63" bestFit="1" customWidth="1"/>
    <col min="24" max="24" width="18" style="63" customWidth="1"/>
    <col min="25" max="25" width="18.42578125" style="63" bestFit="1" customWidth="1"/>
    <col min="26" max="26" width="16.85546875" style="63" bestFit="1" customWidth="1"/>
    <col min="27" max="27" width="19.5703125" style="63" customWidth="1"/>
    <col min="28" max="28" width="17.7109375" style="63" bestFit="1" customWidth="1"/>
    <col min="29" max="29" width="11.42578125" style="63" customWidth="1"/>
    <col min="30" max="30" width="20.85546875" style="63" bestFit="1" customWidth="1"/>
    <col min="31" max="31" width="26.28515625" style="63" customWidth="1"/>
    <col min="32" max="32" width="11.85546875" style="63" bestFit="1" customWidth="1"/>
    <col min="33" max="33" width="6.140625" style="63" customWidth="1"/>
    <col min="34" max="34" width="11.7109375" style="63" customWidth="1"/>
    <col min="35" max="35" width="18.42578125" style="63" bestFit="1" customWidth="1"/>
    <col min="36" max="36" width="12.140625" style="64" customWidth="1"/>
    <col min="37" max="37" width="19.42578125" style="63" customWidth="1"/>
    <col min="38" max="38" width="23.85546875" style="63" customWidth="1"/>
    <col min="39" max="39" width="23.85546875" style="64" customWidth="1"/>
    <col min="40" max="40" width="22" style="63" customWidth="1"/>
    <col min="41" max="41" width="12.42578125" style="63" customWidth="1"/>
    <col min="42" max="42" width="15.7109375" style="63" customWidth="1"/>
    <col min="43" max="43" width="13.140625" style="63" customWidth="1"/>
    <col min="44" max="44" width="55.140625" style="63" customWidth="1"/>
    <col min="45" max="45" width="15.7109375" style="63" customWidth="1"/>
    <col min="46" max="46" width="13.85546875" style="63" customWidth="1"/>
    <col min="47" max="49" width="52.42578125" style="63"/>
    <col min="50" max="50" width="28.42578125" style="63" customWidth="1"/>
    <col min="51" max="51" width="14.28515625" style="63" customWidth="1"/>
    <col min="52" max="52" width="12.42578125" style="63" customWidth="1"/>
    <col min="53" max="53" width="19.7109375" style="63" customWidth="1"/>
    <col min="54" max="54" width="17.42578125" style="63" customWidth="1"/>
    <col min="55" max="55" width="16.140625" style="63" customWidth="1"/>
    <col min="56" max="56" width="10.5703125" style="63" customWidth="1"/>
    <col min="57" max="57" width="11.28515625" style="63" customWidth="1"/>
    <col min="58" max="58" width="20.5703125" style="63" customWidth="1"/>
    <col min="59" max="59" width="21.28515625" style="63" customWidth="1"/>
    <col min="60" max="60" width="20.28515625" style="63" customWidth="1"/>
    <col min="61" max="61" width="15.5703125" style="63" customWidth="1"/>
    <col min="62" max="63" width="52.42578125" style="63" customWidth="1"/>
    <col min="64" max="64" width="32.85546875" style="63" customWidth="1"/>
    <col min="65" max="65" width="22.5703125" style="63" customWidth="1"/>
    <col min="66" max="258" width="52.42578125" style="63"/>
    <col min="259" max="259" width="25.5703125" style="63" customWidth="1"/>
    <col min="260" max="260" width="12.5703125" style="63" customWidth="1"/>
    <col min="261" max="262" width="15.140625" style="63" customWidth="1"/>
    <col min="263" max="263" width="28" style="63" bestFit="1" customWidth="1"/>
    <col min="264" max="264" width="21.42578125" style="63" bestFit="1" customWidth="1"/>
    <col min="265" max="265" width="35.5703125" style="63" bestFit="1" customWidth="1"/>
    <col min="266" max="266" width="35.28515625" style="63" customWidth="1"/>
    <col min="267" max="267" width="19.7109375" style="63" bestFit="1" customWidth="1"/>
    <col min="268" max="268" width="69.5703125" style="63" customWidth="1"/>
    <col min="269" max="269" width="14.85546875" style="63" bestFit="1" customWidth="1"/>
    <col min="270" max="270" width="23.140625" style="63" bestFit="1" customWidth="1"/>
    <col min="271" max="271" width="24.85546875" style="63" customWidth="1"/>
    <col min="272" max="272" width="19.5703125" style="63" bestFit="1" customWidth="1"/>
    <col min="273" max="273" width="47.7109375" style="63" bestFit="1" customWidth="1"/>
    <col min="274" max="274" width="8.85546875" style="63" bestFit="1" customWidth="1"/>
    <col min="275" max="275" width="14" style="63" bestFit="1" customWidth="1"/>
    <col min="276" max="276" width="35.5703125" style="63" bestFit="1" customWidth="1"/>
    <col min="277" max="277" width="17.42578125" style="63" bestFit="1" customWidth="1"/>
    <col min="278" max="278" width="10.42578125" style="63" bestFit="1" customWidth="1"/>
    <col min="279" max="279" width="14.140625" style="63" bestFit="1" customWidth="1"/>
    <col min="280" max="280" width="24.140625" style="63" bestFit="1" customWidth="1"/>
    <col min="281" max="281" width="18" style="63" customWidth="1"/>
    <col min="282" max="282" width="18.42578125" style="63" bestFit="1" customWidth="1"/>
    <col min="283" max="283" width="16.85546875" style="63" bestFit="1" customWidth="1"/>
    <col min="284" max="284" width="19.5703125" style="63" customWidth="1"/>
    <col min="285" max="285" width="17.7109375" style="63" bestFit="1" customWidth="1"/>
    <col min="286" max="286" width="9.28515625" style="63" customWidth="1"/>
    <col min="287" max="287" width="20.85546875" style="63" bestFit="1" customWidth="1"/>
    <col min="288" max="288" width="26.28515625" style="63" customWidth="1"/>
    <col min="289" max="289" width="11.85546875" style="63" bestFit="1" customWidth="1"/>
    <col min="290" max="290" width="6.140625" style="63" customWidth="1"/>
    <col min="291" max="291" width="8.42578125" style="63" customWidth="1"/>
    <col min="292" max="292" width="18.42578125" style="63" bestFit="1" customWidth="1"/>
    <col min="293" max="293" width="52.42578125" style="63"/>
    <col min="294" max="294" width="19.42578125" style="63" customWidth="1"/>
    <col min="295" max="296" width="23.85546875" style="63" customWidth="1"/>
    <col min="297" max="297" width="22" style="63" customWidth="1"/>
    <col min="298" max="298" width="12.42578125" style="63" customWidth="1"/>
    <col min="299" max="299" width="15.7109375" style="63" customWidth="1"/>
    <col min="300" max="300" width="13.140625" style="63" customWidth="1"/>
    <col min="301" max="301" width="52.42578125" style="63"/>
    <col min="302" max="302" width="15.7109375" style="63" customWidth="1"/>
    <col min="303" max="303" width="13.85546875" style="63" customWidth="1"/>
    <col min="304" max="307" width="52.42578125" style="63"/>
    <col min="308" max="308" width="14.28515625" style="63" customWidth="1"/>
    <col min="309" max="309" width="12.42578125" style="63" customWidth="1"/>
    <col min="310" max="310" width="19.7109375" style="63" customWidth="1"/>
    <col min="311" max="311" width="17.42578125" style="63" customWidth="1"/>
    <col min="312" max="312" width="11.85546875" style="63" customWidth="1"/>
    <col min="313" max="313" width="10.5703125" style="63" customWidth="1"/>
    <col min="314" max="314" width="11.28515625" style="63" customWidth="1"/>
    <col min="315" max="317" width="52.42578125" style="63"/>
    <col min="318" max="319" width="52.42578125" style="63" customWidth="1"/>
    <col min="320" max="320" width="32.85546875" style="63" customWidth="1"/>
    <col min="321" max="321" width="22.5703125" style="63" customWidth="1"/>
    <col min="322" max="514" width="52.42578125" style="63"/>
    <col min="515" max="515" width="25.5703125" style="63" customWidth="1"/>
    <col min="516" max="516" width="12.5703125" style="63" customWidth="1"/>
    <col min="517" max="518" width="15.140625" style="63" customWidth="1"/>
    <col min="519" max="519" width="28" style="63" bestFit="1" customWidth="1"/>
    <col min="520" max="520" width="21.42578125" style="63" bestFit="1" customWidth="1"/>
    <col min="521" max="521" width="35.5703125" style="63" bestFit="1" customWidth="1"/>
    <col min="522" max="522" width="35.28515625" style="63" customWidth="1"/>
    <col min="523" max="523" width="19.7109375" style="63" bestFit="1" customWidth="1"/>
    <col min="524" max="524" width="69.5703125" style="63" customWidth="1"/>
    <col min="525" max="525" width="14.85546875" style="63" bestFit="1" customWidth="1"/>
    <col min="526" max="526" width="23.140625" style="63" bestFit="1" customWidth="1"/>
    <col min="527" max="527" width="24.85546875" style="63" customWidth="1"/>
    <col min="528" max="528" width="19.5703125" style="63" bestFit="1" customWidth="1"/>
    <col min="529" max="529" width="47.7109375" style="63" bestFit="1" customWidth="1"/>
    <col min="530" max="530" width="8.85546875" style="63" bestFit="1" customWidth="1"/>
    <col min="531" max="531" width="14" style="63" bestFit="1" customWidth="1"/>
    <col min="532" max="532" width="35.5703125" style="63" bestFit="1" customWidth="1"/>
    <col min="533" max="533" width="17.42578125" style="63" bestFit="1" customWidth="1"/>
    <col min="534" max="534" width="10.42578125" style="63" bestFit="1" customWidth="1"/>
    <col min="535" max="535" width="14.140625" style="63" bestFit="1" customWidth="1"/>
    <col min="536" max="536" width="24.140625" style="63" bestFit="1" customWidth="1"/>
    <col min="537" max="537" width="18" style="63" customWidth="1"/>
    <col min="538" max="538" width="18.42578125" style="63" bestFit="1" customWidth="1"/>
    <col min="539" max="539" width="16.85546875" style="63" bestFit="1" customWidth="1"/>
    <col min="540" max="540" width="19.5703125" style="63" customWidth="1"/>
    <col min="541" max="541" width="17.7109375" style="63" bestFit="1" customWidth="1"/>
    <col min="542" max="542" width="9.28515625" style="63" customWidth="1"/>
    <col min="543" max="543" width="20.85546875" style="63" bestFit="1" customWidth="1"/>
    <col min="544" max="544" width="26.28515625" style="63" customWidth="1"/>
    <col min="545" max="545" width="11.85546875" style="63" bestFit="1" customWidth="1"/>
    <col min="546" max="546" width="6.140625" style="63" customWidth="1"/>
    <col min="547" max="547" width="8.42578125" style="63" customWidth="1"/>
    <col min="548" max="548" width="18.42578125" style="63" bestFit="1" customWidth="1"/>
    <col min="549" max="549" width="52.42578125" style="63"/>
    <col min="550" max="550" width="19.42578125" style="63" customWidth="1"/>
    <col min="551" max="552" width="23.85546875" style="63" customWidth="1"/>
    <col min="553" max="553" width="22" style="63" customWidth="1"/>
    <col min="554" max="554" width="12.42578125" style="63" customWidth="1"/>
    <col min="555" max="555" width="15.7109375" style="63" customWidth="1"/>
    <col min="556" max="556" width="13.140625" style="63" customWidth="1"/>
    <col min="557" max="557" width="52.42578125" style="63"/>
    <col min="558" max="558" width="15.7109375" style="63" customWidth="1"/>
    <col min="559" max="559" width="13.85546875" style="63" customWidth="1"/>
    <col min="560" max="563" width="52.42578125" style="63"/>
    <col min="564" max="564" width="14.28515625" style="63" customWidth="1"/>
    <col min="565" max="565" width="12.42578125" style="63" customWidth="1"/>
    <col min="566" max="566" width="19.7109375" style="63" customWidth="1"/>
    <col min="567" max="567" width="17.42578125" style="63" customWidth="1"/>
    <col min="568" max="568" width="11.85546875" style="63" customWidth="1"/>
    <col min="569" max="569" width="10.5703125" style="63" customWidth="1"/>
    <col min="570" max="570" width="11.28515625" style="63" customWidth="1"/>
    <col min="571" max="573" width="52.42578125" style="63"/>
    <col min="574" max="575" width="52.42578125" style="63" customWidth="1"/>
    <col min="576" max="576" width="32.85546875" style="63" customWidth="1"/>
    <col min="577" max="577" width="22.5703125" style="63" customWidth="1"/>
    <col min="578" max="770" width="52.42578125" style="63"/>
    <col min="771" max="771" width="25.5703125" style="63" customWidth="1"/>
    <col min="772" max="772" width="12.5703125" style="63" customWidth="1"/>
    <col min="773" max="774" width="15.140625" style="63" customWidth="1"/>
    <col min="775" max="775" width="28" style="63" bestFit="1" customWidth="1"/>
    <col min="776" max="776" width="21.42578125" style="63" bestFit="1" customWidth="1"/>
    <col min="777" max="777" width="35.5703125" style="63" bestFit="1" customWidth="1"/>
    <col min="778" max="778" width="35.28515625" style="63" customWidth="1"/>
    <col min="779" max="779" width="19.7109375" style="63" bestFit="1" customWidth="1"/>
    <col min="780" max="780" width="69.5703125" style="63" customWidth="1"/>
    <col min="781" max="781" width="14.85546875" style="63" bestFit="1" customWidth="1"/>
    <col min="782" max="782" width="23.140625" style="63" bestFit="1" customWidth="1"/>
    <col min="783" max="783" width="24.85546875" style="63" customWidth="1"/>
    <col min="784" max="784" width="19.5703125" style="63" bestFit="1" customWidth="1"/>
    <col min="785" max="785" width="47.7109375" style="63" bestFit="1" customWidth="1"/>
    <col min="786" max="786" width="8.85546875" style="63" bestFit="1" customWidth="1"/>
    <col min="787" max="787" width="14" style="63" bestFit="1" customWidth="1"/>
    <col min="788" max="788" width="35.5703125" style="63" bestFit="1" customWidth="1"/>
    <col min="789" max="789" width="17.42578125" style="63" bestFit="1" customWidth="1"/>
    <col min="790" max="790" width="10.42578125" style="63" bestFit="1" customWidth="1"/>
    <col min="791" max="791" width="14.140625" style="63" bestFit="1" customWidth="1"/>
    <col min="792" max="792" width="24.140625" style="63" bestFit="1" customWidth="1"/>
    <col min="793" max="793" width="18" style="63" customWidth="1"/>
    <col min="794" max="794" width="18.42578125" style="63" bestFit="1" customWidth="1"/>
    <col min="795" max="795" width="16.85546875" style="63" bestFit="1" customWidth="1"/>
    <col min="796" max="796" width="19.5703125" style="63" customWidth="1"/>
    <col min="797" max="797" width="17.7109375" style="63" bestFit="1" customWidth="1"/>
    <col min="798" max="798" width="9.28515625" style="63" customWidth="1"/>
    <col min="799" max="799" width="20.85546875" style="63" bestFit="1" customWidth="1"/>
    <col min="800" max="800" width="26.28515625" style="63" customWidth="1"/>
    <col min="801" max="801" width="11.85546875" style="63" bestFit="1" customWidth="1"/>
    <col min="802" max="802" width="6.140625" style="63" customWidth="1"/>
    <col min="803" max="803" width="8.42578125" style="63" customWidth="1"/>
    <col min="804" max="804" width="18.42578125" style="63" bestFit="1" customWidth="1"/>
    <col min="805" max="805" width="52.42578125" style="63"/>
    <col min="806" max="806" width="19.42578125" style="63" customWidth="1"/>
    <col min="807" max="808" width="23.85546875" style="63" customWidth="1"/>
    <col min="809" max="809" width="22" style="63" customWidth="1"/>
    <col min="810" max="810" width="12.42578125" style="63" customWidth="1"/>
    <col min="811" max="811" width="15.7109375" style="63" customWidth="1"/>
    <col min="812" max="812" width="13.140625" style="63" customWidth="1"/>
    <col min="813" max="813" width="52.42578125" style="63"/>
    <col min="814" max="814" width="15.7109375" style="63" customWidth="1"/>
    <col min="815" max="815" width="13.85546875" style="63" customWidth="1"/>
    <col min="816" max="819" width="52.42578125" style="63"/>
    <col min="820" max="820" width="14.28515625" style="63" customWidth="1"/>
    <col min="821" max="821" width="12.42578125" style="63" customWidth="1"/>
    <col min="822" max="822" width="19.7109375" style="63" customWidth="1"/>
    <col min="823" max="823" width="17.42578125" style="63" customWidth="1"/>
    <col min="824" max="824" width="11.85546875" style="63" customWidth="1"/>
    <col min="825" max="825" width="10.5703125" style="63" customWidth="1"/>
    <col min="826" max="826" width="11.28515625" style="63" customWidth="1"/>
    <col min="827" max="829" width="52.42578125" style="63"/>
    <col min="830" max="831" width="52.42578125" style="63" customWidth="1"/>
    <col min="832" max="832" width="32.85546875" style="63" customWidth="1"/>
    <col min="833" max="833" width="22.5703125" style="63" customWidth="1"/>
    <col min="834" max="1026" width="52.42578125" style="63"/>
    <col min="1027" max="1027" width="25.5703125" style="63" customWidth="1"/>
    <col min="1028" max="1028" width="12.5703125" style="63" customWidth="1"/>
    <col min="1029" max="1030" width="15.140625" style="63" customWidth="1"/>
    <col min="1031" max="1031" width="28" style="63" bestFit="1" customWidth="1"/>
    <col min="1032" max="1032" width="21.42578125" style="63" bestFit="1" customWidth="1"/>
    <col min="1033" max="1033" width="35.5703125" style="63" bestFit="1" customWidth="1"/>
    <col min="1034" max="1034" width="35.28515625" style="63" customWidth="1"/>
    <col min="1035" max="1035" width="19.7109375" style="63" bestFit="1" customWidth="1"/>
    <col min="1036" max="1036" width="69.5703125" style="63" customWidth="1"/>
    <col min="1037" max="1037" width="14.85546875" style="63" bestFit="1" customWidth="1"/>
    <col min="1038" max="1038" width="23.140625" style="63" bestFit="1" customWidth="1"/>
    <col min="1039" max="1039" width="24.85546875" style="63" customWidth="1"/>
    <col min="1040" max="1040" width="19.5703125" style="63" bestFit="1" customWidth="1"/>
    <col min="1041" max="1041" width="47.7109375" style="63" bestFit="1" customWidth="1"/>
    <col min="1042" max="1042" width="8.85546875" style="63" bestFit="1" customWidth="1"/>
    <col min="1043" max="1043" width="14" style="63" bestFit="1" customWidth="1"/>
    <col min="1044" max="1044" width="35.5703125" style="63" bestFit="1" customWidth="1"/>
    <col min="1045" max="1045" width="17.42578125" style="63" bestFit="1" customWidth="1"/>
    <col min="1046" max="1046" width="10.42578125" style="63" bestFit="1" customWidth="1"/>
    <col min="1047" max="1047" width="14.140625" style="63" bestFit="1" customWidth="1"/>
    <col min="1048" max="1048" width="24.140625" style="63" bestFit="1" customWidth="1"/>
    <col min="1049" max="1049" width="18" style="63" customWidth="1"/>
    <col min="1050" max="1050" width="18.42578125" style="63" bestFit="1" customWidth="1"/>
    <col min="1051" max="1051" width="16.85546875" style="63" bestFit="1" customWidth="1"/>
    <col min="1052" max="1052" width="19.5703125" style="63" customWidth="1"/>
    <col min="1053" max="1053" width="17.7109375" style="63" bestFit="1" customWidth="1"/>
    <col min="1054" max="1054" width="9.28515625" style="63" customWidth="1"/>
    <col min="1055" max="1055" width="20.85546875" style="63" bestFit="1" customWidth="1"/>
    <col min="1056" max="1056" width="26.28515625" style="63" customWidth="1"/>
    <col min="1057" max="1057" width="11.85546875" style="63" bestFit="1" customWidth="1"/>
    <col min="1058" max="1058" width="6.140625" style="63" customWidth="1"/>
    <col min="1059" max="1059" width="8.42578125" style="63" customWidth="1"/>
    <col min="1060" max="1060" width="18.42578125" style="63" bestFit="1" customWidth="1"/>
    <col min="1061" max="1061" width="52.42578125" style="63"/>
    <col min="1062" max="1062" width="19.42578125" style="63" customWidth="1"/>
    <col min="1063" max="1064" width="23.85546875" style="63" customWidth="1"/>
    <col min="1065" max="1065" width="22" style="63" customWidth="1"/>
    <col min="1066" max="1066" width="12.42578125" style="63" customWidth="1"/>
    <col min="1067" max="1067" width="15.7109375" style="63" customWidth="1"/>
    <col min="1068" max="1068" width="13.140625" style="63" customWidth="1"/>
    <col min="1069" max="1069" width="52.42578125" style="63"/>
    <col min="1070" max="1070" width="15.7109375" style="63" customWidth="1"/>
    <col min="1071" max="1071" width="13.85546875" style="63" customWidth="1"/>
    <col min="1072" max="1075" width="52.42578125" style="63"/>
    <col min="1076" max="1076" width="14.28515625" style="63" customWidth="1"/>
    <col min="1077" max="1077" width="12.42578125" style="63" customWidth="1"/>
    <col min="1078" max="1078" width="19.7109375" style="63" customWidth="1"/>
    <col min="1079" max="1079" width="17.42578125" style="63" customWidth="1"/>
    <col min="1080" max="1080" width="11.85546875" style="63" customWidth="1"/>
    <col min="1081" max="1081" width="10.5703125" style="63" customWidth="1"/>
    <col min="1082" max="1082" width="11.28515625" style="63" customWidth="1"/>
    <col min="1083" max="1085" width="52.42578125" style="63"/>
    <col min="1086" max="1087" width="52.42578125" style="63" customWidth="1"/>
    <col min="1088" max="1088" width="32.85546875" style="63" customWidth="1"/>
    <col min="1089" max="1089" width="22.5703125" style="63" customWidth="1"/>
    <col min="1090" max="1282" width="52.42578125" style="63"/>
    <col min="1283" max="1283" width="25.5703125" style="63" customWidth="1"/>
    <col min="1284" max="1284" width="12.5703125" style="63" customWidth="1"/>
    <col min="1285" max="1286" width="15.140625" style="63" customWidth="1"/>
    <col min="1287" max="1287" width="28" style="63" bestFit="1" customWidth="1"/>
    <col min="1288" max="1288" width="21.42578125" style="63" bestFit="1" customWidth="1"/>
    <col min="1289" max="1289" width="35.5703125" style="63" bestFit="1" customWidth="1"/>
    <col min="1290" max="1290" width="35.28515625" style="63" customWidth="1"/>
    <col min="1291" max="1291" width="19.7109375" style="63" bestFit="1" customWidth="1"/>
    <col min="1292" max="1292" width="69.5703125" style="63" customWidth="1"/>
    <col min="1293" max="1293" width="14.85546875" style="63" bestFit="1" customWidth="1"/>
    <col min="1294" max="1294" width="23.140625" style="63" bestFit="1" customWidth="1"/>
    <col min="1295" max="1295" width="24.85546875" style="63" customWidth="1"/>
    <col min="1296" max="1296" width="19.5703125" style="63" bestFit="1" customWidth="1"/>
    <col min="1297" max="1297" width="47.7109375" style="63" bestFit="1" customWidth="1"/>
    <col min="1298" max="1298" width="8.85546875" style="63" bestFit="1" customWidth="1"/>
    <col min="1299" max="1299" width="14" style="63" bestFit="1" customWidth="1"/>
    <col min="1300" max="1300" width="35.5703125" style="63" bestFit="1" customWidth="1"/>
    <col min="1301" max="1301" width="17.42578125" style="63" bestFit="1" customWidth="1"/>
    <col min="1302" max="1302" width="10.42578125" style="63" bestFit="1" customWidth="1"/>
    <col min="1303" max="1303" width="14.140625" style="63" bestFit="1" customWidth="1"/>
    <col min="1304" max="1304" width="24.140625" style="63" bestFit="1" customWidth="1"/>
    <col min="1305" max="1305" width="18" style="63" customWidth="1"/>
    <col min="1306" max="1306" width="18.42578125" style="63" bestFit="1" customWidth="1"/>
    <col min="1307" max="1307" width="16.85546875" style="63" bestFit="1" customWidth="1"/>
    <col min="1308" max="1308" width="19.5703125" style="63" customWidth="1"/>
    <col min="1309" max="1309" width="17.7109375" style="63" bestFit="1" customWidth="1"/>
    <col min="1310" max="1310" width="9.28515625" style="63" customWidth="1"/>
    <col min="1311" max="1311" width="20.85546875" style="63" bestFit="1" customWidth="1"/>
    <col min="1312" max="1312" width="26.28515625" style="63" customWidth="1"/>
    <col min="1313" max="1313" width="11.85546875" style="63" bestFit="1" customWidth="1"/>
    <col min="1314" max="1314" width="6.140625" style="63" customWidth="1"/>
    <col min="1315" max="1315" width="8.42578125" style="63" customWidth="1"/>
    <col min="1316" max="1316" width="18.42578125" style="63" bestFit="1" customWidth="1"/>
    <col min="1317" max="1317" width="52.42578125" style="63"/>
    <col min="1318" max="1318" width="19.42578125" style="63" customWidth="1"/>
    <col min="1319" max="1320" width="23.85546875" style="63" customWidth="1"/>
    <col min="1321" max="1321" width="22" style="63" customWidth="1"/>
    <col min="1322" max="1322" width="12.42578125" style="63" customWidth="1"/>
    <col min="1323" max="1323" width="15.7109375" style="63" customWidth="1"/>
    <col min="1324" max="1324" width="13.140625" style="63" customWidth="1"/>
    <col min="1325" max="1325" width="52.42578125" style="63"/>
    <col min="1326" max="1326" width="15.7109375" style="63" customWidth="1"/>
    <col min="1327" max="1327" width="13.85546875" style="63" customWidth="1"/>
    <col min="1328" max="1331" width="52.42578125" style="63"/>
    <col min="1332" max="1332" width="14.28515625" style="63" customWidth="1"/>
    <col min="1333" max="1333" width="12.42578125" style="63" customWidth="1"/>
    <col min="1334" max="1334" width="19.7109375" style="63" customWidth="1"/>
    <col min="1335" max="1335" width="17.42578125" style="63" customWidth="1"/>
    <col min="1336" max="1336" width="11.85546875" style="63" customWidth="1"/>
    <col min="1337" max="1337" width="10.5703125" style="63" customWidth="1"/>
    <col min="1338" max="1338" width="11.28515625" style="63" customWidth="1"/>
    <col min="1339" max="1341" width="52.42578125" style="63"/>
    <col min="1342" max="1343" width="52.42578125" style="63" customWidth="1"/>
    <col min="1344" max="1344" width="32.85546875" style="63" customWidth="1"/>
    <col min="1345" max="1345" width="22.5703125" style="63" customWidth="1"/>
    <col min="1346" max="1538" width="52.42578125" style="63"/>
    <col min="1539" max="1539" width="25.5703125" style="63" customWidth="1"/>
    <col min="1540" max="1540" width="12.5703125" style="63" customWidth="1"/>
    <col min="1541" max="1542" width="15.140625" style="63" customWidth="1"/>
    <col min="1543" max="1543" width="28" style="63" bestFit="1" customWidth="1"/>
    <col min="1544" max="1544" width="21.42578125" style="63" bestFit="1" customWidth="1"/>
    <col min="1545" max="1545" width="35.5703125" style="63" bestFit="1" customWidth="1"/>
    <col min="1546" max="1546" width="35.28515625" style="63" customWidth="1"/>
    <col min="1547" max="1547" width="19.7109375" style="63" bestFit="1" customWidth="1"/>
    <col min="1548" max="1548" width="69.5703125" style="63" customWidth="1"/>
    <col min="1549" max="1549" width="14.85546875" style="63" bestFit="1" customWidth="1"/>
    <col min="1550" max="1550" width="23.140625" style="63" bestFit="1" customWidth="1"/>
    <col min="1551" max="1551" width="24.85546875" style="63" customWidth="1"/>
    <col min="1552" max="1552" width="19.5703125" style="63" bestFit="1" customWidth="1"/>
    <col min="1553" max="1553" width="47.7109375" style="63" bestFit="1" customWidth="1"/>
    <col min="1554" max="1554" width="8.85546875" style="63" bestFit="1" customWidth="1"/>
    <col min="1555" max="1555" width="14" style="63" bestFit="1" customWidth="1"/>
    <col min="1556" max="1556" width="35.5703125" style="63" bestFit="1" customWidth="1"/>
    <col min="1557" max="1557" width="17.42578125" style="63" bestFit="1" customWidth="1"/>
    <col min="1558" max="1558" width="10.42578125" style="63" bestFit="1" customWidth="1"/>
    <col min="1559" max="1559" width="14.140625" style="63" bestFit="1" customWidth="1"/>
    <col min="1560" max="1560" width="24.140625" style="63" bestFit="1" customWidth="1"/>
    <col min="1561" max="1561" width="18" style="63" customWidth="1"/>
    <col min="1562" max="1562" width="18.42578125" style="63" bestFit="1" customWidth="1"/>
    <col min="1563" max="1563" width="16.85546875" style="63" bestFit="1" customWidth="1"/>
    <col min="1564" max="1564" width="19.5703125" style="63" customWidth="1"/>
    <col min="1565" max="1565" width="17.7109375" style="63" bestFit="1" customWidth="1"/>
    <col min="1566" max="1566" width="9.28515625" style="63" customWidth="1"/>
    <col min="1567" max="1567" width="20.85546875" style="63" bestFit="1" customWidth="1"/>
    <col min="1568" max="1568" width="26.28515625" style="63" customWidth="1"/>
    <col min="1569" max="1569" width="11.85546875" style="63" bestFit="1" customWidth="1"/>
    <col min="1570" max="1570" width="6.140625" style="63" customWidth="1"/>
    <col min="1571" max="1571" width="8.42578125" style="63" customWidth="1"/>
    <col min="1572" max="1572" width="18.42578125" style="63" bestFit="1" customWidth="1"/>
    <col min="1573" max="1573" width="52.42578125" style="63"/>
    <col min="1574" max="1574" width="19.42578125" style="63" customWidth="1"/>
    <col min="1575" max="1576" width="23.85546875" style="63" customWidth="1"/>
    <col min="1577" max="1577" width="22" style="63" customWidth="1"/>
    <col min="1578" max="1578" width="12.42578125" style="63" customWidth="1"/>
    <col min="1579" max="1579" width="15.7109375" style="63" customWidth="1"/>
    <col min="1580" max="1580" width="13.140625" style="63" customWidth="1"/>
    <col min="1581" max="1581" width="52.42578125" style="63"/>
    <col min="1582" max="1582" width="15.7109375" style="63" customWidth="1"/>
    <col min="1583" max="1583" width="13.85546875" style="63" customWidth="1"/>
    <col min="1584" max="1587" width="52.42578125" style="63"/>
    <col min="1588" max="1588" width="14.28515625" style="63" customWidth="1"/>
    <col min="1589" max="1589" width="12.42578125" style="63" customWidth="1"/>
    <col min="1590" max="1590" width="19.7109375" style="63" customWidth="1"/>
    <col min="1591" max="1591" width="17.42578125" style="63" customWidth="1"/>
    <col min="1592" max="1592" width="11.85546875" style="63" customWidth="1"/>
    <col min="1593" max="1593" width="10.5703125" style="63" customWidth="1"/>
    <col min="1594" max="1594" width="11.28515625" style="63" customWidth="1"/>
    <col min="1595" max="1597" width="52.42578125" style="63"/>
    <col min="1598" max="1599" width="52.42578125" style="63" customWidth="1"/>
    <col min="1600" max="1600" width="32.85546875" style="63" customWidth="1"/>
    <col min="1601" max="1601" width="22.5703125" style="63" customWidth="1"/>
    <col min="1602" max="1794" width="52.42578125" style="63"/>
    <col min="1795" max="1795" width="25.5703125" style="63" customWidth="1"/>
    <col min="1796" max="1796" width="12.5703125" style="63" customWidth="1"/>
    <col min="1797" max="1798" width="15.140625" style="63" customWidth="1"/>
    <col min="1799" max="1799" width="28" style="63" bestFit="1" customWidth="1"/>
    <col min="1800" max="1800" width="21.42578125" style="63" bestFit="1" customWidth="1"/>
    <col min="1801" max="1801" width="35.5703125" style="63" bestFit="1" customWidth="1"/>
    <col min="1802" max="1802" width="35.28515625" style="63" customWidth="1"/>
    <col min="1803" max="1803" width="19.7109375" style="63" bestFit="1" customWidth="1"/>
    <col min="1804" max="1804" width="69.5703125" style="63" customWidth="1"/>
    <col min="1805" max="1805" width="14.85546875" style="63" bestFit="1" customWidth="1"/>
    <col min="1806" max="1806" width="23.140625" style="63" bestFit="1" customWidth="1"/>
    <col min="1807" max="1807" width="24.85546875" style="63" customWidth="1"/>
    <col min="1808" max="1808" width="19.5703125" style="63" bestFit="1" customWidth="1"/>
    <col min="1809" max="1809" width="47.7109375" style="63" bestFit="1" customWidth="1"/>
    <col min="1810" max="1810" width="8.85546875" style="63" bestFit="1" customWidth="1"/>
    <col min="1811" max="1811" width="14" style="63" bestFit="1" customWidth="1"/>
    <col min="1812" max="1812" width="35.5703125" style="63" bestFit="1" customWidth="1"/>
    <col min="1813" max="1813" width="17.42578125" style="63" bestFit="1" customWidth="1"/>
    <col min="1814" max="1814" width="10.42578125" style="63" bestFit="1" customWidth="1"/>
    <col min="1815" max="1815" width="14.140625" style="63" bestFit="1" customWidth="1"/>
    <col min="1816" max="1816" width="24.140625" style="63" bestFit="1" customWidth="1"/>
    <col min="1817" max="1817" width="18" style="63" customWidth="1"/>
    <col min="1818" max="1818" width="18.42578125" style="63" bestFit="1" customWidth="1"/>
    <col min="1819" max="1819" width="16.85546875" style="63" bestFit="1" customWidth="1"/>
    <col min="1820" max="1820" width="19.5703125" style="63" customWidth="1"/>
    <col min="1821" max="1821" width="17.7109375" style="63" bestFit="1" customWidth="1"/>
    <col min="1822" max="1822" width="9.28515625" style="63" customWidth="1"/>
    <col min="1823" max="1823" width="20.85546875" style="63" bestFit="1" customWidth="1"/>
    <col min="1824" max="1824" width="26.28515625" style="63" customWidth="1"/>
    <col min="1825" max="1825" width="11.85546875" style="63" bestFit="1" customWidth="1"/>
    <col min="1826" max="1826" width="6.140625" style="63" customWidth="1"/>
    <col min="1827" max="1827" width="8.42578125" style="63" customWidth="1"/>
    <col min="1828" max="1828" width="18.42578125" style="63" bestFit="1" customWidth="1"/>
    <col min="1829" max="1829" width="52.42578125" style="63"/>
    <col min="1830" max="1830" width="19.42578125" style="63" customWidth="1"/>
    <col min="1831" max="1832" width="23.85546875" style="63" customWidth="1"/>
    <col min="1833" max="1833" width="22" style="63" customWidth="1"/>
    <col min="1834" max="1834" width="12.42578125" style="63" customWidth="1"/>
    <col min="1835" max="1835" width="15.7109375" style="63" customWidth="1"/>
    <col min="1836" max="1836" width="13.140625" style="63" customWidth="1"/>
    <col min="1837" max="1837" width="52.42578125" style="63"/>
    <col min="1838" max="1838" width="15.7109375" style="63" customWidth="1"/>
    <col min="1839" max="1839" width="13.85546875" style="63" customWidth="1"/>
    <col min="1840" max="1843" width="52.42578125" style="63"/>
    <col min="1844" max="1844" width="14.28515625" style="63" customWidth="1"/>
    <col min="1845" max="1845" width="12.42578125" style="63" customWidth="1"/>
    <col min="1846" max="1846" width="19.7109375" style="63" customWidth="1"/>
    <col min="1847" max="1847" width="17.42578125" style="63" customWidth="1"/>
    <col min="1848" max="1848" width="11.85546875" style="63" customWidth="1"/>
    <col min="1849" max="1849" width="10.5703125" style="63" customWidth="1"/>
    <col min="1850" max="1850" width="11.28515625" style="63" customWidth="1"/>
    <col min="1851" max="1853" width="52.42578125" style="63"/>
    <col min="1854" max="1855" width="52.42578125" style="63" customWidth="1"/>
    <col min="1856" max="1856" width="32.85546875" style="63" customWidth="1"/>
    <col min="1857" max="1857" width="22.5703125" style="63" customWidth="1"/>
    <col min="1858" max="2050" width="52.42578125" style="63"/>
    <col min="2051" max="2051" width="25.5703125" style="63" customWidth="1"/>
    <col min="2052" max="2052" width="12.5703125" style="63" customWidth="1"/>
    <col min="2053" max="2054" width="15.140625" style="63" customWidth="1"/>
    <col min="2055" max="2055" width="28" style="63" bestFit="1" customWidth="1"/>
    <col min="2056" max="2056" width="21.42578125" style="63" bestFit="1" customWidth="1"/>
    <col min="2057" max="2057" width="35.5703125" style="63" bestFit="1" customWidth="1"/>
    <col min="2058" max="2058" width="35.28515625" style="63" customWidth="1"/>
    <col min="2059" max="2059" width="19.7109375" style="63" bestFit="1" customWidth="1"/>
    <col min="2060" max="2060" width="69.5703125" style="63" customWidth="1"/>
    <col min="2061" max="2061" width="14.85546875" style="63" bestFit="1" customWidth="1"/>
    <col min="2062" max="2062" width="23.140625" style="63" bestFit="1" customWidth="1"/>
    <col min="2063" max="2063" width="24.85546875" style="63" customWidth="1"/>
    <col min="2064" max="2064" width="19.5703125" style="63" bestFit="1" customWidth="1"/>
    <col min="2065" max="2065" width="47.7109375" style="63" bestFit="1" customWidth="1"/>
    <col min="2066" max="2066" width="8.85546875" style="63" bestFit="1" customWidth="1"/>
    <col min="2067" max="2067" width="14" style="63" bestFit="1" customWidth="1"/>
    <col min="2068" max="2068" width="35.5703125" style="63" bestFit="1" customWidth="1"/>
    <col min="2069" max="2069" width="17.42578125" style="63" bestFit="1" customWidth="1"/>
    <col min="2070" max="2070" width="10.42578125" style="63" bestFit="1" customWidth="1"/>
    <col min="2071" max="2071" width="14.140625" style="63" bestFit="1" customWidth="1"/>
    <col min="2072" max="2072" width="24.140625" style="63" bestFit="1" customWidth="1"/>
    <col min="2073" max="2073" width="18" style="63" customWidth="1"/>
    <col min="2074" max="2074" width="18.42578125" style="63" bestFit="1" customWidth="1"/>
    <col min="2075" max="2075" width="16.85546875" style="63" bestFit="1" customWidth="1"/>
    <col min="2076" max="2076" width="19.5703125" style="63" customWidth="1"/>
    <col min="2077" max="2077" width="17.7109375" style="63" bestFit="1" customWidth="1"/>
    <col min="2078" max="2078" width="9.28515625" style="63" customWidth="1"/>
    <col min="2079" max="2079" width="20.85546875" style="63" bestFit="1" customWidth="1"/>
    <col min="2080" max="2080" width="26.28515625" style="63" customWidth="1"/>
    <col min="2081" max="2081" width="11.85546875" style="63" bestFit="1" customWidth="1"/>
    <col min="2082" max="2082" width="6.140625" style="63" customWidth="1"/>
    <col min="2083" max="2083" width="8.42578125" style="63" customWidth="1"/>
    <col min="2084" max="2084" width="18.42578125" style="63" bestFit="1" customWidth="1"/>
    <col min="2085" max="2085" width="52.42578125" style="63"/>
    <col min="2086" max="2086" width="19.42578125" style="63" customWidth="1"/>
    <col min="2087" max="2088" width="23.85546875" style="63" customWidth="1"/>
    <col min="2089" max="2089" width="22" style="63" customWidth="1"/>
    <col min="2090" max="2090" width="12.42578125" style="63" customWidth="1"/>
    <col min="2091" max="2091" width="15.7109375" style="63" customWidth="1"/>
    <col min="2092" max="2092" width="13.140625" style="63" customWidth="1"/>
    <col min="2093" max="2093" width="52.42578125" style="63"/>
    <col min="2094" max="2094" width="15.7109375" style="63" customWidth="1"/>
    <col min="2095" max="2095" width="13.85546875" style="63" customWidth="1"/>
    <col min="2096" max="2099" width="52.42578125" style="63"/>
    <col min="2100" max="2100" width="14.28515625" style="63" customWidth="1"/>
    <col min="2101" max="2101" width="12.42578125" style="63" customWidth="1"/>
    <col min="2102" max="2102" width="19.7109375" style="63" customWidth="1"/>
    <col min="2103" max="2103" width="17.42578125" style="63" customWidth="1"/>
    <col min="2104" max="2104" width="11.85546875" style="63" customWidth="1"/>
    <col min="2105" max="2105" width="10.5703125" style="63" customWidth="1"/>
    <col min="2106" max="2106" width="11.28515625" style="63" customWidth="1"/>
    <col min="2107" max="2109" width="52.42578125" style="63"/>
    <col min="2110" max="2111" width="52.42578125" style="63" customWidth="1"/>
    <col min="2112" max="2112" width="32.85546875" style="63" customWidth="1"/>
    <col min="2113" max="2113" width="22.5703125" style="63" customWidth="1"/>
    <col min="2114" max="2306" width="52.42578125" style="63"/>
    <col min="2307" max="2307" width="25.5703125" style="63" customWidth="1"/>
    <col min="2308" max="2308" width="12.5703125" style="63" customWidth="1"/>
    <col min="2309" max="2310" width="15.140625" style="63" customWidth="1"/>
    <col min="2311" max="2311" width="28" style="63" bestFit="1" customWidth="1"/>
    <col min="2312" max="2312" width="21.42578125" style="63" bestFit="1" customWidth="1"/>
    <col min="2313" max="2313" width="35.5703125" style="63" bestFit="1" customWidth="1"/>
    <col min="2314" max="2314" width="35.28515625" style="63" customWidth="1"/>
    <col min="2315" max="2315" width="19.7109375" style="63" bestFit="1" customWidth="1"/>
    <col min="2316" max="2316" width="69.5703125" style="63" customWidth="1"/>
    <col min="2317" max="2317" width="14.85546875" style="63" bestFit="1" customWidth="1"/>
    <col min="2318" max="2318" width="23.140625" style="63" bestFit="1" customWidth="1"/>
    <col min="2319" max="2319" width="24.85546875" style="63" customWidth="1"/>
    <col min="2320" max="2320" width="19.5703125" style="63" bestFit="1" customWidth="1"/>
    <col min="2321" max="2321" width="47.7109375" style="63" bestFit="1" customWidth="1"/>
    <col min="2322" max="2322" width="8.85546875" style="63" bestFit="1" customWidth="1"/>
    <col min="2323" max="2323" width="14" style="63" bestFit="1" customWidth="1"/>
    <col min="2324" max="2324" width="35.5703125" style="63" bestFit="1" customWidth="1"/>
    <col min="2325" max="2325" width="17.42578125" style="63" bestFit="1" customWidth="1"/>
    <col min="2326" max="2326" width="10.42578125" style="63" bestFit="1" customWidth="1"/>
    <col min="2327" max="2327" width="14.140625" style="63" bestFit="1" customWidth="1"/>
    <col min="2328" max="2328" width="24.140625" style="63" bestFit="1" customWidth="1"/>
    <col min="2329" max="2329" width="18" style="63" customWidth="1"/>
    <col min="2330" max="2330" width="18.42578125" style="63" bestFit="1" customWidth="1"/>
    <col min="2331" max="2331" width="16.85546875" style="63" bestFit="1" customWidth="1"/>
    <col min="2332" max="2332" width="19.5703125" style="63" customWidth="1"/>
    <col min="2333" max="2333" width="17.7109375" style="63" bestFit="1" customWidth="1"/>
    <col min="2334" max="2334" width="9.28515625" style="63" customWidth="1"/>
    <col min="2335" max="2335" width="20.85546875" style="63" bestFit="1" customWidth="1"/>
    <col min="2336" max="2336" width="26.28515625" style="63" customWidth="1"/>
    <col min="2337" max="2337" width="11.85546875" style="63" bestFit="1" customWidth="1"/>
    <col min="2338" max="2338" width="6.140625" style="63" customWidth="1"/>
    <col min="2339" max="2339" width="8.42578125" style="63" customWidth="1"/>
    <col min="2340" max="2340" width="18.42578125" style="63" bestFit="1" customWidth="1"/>
    <col min="2341" max="2341" width="52.42578125" style="63"/>
    <col min="2342" max="2342" width="19.42578125" style="63" customWidth="1"/>
    <col min="2343" max="2344" width="23.85546875" style="63" customWidth="1"/>
    <col min="2345" max="2345" width="22" style="63" customWidth="1"/>
    <col min="2346" max="2346" width="12.42578125" style="63" customWidth="1"/>
    <col min="2347" max="2347" width="15.7109375" style="63" customWidth="1"/>
    <col min="2348" max="2348" width="13.140625" style="63" customWidth="1"/>
    <col min="2349" max="2349" width="52.42578125" style="63"/>
    <col min="2350" max="2350" width="15.7109375" style="63" customWidth="1"/>
    <col min="2351" max="2351" width="13.85546875" style="63" customWidth="1"/>
    <col min="2352" max="2355" width="52.42578125" style="63"/>
    <col min="2356" max="2356" width="14.28515625" style="63" customWidth="1"/>
    <col min="2357" max="2357" width="12.42578125" style="63" customWidth="1"/>
    <col min="2358" max="2358" width="19.7109375" style="63" customWidth="1"/>
    <col min="2359" max="2359" width="17.42578125" style="63" customWidth="1"/>
    <col min="2360" max="2360" width="11.85546875" style="63" customWidth="1"/>
    <col min="2361" max="2361" width="10.5703125" style="63" customWidth="1"/>
    <col min="2362" max="2362" width="11.28515625" style="63" customWidth="1"/>
    <col min="2363" max="2365" width="52.42578125" style="63"/>
    <col min="2366" max="2367" width="52.42578125" style="63" customWidth="1"/>
    <col min="2368" max="2368" width="32.85546875" style="63" customWidth="1"/>
    <col min="2369" max="2369" width="22.5703125" style="63" customWidth="1"/>
    <col min="2370" max="2562" width="52.42578125" style="63"/>
    <col min="2563" max="2563" width="25.5703125" style="63" customWidth="1"/>
    <col min="2564" max="2564" width="12.5703125" style="63" customWidth="1"/>
    <col min="2565" max="2566" width="15.140625" style="63" customWidth="1"/>
    <col min="2567" max="2567" width="28" style="63" bestFit="1" customWidth="1"/>
    <col min="2568" max="2568" width="21.42578125" style="63" bestFit="1" customWidth="1"/>
    <col min="2569" max="2569" width="35.5703125" style="63" bestFit="1" customWidth="1"/>
    <col min="2570" max="2570" width="35.28515625" style="63" customWidth="1"/>
    <col min="2571" max="2571" width="19.7109375" style="63" bestFit="1" customWidth="1"/>
    <col min="2572" max="2572" width="69.5703125" style="63" customWidth="1"/>
    <col min="2573" max="2573" width="14.85546875" style="63" bestFit="1" customWidth="1"/>
    <col min="2574" max="2574" width="23.140625" style="63" bestFit="1" customWidth="1"/>
    <col min="2575" max="2575" width="24.85546875" style="63" customWidth="1"/>
    <col min="2576" max="2576" width="19.5703125" style="63" bestFit="1" customWidth="1"/>
    <col min="2577" max="2577" width="47.7109375" style="63" bestFit="1" customWidth="1"/>
    <col min="2578" max="2578" width="8.85546875" style="63" bestFit="1" customWidth="1"/>
    <col min="2579" max="2579" width="14" style="63" bestFit="1" customWidth="1"/>
    <col min="2580" max="2580" width="35.5703125" style="63" bestFit="1" customWidth="1"/>
    <col min="2581" max="2581" width="17.42578125" style="63" bestFit="1" customWidth="1"/>
    <col min="2582" max="2582" width="10.42578125" style="63" bestFit="1" customWidth="1"/>
    <col min="2583" max="2583" width="14.140625" style="63" bestFit="1" customWidth="1"/>
    <col min="2584" max="2584" width="24.140625" style="63" bestFit="1" customWidth="1"/>
    <col min="2585" max="2585" width="18" style="63" customWidth="1"/>
    <col min="2586" max="2586" width="18.42578125" style="63" bestFit="1" customWidth="1"/>
    <col min="2587" max="2587" width="16.85546875" style="63" bestFit="1" customWidth="1"/>
    <col min="2588" max="2588" width="19.5703125" style="63" customWidth="1"/>
    <col min="2589" max="2589" width="17.7109375" style="63" bestFit="1" customWidth="1"/>
    <col min="2590" max="2590" width="9.28515625" style="63" customWidth="1"/>
    <col min="2591" max="2591" width="20.85546875" style="63" bestFit="1" customWidth="1"/>
    <col min="2592" max="2592" width="26.28515625" style="63" customWidth="1"/>
    <col min="2593" max="2593" width="11.85546875" style="63" bestFit="1" customWidth="1"/>
    <col min="2594" max="2594" width="6.140625" style="63" customWidth="1"/>
    <col min="2595" max="2595" width="8.42578125" style="63" customWidth="1"/>
    <col min="2596" max="2596" width="18.42578125" style="63" bestFit="1" customWidth="1"/>
    <col min="2597" max="2597" width="52.42578125" style="63"/>
    <col min="2598" max="2598" width="19.42578125" style="63" customWidth="1"/>
    <col min="2599" max="2600" width="23.85546875" style="63" customWidth="1"/>
    <col min="2601" max="2601" width="22" style="63" customWidth="1"/>
    <col min="2602" max="2602" width="12.42578125" style="63" customWidth="1"/>
    <col min="2603" max="2603" width="15.7109375" style="63" customWidth="1"/>
    <col min="2604" max="2604" width="13.140625" style="63" customWidth="1"/>
    <col min="2605" max="2605" width="52.42578125" style="63"/>
    <col min="2606" max="2606" width="15.7109375" style="63" customWidth="1"/>
    <col min="2607" max="2607" width="13.85546875" style="63" customWidth="1"/>
    <col min="2608" max="2611" width="52.42578125" style="63"/>
    <col min="2612" max="2612" width="14.28515625" style="63" customWidth="1"/>
    <col min="2613" max="2613" width="12.42578125" style="63" customWidth="1"/>
    <col min="2614" max="2614" width="19.7109375" style="63" customWidth="1"/>
    <col min="2615" max="2615" width="17.42578125" style="63" customWidth="1"/>
    <col min="2616" max="2616" width="11.85546875" style="63" customWidth="1"/>
    <col min="2617" max="2617" width="10.5703125" style="63" customWidth="1"/>
    <col min="2618" max="2618" width="11.28515625" style="63" customWidth="1"/>
    <col min="2619" max="2621" width="52.42578125" style="63"/>
    <col min="2622" max="2623" width="52.42578125" style="63" customWidth="1"/>
    <col min="2624" max="2624" width="32.85546875" style="63" customWidth="1"/>
    <col min="2625" max="2625" width="22.5703125" style="63" customWidth="1"/>
    <col min="2626" max="2818" width="52.42578125" style="63"/>
    <col min="2819" max="2819" width="25.5703125" style="63" customWidth="1"/>
    <col min="2820" max="2820" width="12.5703125" style="63" customWidth="1"/>
    <col min="2821" max="2822" width="15.140625" style="63" customWidth="1"/>
    <col min="2823" max="2823" width="28" style="63" bestFit="1" customWidth="1"/>
    <col min="2824" max="2824" width="21.42578125" style="63" bestFit="1" customWidth="1"/>
    <col min="2825" max="2825" width="35.5703125" style="63" bestFit="1" customWidth="1"/>
    <col min="2826" max="2826" width="35.28515625" style="63" customWidth="1"/>
    <col min="2827" max="2827" width="19.7109375" style="63" bestFit="1" customWidth="1"/>
    <col min="2828" max="2828" width="69.5703125" style="63" customWidth="1"/>
    <col min="2829" max="2829" width="14.85546875" style="63" bestFit="1" customWidth="1"/>
    <col min="2830" max="2830" width="23.140625" style="63" bestFit="1" customWidth="1"/>
    <col min="2831" max="2831" width="24.85546875" style="63" customWidth="1"/>
    <col min="2832" max="2832" width="19.5703125" style="63" bestFit="1" customWidth="1"/>
    <col min="2833" max="2833" width="47.7109375" style="63" bestFit="1" customWidth="1"/>
    <col min="2834" max="2834" width="8.85546875" style="63" bestFit="1" customWidth="1"/>
    <col min="2835" max="2835" width="14" style="63" bestFit="1" customWidth="1"/>
    <col min="2836" max="2836" width="35.5703125" style="63" bestFit="1" customWidth="1"/>
    <col min="2837" max="2837" width="17.42578125" style="63" bestFit="1" customWidth="1"/>
    <col min="2838" max="2838" width="10.42578125" style="63" bestFit="1" customWidth="1"/>
    <col min="2839" max="2839" width="14.140625" style="63" bestFit="1" customWidth="1"/>
    <col min="2840" max="2840" width="24.140625" style="63" bestFit="1" customWidth="1"/>
    <col min="2841" max="2841" width="18" style="63" customWidth="1"/>
    <col min="2842" max="2842" width="18.42578125" style="63" bestFit="1" customWidth="1"/>
    <col min="2843" max="2843" width="16.85546875" style="63" bestFit="1" customWidth="1"/>
    <col min="2844" max="2844" width="19.5703125" style="63" customWidth="1"/>
    <col min="2845" max="2845" width="17.7109375" style="63" bestFit="1" customWidth="1"/>
    <col min="2846" max="2846" width="9.28515625" style="63" customWidth="1"/>
    <col min="2847" max="2847" width="20.85546875" style="63" bestFit="1" customWidth="1"/>
    <col min="2848" max="2848" width="26.28515625" style="63" customWidth="1"/>
    <col min="2849" max="2849" width="11.85546875" style="63" bestFit="1" customWidth="1"/>
    <col min="2850" max="2850" width="6.140625" style="63" customWidth="1"/>
    <col min="2851" max="2851" width="8.42578125" style="63" customWidth="1"/>
    <col min="2852" max="2852" width="18.42578125" style="63" bestFit="1" customWidth="1"/>
    <col min="2853" max="2853" width="52.42578125" style="63"/>
    <col min="2854" max="2854" width="19.42578125" style="63" customWidth="1"/>
    <col min="2855" max="2856" width="23.85546875" style="63" customWidth="1"/>
    <col min="2857" max="2857" width="22" style="63" customWidth="1"/>
    <col min="2858" max="2858" width="12.42578125" style="63" customWidth="1"/>
    <col min="2859" max="2859" width="15.7109375" style="63" customWidth="1"/>
    <col min="2860" max="2860" width="13.140625" style="63" customWidth="1"/>
    <col min="2861" max="2861" width="52.42578125" style="63"/>
    <col min="2862" max="2862" width="15.7109375" style="63" customWidth="1"/>
    <col min="2863" max="2863" width="13.85546875" style="63" customWidth="1"/>
    <col min="2864" max="2867" width="52.42578125" style="63"/>
    <col min="2868" max="2868" width="14.28515625" style="63" customWidth="1"/>
    <col min="2869" max="2869" width="12.42578125" style="63" customWidth="1"/>
    <col min="2870" max="2870" width="19.7109375" style="63" customWidth="1"/>
    <col min="2871" max="2871" width="17.42578125" style="63" customWidth="1"/>
    <col min="2872" max="2872" width="11.85546875" style="63" customWidth="1"/>
    <col min="2873" max="2873" width="10.5703125" style="63" customWidth="1"/>
    <col min="2874" max="2874" width="11.28515625" style="63" customWidth="1"/>
    <col min="2875" max="2877" width="52.42578125" style="63"/>
    <col min="2878" max="2879" width="52.42578125" style="63" customWidth="1"/>
    <col min="2880" max="2880" width="32.85546875" style="63" customWidth="1"/>
    <col min="2881" max="2881" width="22.5703125" style="63" customWidth="1"/>
    <col min="2882" max="3074" width="52.42578125" style="63"/>
    <col min="3075" max="3075" width="25.5703125" style="63" customWidth="1"/>
    <col min="3076" max="3076" width="12.5703125" style="63" customWidth="1"/>
    <col min="3077" max="3078" width="15.140625" style="63" customWidth="1"/>
    <col min="3079" max="3079" width="28" style="63" bestFit="1" customWidth="1"/>
    <col min="3080" max="3080" width="21.42578125" style="63" bestFit="1" customWidth="1"/>
    <col min="3081" max="3081" width="35.5703125" style="63" bestFit="1" customWidth="1"/>
    <col min="3082" max="3082" width="35.28515625" style="63" customWidth="1"/>
    <col min="3083" max="3083" width="19.7109375" style="63" bestFit="1" customWidth="1"/>
    <col min="3084" max="3084" width="69.5703125" style="63" customWidth="1"/>
    <col min="3085" max="3085" width="14.85546875" style="63" bestFit="1" customWidth="1"/>
    <col min="3086" max="3086" width="23.140625" style="63" bestFit="1" customWidth="1"/>
    <col min="3087" max="3087" width="24.85546875" style="63" customWidth="1"/>
    <col min="3088" max="3088" width="19.5703125" style="63" bestFit="1" customWidth="1"/>
    <col min="3089" max="3089" width="47.7109375" style="63" bestFit="1" customWidth="1"/>
    <col min="3090" max="3090" width="8.85546875" style="63" bestFit="1" customWidth="1"/>
    <col min="3091" max="3091" width="14" style="63" bestFit="1" customWidth="1"/>
    <col min="3092" max="3092" width="35.5703125" style="63" bestFit="1" customWidth="1"/>
    <col min="3093" max="3093" width="17.42578125" style="63" bestFit="1" customWidth="1"/>
    <col min="3094" max="3094" width="10.42578125" style="63" bestFit="1" customWidth="1"/>
    <col min="3095" max="3095" width="14.140625" style="63" bestFit="1" customWidth="1"/>
    <col min="3096" max="3096" width="24.140625" style="63" bestFit="1" customWidth="1"/>
    <col min="3097" max="3097" width="18" style="63" customWidth="1"/>
    <col min="3098" max="3098" width="18.42578125" style="63" bestFit="1" customWidth="1"/>
    <col min="3099" max="3099" width="16.85546875" style="63" bestFit="1" customWidth="1"/>
    <col min="3100" max="3100" width="19.5703125" style="63" customWidth="1"/>
    <col min="3101" max="3101" width="17.7109375" style="63" bestFit="1" customWidth="1"/>
    <col min="3102" max="3102" width="9.28515625" style="63" customWidth="1"/>
    <col min="3103" max="3103" width="20.85546875" style="63" bestFit="1" customWidth="1"/>
    <col min="3104" max="3104" width="26.28515625" style="63" customWidth="1"/>
    <col min="3105" max="3105" width="11.85546875" style="63" bestFit="1" customWidth="1"/>
    <col min="3106" max="3106" width="6.140625" style="63" customWidth="1"/>
    <col min="3107" max="3107" width="8.42578125" style="63" customWidth="1"/>
    <col min="3108" max="3108" width="18.42578125" style="63" bestFit="1" customWidth="1"/>
    <col min="3109" max="3109" width="52.42578125" style="63"/>
    <col min="3110" max="3110" width="19.42578125" style="63" customWidth="1"/>
    <col min="3111" max="3112" width="23.85546875" style="63" customWidth="1"/>
    <col min="3113" max="3113" width="22" style="63" customWidth="1"/>
    <col min="3114" max="3114" width="12.42578125" style="63" customWidth="1"/>
    <col min="3115" max="3115" width="15.7109375" style="63" customWidth="1"/>
    <col min="3116" max="3116" width="13.140625" style="63" customWidth="1"/>
    <col min="3117" max="3117" width="52.42578125" style="63"/>
    <col min="3118" max="3118" width="15.7109375" style="63" customWidth="1"/>
    <col min="3119" max="3119" width="13.85546875" style="63" customWidth="1"/>
    <col min="3120" max="3123" width="52.42578125" style="63"/>
    <col min="3124" max="3124" width="14.28515625" style="63" customWidth="1"/>
    <col min="3125" max="3125" width="12.42578125" style="63" customWidth="1"/>
    <col min="3126" max="3126" width="19.7109375" style="63" customWidth="1"/>
    <col min="3127" max="3127" width="17.42578125" style="63" customWidth="1"/>
    <col min="3128" max="3128" width="11.85546875" style="63" customWidth="1"/>
    <col min="3129" max="3129" width="10.5703125" style="63" customWidth="1"/>
    <col min="3130" max="3130" width="11.28515625" style="63" customWidth="1"/>
    <col min="3131" max="3133" width="52.42578125" style="63"/>
    <col min="3134" max="3135" width="52.42578125" style="63" customWidth="1"/>
    <col min="3136" max="3136" width="32.85546875" style="63" customWidth="1"/>
    <col min="3137" max="3137" width="22.5703125" style="63" customWidth="1"/>
    <col min="3138" max="3330" width="52.42578125" style="63"/>
    <col min="3331" max="3331" width="25.5703125" style="63" customWidth="1"/>
    <col min="3332" max="3332" width="12.5703125" style="63" customWidth="1"/>
    <col min="3333" max="3334" width="15.140625" style="63" customWidth="1"/>
    <col min="3335" max="3335" width="28" style="63" bestFit="1" customWidth="1"/>
    <col min="3336" max="3336" width="21.42578125" style="63" bestFit="1" customWidth="1"/>
    <col min="3337" max="3337" width="35.5703125" style="63" bestFit="1" customWidth="1"/>
    <col min="3338" max="3338" width="35.28515625" style="63" customWidth="1"/>
    <col min="3339" max="3339" width="19.7109375" style="63" bestFit="1" customWidth="1"/>
    <col min="3340" max="3340" width="69.5703125" style="63" customWidth="1"/>
    <col min="3341" max="3341" width="14.85546875" style="63" bestFit="1" customWidth="1"/>
    <col min="3342" max="3342" width="23.140625" style="63" bestFit="1" customWidth="1"/>
    <col min="3343" max="3343" width="24.85546875" style="63" customWidth="1"/>
    <col min="3344" max="3344" width="19.5703125" style="63" bestFit="1" customWidth="1"/>
    <col min="3345" max="3345" width="47.7109375" style="63" bestFit="1" customWidth="1"/>
    <col min="3346" max="3346" width="8.85546875" style="63" bestFit="1" customWidth="1"/>
    <col min="3347" max="3347" width="14" style="63" bestFit="1" customWidth="1"/>
    <col min="3348" max="3348" width="35.5703125" style="63" bestFit="1" customWidth="1"/>
    <col min="3349" max="3349" width="17.42578125" style="63" bestFit="1" customWidth="1"/>
    <col min="3350" max="3350" width="10.42578125" style="63" bestFit="1" customWidth="1"/>
    <col min="3351" max="3351" width="14.140625" style="63" bestFit="1" customWidth="1"/>
    <col min="3352" max="3352" width="24.140625" style="63" bestFit="1" customWidth="1"/>
    <col min="3353" max="3353" width="18" style="63" customWidth="1"/>
    <col min="3354" max="3354" width="18.42578125" style="63" bestFit="1" customWidth="1"/>
    <col min="3355" max="3355" width="16.85546875" style="63" bestFit="1" customWidth="1"/>
    <col min="3356" max="3356" width="19.5703125" style="63" customWidth="1"/>
    <col min="3357" max="3357" width="17.7109375" style="63" bestFit="1" customWidth="1"/>
    <col min="3358" max="3358" width="9.28515625" style="63" customWidth="1"/>
    <col min="3359" max="3359" width="20.85546875" style="63" bestFit="1" customWidth="1"/>
    <col min="3360" max="3360" width="26.28515625" style="63" customWidth="1"/>
    <col min="3361" max="3361" width="11.85546875" style="63" bestFit="1" customWidth="1"/>
    <col min="3362" max="3362" width="6.140625" style="63" customWidth="1"/>
    <col min="3363" max="3363" width="8.42578125" style="63" customWidth="1"/>
    <col min="3364" max="3364" width="18.42578125" style="63" bestFit="1" customWidth="1"/>
    <col min="3365" max="3365" width="52.42578125" style="63"/>
    <col min="3366" max="3366" width="19.42578125" style="63" customWidth="1"/>
    <col min="3367" max="3368" width="23.85546875" style="63" customWidth="1"/>
    <col min="3369" max="3369" width="22" style="63" customWidth="1"/>
    <col min="3370" max="3370" width="12.42578125" style="63" customWidth="1"/>
    <col min="3371" max="3371" width="15.7109375" style="63" customWidth="1"/>
    <col min="3372" max="3372" width="13.140625" style="63" customWidth="1"/>
    <col min="3373" max="3373" width="52.42578125" style="63"/>
    <col min="3374" max="3374" width="15.7109375" style="63" customWidth="1"/>
    <col min="3375" max="3375" width="13.85546875" style="63" customWidth="1"/>
    <col min="3376" max="3379" width="52.42578125" style="63"/>
    <col min="3380" max="3380" width="14.28515625" style="63" customWidth="1"/>
    <col min="3381" max="3381" width="12.42578125" style="63" customWidth="1"/>
    <col min="3382" max="3382" width="19.7109375" style="63" customWidth="1"/>
    <col min="3383" max="3383" width="17.42578125" style="63" customWidth="1"/>
    <col min="3384" max="3384" width="11.85546875" style="63" customWidth="1"/>
    <col min="3385" max="3385" width="10.5703125" style="63" customWidth="1"/>
    <col min="3386" max="3386" width="11.28515625" style="63" customWidth="1"/>
    <col min="3387" max="3389" width="52.42578125" style="63"/>
    <col min="3390" max="3391" width="52.42578125" style="63" customWidth="1"/>
    <col min="3392" max="3392" width="32.85546875" style="63" customWidth="1"/>
    <col min="3393" max="3393" width="22.5703125" style="63" customWidth="1"/>
    <col min="3394" max="3586" width="52.42578125" style="63"/>
    <col min="3587" max="3587" width="25.5703125" style="63" customWidth="1"/>
    <col min="3588" max="3588" width="12.5703125" style="63" customWidth="1"/>
    <col min="3589" max="3590" width="15.140625" style="63" customWidth="1"/>
    <col min="3591" max="3591" width="28" style="63" bestFit="1" customWidth="1"/>
    <col min="3592" max="3592" width="21.42578125" style="63" bestFit="1" customWidth="1"/>
    <col min="3593" max="3593" width="35.5703125" style="63" bestFit="1" customWidth="1"/>
    <col min="3594" max="3594" width="35.28515625" style="63" customWidth="1"/>
    <col min="3595" max="3595" width="19.7109375" style="63" bestFit="1" customWidth="1"/>
    <col min="3596" max="3596" width="69.5703125" style="63" customWidth="1"/>
    <col min="3597" max="3597" width="14.85546875" style="63" bestFit="1" customWidth="1"/>
    <col min="3598" max="3598" width="23.140625" style="63" bestFit="1" customWidth="1"/>
    <col min="3599" max="3599" width="24.85546875" style="63" customWidth="1"/>
    <col min="3600" max="3600" width="19.5703125" style="63" bestFit="1" customWidth="1"/>
    <col min="3601" max="3601" width="47.7109375" style="63" bestFit="1" customWidth="1"/>
    <col min="3602" max="3602" width="8.85546875" style="63" bestFit="1" customWidth="1"/>
    <col min="3603" max="3603" width="14" style="63" bestFit="1" customWidth="1"/>
    <col min="3604" max="3604" width="35.5703125" style="63" bestFit="1" customWidth="1"/>
    <col min="3605" max="3605" width="17.42578125" style="63" bestFit="1" customWidth="1"/>
    <col min="3606" max="3606" width="10.42578125" style="63" bestFit="1" customWidth="1"/>
    <col min="3607" max="3607" width="14.140625" style="63" bestFit="1" customWidth="1"/>
    <col min="3608" max="3608" width="24.140625" style="63" bestFit="1" customWidth="1"/>
    <col min="3609" max="3609" width="18" style="63" customWidth="1"/>
    <col min="3610" max="3610" width="18.42578125" style="63" bestFit="1" customWidth="1"/>
    <col min="3611" max="3611" width="16.85546875" style="63" bestFit="1" customWidth="1"/>
    <col min="3612" max="3612" width="19.5703125" style="63" customWidth="1"/>
    <col min="3613" max="3613" width="17.7109375" style="63" bestFit="1" customWidth="1"/>
    <col min="3614" max="3614" width="9.28515625" style="63" customWidth="1"/>
    <col min="3615" max="3615" width="20.85546875" style="63" bestFit="1" customWidth="1"/>
    <col min="3616" max="3616" width="26.28515625" style="63" customWidth="1"/>
    <col min="3617" max="3617" width="11.85546875" style="63" bestFit="1" customWidth="1"/>
    <col min="3618" max="3618" width="6.140625" style="63" customWidth="1"/>
    <col min="3619" max="3619" width="8.42578125" style="63" customWidth="1"/>
    <col min="3620" max="3620" width="18.42578125" style="63" bestFit="1" customWidth="1"/>
    <col min="3621" max="3621" width="52.42578125" style="63"/>
    <col min="3622" max="3622" width="19.42578125" style="63" customWidth="1"/>
    <col min="3623" max="3624" width="23.85546875" style="63" customWidth="1"/>
    <col min="3625" max="3625" width="22" style="63" customWidth="1"/>
    <col min="3626" max="3626" width="12.42578125" style="63" customWidth="1"/>
    <col min="3627" max="3627" width="15.7109375" style="63" customWidth="1"/>
    <col min="3628" max="3628" width="13.140625" style="63" customWidth="1"/>
    <col min="3629" max="3629" width="52.42578125" style="63"/>
    <col min="3630" max="3630" width="15.7109375" style="63" customWidth="1"/>
    <col min="3631" max="3631" width="13.85546875" style="63" customWidth="1"/>
    <col min="3632" max="3635" width="52.42578125" style="63"/>
    <col min="3636" max="3636" width="14.28515625" style="63" customWidth="1"/>
    <col min="3637" max="3637" width="12.42578125" style="63" customWidth="1"/>
    <col min="3638" max="3638" width="19.7109375" style="63" customWidth="1"/>
    <col min="3639" max="3639" width="17.42578125" style="63" customWidth="1"/>
    <col min="3640" max="3640" width="11.85546875" style="63" customWidth="1"/>
    <col min="3641" max="3641" width="10.5703125" style="63" customWidth="1"/>
    <col min="3642" max="3642" width="11.28515625" style="63" customWidth="1"/>
    <col min="3643" max="3645" width="52.42578125" style="63"/>
    <col min="3646" max="3647" width="52.42578125" style="63" customWidth="1"/>
    <col min="3648" max="3648" width="32.85546875" style="63" customWidth="1"/>
    <col min="3649" max="3649" width="22.5703125" style="63" customWidth="1"/>
    <col min="3650" max="3842" width="52.42578125" style="63"/>
    <col min="3843" max="3843" width="25.5703125" style="63" customWidth="1"/>
    <col min="3844" max="3844" width="12.5703125" style="63" customWidth="1"/>
    <col min="3845" max="3846" width="15.140625" style="63" customWidth="1"/>
    <col min="3847" max="3847" width="28" style="63" bestFit="1" customWidth="1"/>
    <col min="3848" max="3848" width="21.42578125" style="63" bestFit="1" customWidth="1"/>
    <col min="3849" max="3849" width="35.5703125" style="63" bestFit="1" customWidth="1"/>
    <col min="3850" max="3850" width="35.28515625" style="63" customWidth="1"/>
    <col min="3851" max="3851" width="19.7109375" style="63" bestFit="1" customWidth="1"/>
    <col min="3852" max="3852" width="69.5703125" style="63" customWidth="1"/>
    <col min="3853" max="3853" width="14.85546875" style="63" bestFit="1" customWidth="1"/>
    <col min="3854" max="3854" width="23.140625" style="63" bestFit="1" customWidth="1"/>
    <col min="3855" max="3855" width="24.85546875" style="63" customWidth="1"/>
    <col min="3856" max="3856" width="19.5703125" style="63" bestFit="1" customWidth="1"/>
    <col min="3857" max="3857" width="47.7109375" style="63" bestFit="1" customWidth="1"/>
    <col min="3858" max="3858" width="8.85546875" style="63" bestFit="1" customWidth="1"/>
    <col min="3859" max="3859" width="14" style="63" bestFit="1" customWidth="1"/>
    <col min="3860" max="3860" width="35.5703125" style="63" bestFit="1" customWidth="1"/>
    <col min="3861" max="3861" width="17.42578125" style="63" bestFit="1" customWidth="1"/>
    <col min="3862" max="3862" width="10.42578125" style="63" bestFit="1" customWidth="1"/>
    <col min="3863" max="3863" width="14.140625" style="63" bestFit="1" customWidth="1"/>
    <col min="3864" max="3864" width="24.140625" style="63" bestFit="1" customWidth="1"/>
    <col min="3865" max="3865" width="18" style="63" customWidth="1"/>
    <col min="3866" max="3866" width="18.42578125" style="63" bestFit="1" customWidth="1"/>
    <col min="3867" max="3867" width="16.85546875" style="63" bestFit="1" customWidth="1"/>
    <col min="3868" max="3868" width="19.5703125" style="63" customWidth="1"/>
    <col min="3869" max="3869" width="17.7109375" style="63" bestFit="1" customWidth="1"/>
    <col min="3870" max="3870" width="9.28515625" style="63" customWidth="1"/>
    <col min="3871" max="3871" width="20.85546875" style="63" bestFit="1" customWidth="1"/>
    <col min="3872" max="3872" width="26.28515625" style="63" customWidth="1"/>
    <col min="3873" max="3873" width="11.85546875" style="63" bestFit="1" customWidth="1"/>
    <col min="3874" max="3874" width="6.140625" style="63" customWidth="1"/>
    <col min="3875" max="3875" width="8.42578125" style="63" customWidth="1"/>
    <col min="3876" max="3876" width="18.42578125" style="63" bestFit="1" customWidth="1"/>
    <col min="3877" max="3877" width="52.42578125" style="63"/>
    <col min="3878" max="3878" width="19.42578125" style="63" customWidth="1"/>
    <col min="3879" max="3880" width="23.85546875" style="63" customWidth="1"/>
    <col min="3881" max="3881" width="22" style="63" customWidth="1"/>
    <col min="3882" max="3882" width="12.42578125" style="63" customWidth="1"/>
    <col min="3883" max="3883" width="15.7109375" style="63" customWidth="1"/>
    <col min="3884" max="3884" width="13.140625" style="63" customWidth="1"/>
    <col min="3885" max="3885" width="52.42578125" style="63"/>
    <col min="3886" max="3886" width="15.7109375" style="63" customWidth="1"/>
    <col min="3887" max="3887" width="13.85546875" style="63" customWidth="1"/>
    <col min="3888" max="3891" width="52.42578125" style="63"/>
    <col min="3892" max="3892" width="14.28515625" style="63" customWidth="1"/>
    <col min="3893" max="3893" width="12.42578125" style="63" customWidth="1"/>
    <col min="3894" max="3894" width="19.7109375" style="63" customWidth="1"/>
    <col min="3895" max="3895" width="17.42578125" style="63" customWidth="1"/>
    <col min="3896" max="3896" width="11.85546875" style="63" customWidth="1"/>
    <col min="3897" max="3897" width="10.5703125" style="63" customWidth="1"/>
    <col min="3898" max="3898" width="11.28515625" style="63" customWidth="1"/>
    <col min="3899" max="3901" width="52.42578125" style="63"/>
    <col min="3902" max="3903" width="52.42578125" style="63" customWidth="1"/>
    <col min="3904" max="3904" width="32.85546875" style="63" customWidth="1"/>
    <col min="3905" max="3905" width="22.5703125" style="63" customWidth="1"/>
    <col min="3906" max="4098" width="52.42578125" style="63"/>
    <col min="4099" max="4099" width="25.5703125" style="63" customWidth="1"/>
    <col min="4100" max="4100" width="12.5703125" style="63" customWidth="1"/>
    <col min="4101" max="4102" width="15.140625" style="63" customWidth="1"/>
    <col min="4103" max="4103" width="28" style="63" bestFit="1" customWidth="1"/>
    <col min="4104" max="4104" width="21.42578125" style="63" bestFit="1" customWidth="1"/>
    <col min="4105" max="4105" width="35.5703125" style="63" bestFit="1" customWidth="1"/>
    <col min="4106" max="4106" width="35.28515625" style="63" customWidth="1"/>
    <col min="4107" max="4107" width="19.7109375" style="63" bestFit="1" customWidth="1"/>
    <col min="4108" max="4108" width="69.5703125" style="63" customWidth="1"/>
    <col min="4109" max="4109" width="14.85546875" style="63" bestFit="1" customWidth="1"/>
    <col min="4110" max="4110" width="23.140625" style="63" bestFit="1" customWidth="1"/>
    <col min="4111" max="4111" width="24.85546875" style="63" customWidth="1"/>
    <col min="4112" max="4112" width="19.5703125" style="63" bestFit="1" customWidth="1"/>
    <col min="4113" max="4113" width="47.7109375" style="63" bestFit="1" customWidth="1"/>
    <col min="4114" max="4114" width="8.85546875" style="63" bestFit="1" customWidth="1"/>
    <col min="4115" max="4115" width="14" style="63" bestFit="1" customWidth="1"/>
    <col min="4116" max="4116" width="35.5703125" style="63" bestFit="1" customWidth="1"/>
    <col min="4117" max="4117" width="17.42578125" style="63" bestFit="1" customWidth="1"/>
    <col min="4118" max="4118" width="10.42578125" style="63" bestFit="1" customWidth="1"/>
    <col min="4119" max="4119" width="14.140625" style="63" bestFit="1" customWidth="1"/>
    <col min="4120" max="4120" width="24.140625" style="63" bestFit="1" customWidth="1"/>
    <col min="4121" max="4121" width="18" style="63" customWidth="1"/>
    <col min="4122" max="4122" width="18.42578125" style="63" bestFit="1" customWidth="1"/>
    <col min="4123" max="4123" width="16.85546875" style="63" bestFit="1" customWidth="1"/>
    <col min="4124" max="4124" width="19.5703125" style="63" customWidth="1"/>
    <col min="4125" max="4125" width="17.7109375" style="63" bestFit="1" customWidth="1"/>
    <col min="4126" max="4126" width="9.28515625" style="63" customWidth="1"/>
    <col min="4127" max="4127" width="20.85546875" style="63" bestFit="1" customWidth="1"/>
    <col min="4128" max="4128" width="26.28515625" style="63" customWidth="1"/>
    <col min="4129" max="4129" width="11.85546875" style="63" bestFit="1" customWidth="1"/>
    <col min="4130" max="4130" width="6.140625" style="63" customWidth="1"/>
    <col min="4131" max="4131" width="8.42578125" style="63" customWidth="1"/>
    <col min="4132" max="4132" width="18.42578125" style="63" bestFit="1" customWidth="1"/>
    <col min="4133" max="4133" width="52.42578125" style="63"/>
    <col min="4134" max="4134" width="19.42578125" style="63" customWidth="1"/>
    <col min="4135" max="4136" width="23.85546875" style="63" customWidth="1"/>
    <col min="4137" max="4137" width="22" style="63" customWidth="1"/>
    <col min="4138" max="4138" width="12.42578125" style="63" customWidth="1"/>
    <col min="4139" max="4139" width="15.7109375" style="63" customWidth="1"/>
    <col min="4140" max="4140" width="13.140625" style="63" customWidth="1"/>
    <col min="4141" max="4141" width="52.42578125" style="63"/>
    <col min="4142" max="4142" width="15.7109375" style="63" customWidth="1"/>
    <col min="4143" max="4143" width="13.85546875" style="63" customWidth="1"/>
    <col min="4144" max="4147" width="52.42578125" style="63"/>
    <col min="4148" max="4148" width="14.28515625" style="63" customWidth="1"/>
    <col min="4149" max="4149" width="12.42578125" style="63" customWidth="1"/>
    <col min="4150" max="4150" width="19.7109375" style="63" customWidth="1"/>
    <col min="4151" max="4151" width="17.42578125" style="63" customWidth="1"/>
    <col min="4152" max="4152" width="11.85546875" style="63" customWidth="1"/>
    <col min="4153" max="4153" width="10.5703125" style="63" customWidth="1"/>
    <col min="4154" max="4154" width="11.28515625" style="63" customWidth="1"/>
    <col min="4155" max="4157" width="52.42578125" style="63"/>
    <col min="4158" max="4159" width="52.42578125" style="63" customWidth="1"/>
    <col min="4160" max="4160" width="32.85546875" style="63" customWidth="1"/>
    <col min="4161" max="4161" width="22.5703125" style="63" customWidth="1"/>
    <col min="4162" max="4354" width="52.42578125" style="63"/>
    <col min="4355" max="4355" width="25.5703125" style="63" customWidth="1"/>
    <col min="4356" max="4356" width="12.5703125" style="63" customWidth="1"/>
    <col min="4357" max="4358" width="15.140625" style="63" customWidth="1"/>
    <col min="4359" max="4359" width="28" style="63" bestFit="1" customWidth="1"/>
    <col min="4360" max="4360" width="21.42578125" style="63" bestFit="1" customWidth="1"/>
    <col min="4361" max="4361" width="35.5703125" style="63" bestFit="1" customWidth="1"/>
    <col min="4362" max="4362" width="35.28515625" style="63" customWidth="1"/>
    <col min="4363" max="4363" width="19.7109375" style="63" bestFit="1" customWidth="1"/>
    <col min="4364" max="4364" width="69.5703125" style="63" customWidth="1"/>
    <col min="4365" max="4365" width="14.85546875" style="63" bestFit="1" customWidth="1"/>
    <col min="4366" max="4366" width="23.140625" style="63" bestFit="1" customWidth="1"/>
    <col min="4367" max="4367" width="24.85546875" style="63" customWidth="1"/>
    <col min="4368" max="4368" width="19.5703125" style="63" bestFit="1" customWidth="1"/>
    <col min="4369" max="4369" width="47.7109375" style="63" bestFit="1" customWidth="1"/>
    <col min="4370" max="4370" width="8.85546875" style="63" bestFit="1" customWidth="1"/>
    <col min="4371" max="4371" width="14" style="63" bestFit="1" customWidth="1"/>
    <col min="4372" max="4372" width="35.5703125" style="63" bestFit="1" customWidth="1"/>
    <col min="4373" max="4373" width="17.42578125" style="63" bestFit="1" customWidth="1"/>
    <col min="4374" max="4374" width="10.42578125" style="63" bestFit="1" customWidth="1"/>
    <col min="4375" max="4375" width="14.140625" style="63" bestFit="1" customWidth="1"/>
    <col min="4376" max="4376" width="24.140625" style="63" bestFit="1" customWidth="1"/>
    <col min="4377" max="4377" width="18" style="63" customWidth="1"/>
    <col min="4378" max="4378" width="18.42578125" style="63" bestFit="1" customWidth="1"/>
    <col min="4379" max="4379" width="16.85546875" style="63" bestFit="1" customWidth="1"/>
    <col min="4380" max="4380" width="19.5703125" style="63" customWidth="1"/>
    <col min="4381" max="4381" width="17.7109375" style="63" bestFit="1" customWidth="1"/>
    <col min="4382" max="4382" width="9.28515625" style="63" customWidth="1"/>
    <col min="4383" max="4383" width="20.85546875" style="63" bestFit="1" customWidth="1"/>
    <col min="4384" max="4384" width="26.28515625" style="63" customWidth="1"/>
    <col min="4385" max="4385" width="11.85546875" style="63" bestFit="1" customWidth="1"/>
    <col min="4386" max="4386" width="6.140625" style="63" customWidth="1"/>
    <col min="4387" max="4387" width="8.42578125" style="63" customWidth="1"/>
    <col min="4388" max="4388" width="18.42578125" style="63" bestFit="1" customWidth="1"/>
    <col min="4389" max="4389" width="52.42578125" style="63"/>
    <col min="4390" max="4390" width="19.42578125" style="63" customWidth="1"/>
    <col min="4391" max="4392" width="23.85546875" style="63" customWidth="1"/>
    <col min="4393" max="4393" width="22" style="63" customWidth="1"/>
    <col min="4394" max="4394" width="12.42578125" style="63" customWidth="1"/>
    <col min="4395" max="4395" width="15.7109375" style="63" customWidth="1"/>
    <col min="4396" max="4396" width="13.140625" style="63" customWidth="1"/>
    <col min="4397" max="4397" width="52.42578125" style="63"/>
    <col min="4398" max="4398" width="15.7109375" style="63" customWidth="1"/>
    <col min="4399" max="4399" width="13.85546875" style="63" customWidth="1"/>
    <col min="4400" max="4403" width="52.42578125" style="63"/>
    <col min="4404" max="4404" width="14.28515625" style="63" customWidth="1"/>
    <col min="4405" max="4405" width="12.42578125" style="63" customWidth="1"/>
    <col min="4406" max="4406" width="19.7109375" style="63" customWidth="1"/>
    <col min="4407" max="4407" width="17.42578125" style="63" customWidth="1"/>
    <col min="4408" max="4408" width="11.85546875" style="63" customWidth="1"/>
    <col min="4409" max="4409" width="10.5703125" style="63" customWidth="1"/>
    <col min="4410" max="4410" width="11.28515625" style="63" customWidth="1"/>
    <col min="4411" max="4413" width="52.42578125" style="63"/>
    <col min="4414" max="4415" width="52.42578125" style="63" customWidth="1"/>
    <col min="4416" max="4416" width="32.85546875" style="63" customWidth="1"/>
    <col min="4417" max="4417" width="22.5703125" style="63" customWidth="1"/>
    <col min="4418" max="4610" width="52.42578125" style="63"/>
    <col min="4611" max="4611" width="25.5703125" style="63" customWidth="1"/>
    <col min="4612" max="4612" width="12.5703125" style="63" customWidth="1"/>
    <col min="4613" max="4614" width="15.140625" style="63" customWidth="1"/>
    <col min="4615" max="4615" width="28" style="63" bestFit="1" customWidth="1"/>
    <col min="4616" max="4616" width="21.42578125" style="63" bestFit="1" customWidth="1"/>
    <col min="4617" max="4617" width="35.5703125" style="63" bestFit="1" customWidth="1"/>
    <col min="4618" max="4618" width="35.28515625" style="63" customWidth="1"/>
    <col min="4619" max="4619" width="19.7109375" style="63" bestFit="1" customWidth="1"/>
    <col min="4620" max="4620" width="69.5703125" style="63" customWidth="1"/>
    <col min="4621" max="4621" width="14.85546875" style="63" bestFit="1" customWidth="1"/>
    <col min="4622" max="4622" width="23.140625" style="63" bestFit="1" customWidth="1"/>
    <col min="4623" max="4623" width="24.85546875" style="63" customWidth="1"/>
    <col min="4624" max="4624" width="19.5703125" style="63" bestFit="1" customWidth="1"/>
    <col min="4625" max="4625" width="47.7109375" style="63" bestFit="1" customWidth="1"/>
    <col min="4626" max="4626" width="8.85546875" style="63" bestFit="1" customWidth="1"/>
    <col min="4627" max="4627" width="14" style="63" bestFit="1" customWidth="1"/>
    <col min="4628" max="4628" width="35.5703125" style="63" bestFit="1" customWidth="1"/>
    <col min="4629" max="4629" width="17.42578125" style="63" bestFit="1" customWidth="1"/>
    <col min="4630" max="4630" width="10.42578125" style="63" bestFit="1" customWidth="1"/>
    <col min="4631" max="4631" width="14.140625" style="63" bestFit="1" customWidth="1"/>
    <col min="4632" max="4632" width="24.140625" style="63" bestFit="1" customWidth="1"/>
    <col min="4633" max="4633" width="18" style="63" customWidth="1"/>
    <col min="4634" max="4634" width="18.42578125" style="63" bestFit="1" customWidth="1"/>
    <col min="4635" max="4635" width="16.85546875" style="63" bestFit="1" customWidth="1"/>
    <col min="4636" max="4636" width="19.5703125" style="63" customWidth="1"/>
    <col min="4637" max="4637" width="17.7109375" style="63" bestFit="1" customWidth="1"/>
    <col min="4638" max="4638" width="9.28515625" style="63" customWidth="1"/>
    <col min="4639" max="4639" width="20.85546875" style="63" bestFit="1" customWidth="1"/>
    <col min="4640" max="4640" width="26.28515625" style="63" customWidth="1"/>
    <col min="4641" max="4641" width="11.85546875" style="63" bestFit="1" customWidth="1"/>
    <col min="4642" max="4642" width="6.140625" style="63" customWidth="1"/>
    <col min="4643" max="4643" width="8.42578125" style="63" customWidth="1"/>
    <col min="4644" max="4644" width="18.42578125" style="63" bestFit="1" customWidth="1"/>
    <col min="4645" max="4645" width="52.42578125" style="63"/>
    <col min="4646" max="4646" width="19.42578125" style="63" customWidth="1"/>
    <col min="4647" max="4648" width="23.85546875" style="63" customWidth="1"/>
    <col min="4649" max="4649" width="22" style="63" customWidth="1"/>
    <col min="4650" max="4650" width="12.42578125" style="63" customWidth="1"/>
    <col min="4651" max="4651" width="15.7109375" style="63" customWidth="1"/>
    <col min="4652" max="4652" width="13.140625" style="63" customWidth="1"/>
    <col min="4653" max="4653" width="52.42578125" style="63"/>
    <col min="4654" max="4654" width="15.7109375" style="63" customWidth="1"/>
    <col min="4655" max="4655" width="13.85546875" style="63" customWidth="1"/>
    <col min="4656" max="4659" width="52.42578125" style="63"/>
    <col min="4660" max="4660" width="14.28515625" style="63" customWidth="1"/>
    <col min="4661" max="4661" width="12.42578125" style="63" customWidth="1"/>
    <col min="4662" max="4662" width="19.7109375" style="63" customWidth="1"/>
    <col min="4663" max="4663" width="17.42578125" style="63" customWidth="1"/>
    <col min="4664" max="4664" width="11.85546875" style="63" customWidth="1"/>
    <col min="4665" max="4665" width="10.5703125" style="63" customWidth="1"/>
    <col min="4666" max="4666" width="11.28515625" style="63" customWidth="1"/>
    <col min="4667" max="4669" width="52.42578125" style="63"/>
    <col min="4670" max="4671" width="52.42578125" style="63" customWidth="1"/>
    <col min="4672" max="4672" width="32.85546875" style="63" customWidth="1"/>
    <col min="4673" max="4673" width="22.5703125" style="63" customWidth="1"/>
    <col min="4674" max="4866" width="52.42578125" style="63"/>
    <col min="4867" max="4867" width="25.5703125" style="63" customWidth="1"/>
    <col min="4868" max="4868" width="12.5703125" style="63" customWidth="1"/>
    <col min="4869" max="4870" width="15.140625" style="63" customWidth="1"/>
    <col min="4871" max="4871" width="28" style="63" bestFit="1" customWidth="1"/>
    <col min="4872" max="4872" width="21.42578125" style="63" bestFit="1" customWidth="1"/>
    <col min="4873" max="4873" width="35.5703125" style="63" bestFit="1" customWidth="1"/>
    <col min="4874" max="4874" width="35.28515625" style="63" customWidth="1"/>
    <col min="4875" max="4875" width="19.7109375" style="63" bestFit="1" customWidth="1"/>
    <col min="4876" max="4876" width="69.5703125" style="63" customWidth="1"/>
    <col min="4877" max="4877" width="14.85546875" style="63" bestFit="1" customWidth="1"/>
    <col min="4878" max="4878" width="23.140625" style="63" bestFit="1" customWidth="1"/>
    <col min="4879" max="4879" width="24.85546875" style="63" customWidth="1"/>
    <col min="4880" max="4880" width="19.5703125" style="63" bestFit="1" customWidth="1"/>
    <col min="4881" max="4881" width="47.7109375" style="63" bestFit="1" customWidth="1"/>
    <col min="4882" max="4882" width="8.85546875" style="63" bestFit="1" customWidth="1"/>
    <col min="4883" max="4883" width="14" style="63" bestFit="1" customWidth="1"/>
    <col min="4884" max="4884" width="35.5703125" style="63" bestFit="1" customWidth="1"/>
    <col min="4885" max="4885" width="17.42578125" style="63" bestFit="1" customWidth="1"/>
    <col min="4886" max="4886" width="10.42578125" style="63" bestFit="1" customWidth="1"/>
    <col min="4887" max="4887" width="14.140625" style="63" bestFit="1" customWidth="1"/>
    <col min="4888" max="4888" width="24.140625" style="63" bestFit="1" customWidth="1"/>
    <col min="4889" max="4889" width="18" style="63" customWidth="1"/>
    <col min="4890" max="4890" width="18.42578125" style="63" bestFit="1" customWidth="1"/>
    <col min="4891" max="4891" width="16.85546875" style="63" bestFit="1" customWidth="1"/>
    <col min="4892" max="4892" width="19.5703125" style="63" customWidth="1"/>
    <col min="4893" max="4893" width="17.7109375" style="63" bestFit="1" customWidth="1"/>
    <col min="4894" max="4894" width="9.28515625" style="63" customWidth="1"/>
    <col min="4895" max="4895" width="20.85546875" style="63" bestFit="1" customWidth="1"/>
    <col min="4896" max="4896" width="26.28515625" style="63" customWidth="1"/>
    <col min="4897" max="4897" width="11.85546875" style="63" bestFit="1" customWidth="1"/>
    <col min="4898" max="4898" width="6.140625" style="63" customWidth="1"/>
    <col min="4899" max="4899" width="8.42578125" style="63" customWidth="1"/>
    <col min="4900" max="4900" width="18.42578125" style="63" bestFit="1" customWidth="1"/>
    <col min="4901" max="4901" width="52.42578125" style="63"/>
    <col min="4902" max="4902" width="19.42578125" style="63" customWidth="1"/>
    <col min="4903" max="4904" width="23.85546875" style="63" customWidth="1"/>
    <col min="4905" max="4905" width="22" style="63" customWidth="1"/>
    <col min="4906" max="4906" width="12.42578125" style="63" customWidth="1"/>
    <col min="4907" max="4907" width="15.7109375" style="63" customWidth="1"/>
    <col min="4908" max="4908" width="13.140625" style="63" customWidth="1"/>
    <col min="4909" max="4909" width="52.42578125" style="63"/>
    <col min="4910" max="4910" width="15.7109375" style="63" customWidth="1"/>
    <col min="4911" max="4911" width="13.85546875" style="63" customWidth="1"/>
    <col min="4912" max="4915" width="52.42578125" style="63"/>
    <col min="4916" max="4916" width="14.28515625" style="63" customWidth="1"/>
    <col min="4917" max="4917" width="12.42578125" style="63" customWidth="1"/>
    <col min="4918" max="4918" width="19.7109375" style="63" customWidth="1"/>
    <col min="4919" max="4919" width="17.42578125" style="63" customWidth="1"/>
    <col min="4920" max="4920" width="11.85546875" style="63" customWidth="1"/>
    <col min="4921" max="4921" width="10.5703125" style="63" customWidth="1"/>
    <col min="4922" max="4922" width="11.28515625" style="63" customWidth="1"/>
    <col min="4923" max="4925" width="52.42578125" style="63"/>
    <col min="4926" max="4927" width="52.42578125" style="63" customWidth="1"/>
    <col min="4928" max="4928" width="32.85546875" style="63" customWidth="1"/>
    <col min="4929" max="4929" width="22.5703125" style="63" customWidth="1"/>
    <col min="4930" max="5122" width="52.42578125" style="63"/>
    <col min="5123" max="5123" width="25.5703125" style="63" customWidth="1"/>
    <col min="5124" max="5124" width="12.5703125" style="63" customWidth="1"/>
    <col min="5125" max="5126" width="15.140625" style="63" customWidth="1"/>
    <col min="5127" max="5127" width="28" style="63" bestFit="1" customWidth="1"/>
    <col min="5128" max="5128" width="21.42578125" style="63" bestFit="1" customWidth="1"/>
    <col min="5129" max="5129" width="35.5703125" style="63" bestFit="1" customWidth="1"/>
    <col min="5130" max="5130" width="35.28515625" style="63" customWidth="1"/>
    <col min="5131" max="5131" width="19.7109375" style="63" bestFit="1" customWidth="1"/>
    <col min="5132" max="5132" width="69.5703125" style="63" customWidth="1"/>
    <col min="5133" max="5133" width="14.85546875" style="63" bestFit="1" customWidth="1"/>
    <col min="5134" max="5134" width="23.140625" style="63" bestFit="1" customWidth="1"/>
    <col min="5135" max="5135" width="24.85546875" style="63" customWidth="1"/>
    <col min="5136" max="5136" width="19.5703125" style="63" bestFit="1" customWidth="1"/>
    <col min="5137" max="5137" width="47.7109375" style="63" bestFit="1" customWidth="1"/>
    <col min="5138" max="5138" width="8.85546875" style="63" bestFit="1" customWidth="1"/>
    <col min="5139" max="5139" width="14" style="63" bestFit="1" customWidth="1"/>
    <col min="5140" max="5140" width="35.5703125" style="63" bestFit="1" customWidth="1"/>
    <col min="5141" max="5141" width="17.42578125" style="63" bestFit="1" customWidth="1"/>
    <col min="5142" max="5142" width="10.42578125" style="63" bestFit="1" customWidth="1"/>
    <col min="5143" max="5143" width="14.140625" style="63" bestFit="1" customWidth="1"/>
    <col min="5144" max="5144" width="24.140625" style="63" bestFit="1" customWidth="1"/>
    <col min="5145" max="5145" width="18" style="63" customWidth="1"/>
    <col min="5146" max="5146" width="18.42578125" style="63" bestFit="1" customWidth="1"/>
    <col min="5147" max="5147" width="16.85546875" style="63" bestFit="1" customWidth="1"/>
    <col min="5148" max="5148" width="19.5703125" style="63" customWidth="1"/>
    <col min="5149" max="5149" width="17.7109375" style="63" bestFit="1" customWidth="1"/>
    <col min="5150" max="5150" width="9.28515625" style="63" customWidth="1"/>
    <col min="5151" max="5151" width="20.85546875" style="63" bestFit="1" customWidth="1"/>
    <col min="5152" max="5152" width="26.28515625" style="63" customWidth="1"/>
    <col min="5153" max="5153" width="11.85546875" style="63" bestFit="1" customWidth="1"/>
    <col min="5154" max="5154" width="6.140625" style="63" customWidth="1"/>
    <col min="5155" max="5155" width="8.42578125" style="63" customWidth="1"/>
    <col min="5156" max="5156" width="18.42578125" style="63" bestFit="1" customWidth="1"/>
    <col min="5157" max="5157" width="52.42578125" style="63"/>
    <col min="5158" max="5158" width="19.42578125" style="63" customWidth="1"/>
    <col min="5159" max="5160" width="23.85546875" style="63" customWidth="1"/>
    <col min="5161" max="5161" width="22" style="63" customWidth="1"/>
    <col min="5162" max="5162" width="12.42578125" style="63" customWidth="1"/>
    <col min="5163" max="5163" width="15.7109375" style="63" customWidth="1"/>
    <col min="5164" max="5164" width="13.140625" style="63" customWidth="1"/>
    <col min="5165" max="5165" width="52.42578125" style="63"/>
    <col min="5166" max="5166" width="15.7109375" style="63" customWidth="1"/>
    <col min="5167" max="5167" width="13.85546875" style="63" customWidth="1"/>
    <col min="5168" max="5171" width="52.42578125" style="63"/>
    <col min="5172" max="5172" width="14.28515625" style="63" customWidth="1"/>
    <col min="5173" max="5173" width="12.42578125" style="63" customWidth="1"/>
    <col min="5174" max="5174" width="19.7109375" style="63" customWidth="1"/>
    <col min="5175" max="5175" width="17.42578125" style="63" customWidth="1"/>
    <col min="5176" max="5176" width="11.85546875" style="63" customWidth="1"/>
    <col min="5177" max="5177" width="10.5703125" style="63" customWidth="1"/>
    <col min="5178" max="5178" width="11.28515625" style="63" customWidth="1"/>
    <col min="5179" max="5181" width="52.42578125" style="63"/>
    <col min="5182" max="5183" width="52.42578125" style="63" customWidth="1"/>
    <col min="5184" max="5184" width="32.85546875" style="63" customWidth="1"/>
    <col min="5185" max="5185" width="22.5703125" style="63" customWidth="1"/>
    <col min="5186" max="5378" width="52.42578125" style="63"/>
    <col min="5379" max="5379" width="25.5703125" style="63" customWidth="1"/>
    <col min="5380" max="5380" width="12.5703125" style="63" customWidth="1"/>
    <col min="5381" max="5382" width="15.140625" style="63" customWidth="1"/>
    <col min="5383" max="5383" width="28" style="63" bestFit="1" customWidth="1"/>
    <col min="5384" max="5384" width="21.42578125" style="63" bestFit="1" customWidth="1"/>
    <col min="5385" max="5385" width="35.5703125" style="63" bestFit="1" customWidth="1"/>
    <col min="5386" max="5386" width="35.28515625" style="63" customWidth="1"/>
    <col min="5387" max="5387" width="19.7109375" style="63" bestFit="1" customWidth="1"/>
    <col min="5388" max="5388" width="69.5703125" style="63" customWidth="1"/>
    <col min="5389" max="5389" width="14.85546875" style="63" bestFit="1" customWidth="1"/>
    <col min="5390" max="5390" width="23.140625" style="63" bestFit="1" customWidth="1"/>
    <col min="5391" max="5391" width="24.85546875" style="63" customWidth="1"/>
    <col min="5392" max="5392" width="19.5703125" style="63" bestFit="1" customWidth="1"/>
    <col min="5393" max="5393" width="47.7109375" style="63" bestFit="1" customWidth="1"/>
    <col min="5394" max="5394" width="8.85546875" style="63" bestFit="1" customWidth="1"/>
    <col min="5395" max="5395" width="14" style="63" bestFit="1" customWidth="1"/>
    <col min="5396" max="5396" width="35.5703125" style="63" bestFit="1" customWidth="1"/>
    <col min="5397" max="5397" width="17.42578125" style="63" bestFit="1" customWidth="1"/>
    <col min="5398" max="5398" width="10.42578125" style="63" bestFit="1" customWidth="1"/>
    <col min="5399" max="5399" width="14.140625" style="63" bestFit="1" customWidth="1"/>
    <col min="5400" max="5400" width="24.140625" style="63" bestFit="1" customWidth="1"/>
    <col min="5401" max="5401" width="18" style="63" customWidth="1"/>
    <col min="5402" max="5402" width="18.42578125" style="63" bestFit="1" customWidth="1"/>
    <col min="5403" max="5403" width="16.85546875" style="63" bestFit="1" customWidth="1"/>
    <col min="5404" max="5404" width="19.5703125" style="63" customWidth="1"/>
    <col min="5405" max="5405" width="17.7109375" style="63" bestFit="1" customWidth="1"/>
    <col min="5406" max="5406" width="9.28515625" style="63" customWidth="1"/>
    <col min="5407" max="5407" width="20.85546875" style="63" bestFit="1" customWidth="1"/>
    <col min="5408" max="5408" width="26.28515625" style="63" customWidth="1"/>
    <col min="5409" max="5409" width="11.85546875" style="63" bestFit="1" customWidth="1"/>
    <col min="5410" max="5410" width="6.140625" style="63" customWidth="1"/>
    <col min="5411" max="5411" width="8.42578125" style="63" customWidth="1"/>
    <col min="5412" max="5412" width="18.42578125" style="63" bestFit="1" customWidth="1"/>
    <col min="5413" max="5413" width="52.42578125" style="63"/>
    <col min="5414" max="5414" width="19.42578125" style="63" customWidth="1"/>
    <col min="5415" max="5416" width="23.85546875" style="63" customWidth="1"/>
    <col min="5417" max="5417" width="22" style="63" customWidth="1"/>
    <col min="5418" max="5418" width="12.42578125" style="63" customWidth="1"/>
    <col min="5419" max="5419" width="15.7109375" style="63" customWidth="1"/>
    <col min="5420" max="5420" width="13.140625" style="63" customWidth="1"/>
    <col min="5421" max="5421" width="52.42578125" style="63"/>
    <col min="5422" max="5422" width="15.7109375" style="63" customWidth="1"/>
    <col min="5423" max="5423" width="13.85546875" style="63" customWidth="1"/>
    <col min="5424" max="5427" width="52.42578125" style="63"/>
    <col min="5428" max="5428" width="14.28515625" style="63" customWidth="1"/>
    <col min="5429" max="5429" width="12.42578125" style="63" customWidth="1"/>
    <col min="5430" max="5430" width="19.7109375" style="63" customWidth="1"/>
    <col min="5431" max="5431" width="17.42578125" style="63" customWidth="1"/>
    <col min="5432" max="5432" width="11.85546875" style="63" customWidth="1"/>
    <col min="5433" max="5433" width="10.5703125" style="63" customWidth="1"/>
    <col min="5434" max="5434" width="11.28515625" style="63" customWidth="1"/>
    <col min="5435" max="5437" width="52.42578125" style="63"/>
    <col min="5438" max="5439" width="52.42578125" style="63" customWidth="1"/>
    <col min="5440" max="5440" width="32.85546875" style="63" customWidth="1"/>
    <col min="5441" max="5441" width="22.5703125" style="63" customWidth="1"/>
    <col min="5442" max="5634" width="52.42578125" style="63"/>
    <col min="5635" max="5635" width="25.5703125" style="63" customWidth="1"/>
    <col min="5636" max="5636" width="12.5703125" style="63" customWidth="1"/>
    <col min="5637" max="5638" width="15.140625" style="63" customWidth="1"/>
    <col min="5639" max="5639" width="28" style="63" bestFit="1" customWidth="1"/>
    <col min="5640" max="5640" width="21.42578125" style="63" bestFit="1" customWidth="1"/>
    <col min="5641" max="5641" width="35.5703125" style="63" bestFit="1" customWidth="1"/>
    <col min="5642" max="5642" width="35.28515625" style="63" customWidth="1"/>
    <col min="5643" max="5643" width="19.7109375" style="63" bestFit="1" customWidth="1"/>
    <col min="5644" max="5644" width="69.5703125" style="63" customWidth="1"/>
    <col min="5645" max="5645" width="14.85546875" style="63" bestFit="1" customWidth="1"/>
    <col min="5646" max="5646" width="23.140625" style="63" bestFit="1" customWidth="1"/>
    <col min="5647" max="5647" width="24.85546875" style="63" customWidth="1"/>
    <col min="5648" max="5648" width="19.5703125" style="63" bestFit="1" customWidth="1"/>
    <col min="5649" max="5649" width="47.7109375" style="63" bestFit="1" customWidth="1"/>
    <col min="5650" max="5650" width="8.85546875" style="63" bestFit="1" customWidth="1"/>
    <col min="5651" max="5651" width="14" style="63" bestFit="1" customWidth="1"/>
    <col min="5652" max="5652" width="35.5703125" style="63" bestFit="1" customWidth="1"/>
    <col min="5653" max="5653" width="17.42578125" style="63" bestFit="1" customWidth="1"/>
    <col min="5654" max="5654" width="10.42578125" style="63" bestFit="1" customWidth="1"/>
    <col min="5655" max="5655" width="14.140625" style="63" bestFit="1" customWidth="1"/>
    <col min="5656" max="5656" width="24.140625" style="63" bestFit="1" customWidth="1"/>
    <col min="5657" max="5657" width="18" style="63" customWidth="1"/>
    <col min="5658" max="5658" width="18.42578125" style="63" bestFit="1" customWidth="1"/>
    <col min="5659" max="5659" width="16.85546875" style="63" bestFit="1" customWidth="1"/>
    <col min="5660" max="5660" width="19.5703125" style="63" customWidth="1"/>
    <col min="5661" max="5661" width="17.7109375" style="63" bestFit="1" customWidth="1"/>
    <col min="5662" max="5662" width="9.28515625" style="63" customWidth="1"/>
    <col min="5663" max="5663" width="20.85546875" style="63" bestFit="1" customWidth="1"/>
    <col min="5664" max="5664" width="26.28515625" style="63" customWidth="1"/>
    <col min="5665" max="5665" width="11.85546875" style="63" bestFit="1" customWidth="1"/>
    <col min="5666" max="5666" width="6.140625" style="63" customWidth="1"/>
    <col min="5667" max="5667" width="8.42578125" style="63" customWidth="1"/>
    <col min="5668" max="5668" width="18.42578125" style="63" bestFit="1" customWidth="1"/>
    <col min="5669" max="5669" width="52.42578125" style="63"/>
    <col min="5670" max="5670" width="19.42578125" style="63" customWidth="1"/>
    <col min="5671" max="5672" width="23.85546875" style="63" customWidth="1"/>
    <col min="5673" max="5673" width="22" style="63" customWidth="1"/>
    <col min="5674" max="5674" width="12.42578125" style="63" customWidth="1"/>
    <col min="5675" max="5675" width="15.7109375" style="63" customWidth="1"/>
    <col min="5676" max="5676" width="13.140625" style="63" customWidth="1"/>
    <col min="5677" max="5677" width="52.42578125" style="63"/>
    <col min="5678" max="5678" width="15.7109375" style="63" customWidth="1"/>
    <col min="5679" max="5679" width="13.85546875" style="63" customWidth="1"/>
    <col min="5680" max="5683" width="52.42578125" style="63"/>
    <col min="5684" max="5684" width="14.28515625" style="63" customWidth="1"/>
    <col min="5685" max="5685" width="12.42578125" style="63" customWidth="1"/>
    <col min="5686" max="5686" width="19.7109375" style="63" customWidth="1"/>
    <col min="5687" max="5687" width="17.42578125" style="63" customWidth="1"/>
    <col min="5688" max="5688" width="11.85546875" style="63" customWidth="1"/>
    <col min="5689" max="5689" width="10.5703125" style="63" customWidth="1"/>
    <col min="5690" max="5690" width="11.28515625" style="63" customWidth="1"/>
    <col min="5691" max="5693" width="52.42578125" style="63"/>
    <col min="5694" max="5695" width="52.42578125" style="63" customWidth="1"/>
    <col min="5696" max="5696" width="32.85546875" style="63" customWidth="1"/>
    <col min="5697" max="5697" width="22.5703125" style="63" customWidth="1"/>
    <col min="5698" max="5890" width="52.42578125" style="63"/>
    <col min="5891" max="5891" width="25.5703125" style="63" customWidth="1"/>
    <col min="5892" max="5892" width="12.5703125" style="63" customWidth="1"/>
    <col min="5893" max="5894" width="15.140625" style="63" customWidth="1"/>
    <col min="5895" max="5895" width="28" style="63" bestFit="1" customWidth="1"/>
    <col min="5896" max="5896" width="21.42578125" style="63" bestFit="1" customWidth="1"/>
    <col min="5897" max="5897" width="35.5703125" style="63" bestFit="1" customWidth="1"/>
    <col min="5898" max="5898" width="35.28515625" style="63" customWidth="1"/>
    <col min="5899" max="5899" width="19.7109375" style="63" bestFit="1" customWidth="1"/>
    <col min="5900" max="5900" width="69.5703125" style="63" customWidth="1"/>
    <col min="5901" max="5901" width="14.85546875" style="63" bestFit="1" customWidth="1"/>
    <col min="5902" max="5902" width="23.140625" style="63" bestFit="1" customWidth="1"/>
    <col min="5903" max="5903" width="24.85546875" style="63" customWidth="1"/>
    <col min="5904" max="5904" width="19.5703125" style="63" bestFit="1" customWidth="1"/>
    <col min="5905" max="5905" width="47.7109375" style="63" bestFit="1" customWidth="1"/>
    <col min="5906" max="5906" width="8.85546875" style="63" bestFit="1" customWidth="1"/>
    <col min="5907" max="5907" width="14" style="63" bestFit="1" customWidth="1"/>
    <col min="5908" max="5908" width="35.5703125" style="63" bestFit="1" customWidth="1"/>
    <col min="5909" max="5909" width="17.42578125" style="63" bestFit="1" customWidth="1"/>
    <col min="5910" max="5910" width="10.42578125" style="63" bestFit="1" customWidth="1"/>
    <col min="5911" max="5911" width="14.140625" style="63" bestFit="1" customWidth="1"/>
    <col min="5912" max="5912" width="24.140625" style="63" bestFit="1" customWidth="1"/>
    <col min="5913" max="5913" width="18" style="63" customWidth="1"/>
    <col min="5914" max="5914" width="18.42578125" style="63" bestFit="1" customWidth="1"/>
    <col min="5915" max="5915" width="16.85546875" style="63" bestFit="1" customWidth="1"/>
    <col min="5916" max="5916" width="19.5703125" style="63" customWidth="1"/>
    <col min="5917" max="5917" width="17.7109375" style="63" bestFit="1" customWidth="1"/>
    <col min="5918" max="5918" width="9.28515625" style="63" customWidth="1"/>
    <col min="5919" max="5919" width="20.85546875" style="63" bestFit="1" customWidth="1"/>
    <col min="5920" max="5920" width="26.28515625" style="63" customWidth="1"/>
    <col min="5921" max="5921" width="11.85546875" style="63" bestFit="1" customWidth="1"/>
    <col min="5922" max="5922" width="6.140625" style="63" customWidth="1"/>
    <col min="5923" max="5923" width="8.42578125" style="63" customWidth="1"/>
    <col min="5924" max="5924" width="18.42578125" style="63" bestFit="1" customWidth="1"/>
    <col min="5925" max="5925" width="52.42578125" style="63"/>
    <col min="5926" max="5926" width="19.42578125" style="63" customWidth="1"/>
    <col min="5927" max="5928" width="23.85546875" style="63" customWidth="1"/>
    <col min="5929" max="5929" width="22" style="63" customWidth="1"/>
    <col min="5930" max="5930" width="12.42578125" style="63" customWidth="1"/>
    <col min="5931" max="5931" width="15.7109375" style="63" customWidth="1"/>
    <col min="5932" max="5932" width="13.140625" style="63" customWidth="1"/>
    <col min="5933" max="5933" width="52.42578125" style="63"/>
    <col min="5934" max="5934" width="15.7109375" style="63" customWidth="1"/>
    <col min="5935" max="5935" width="13.85546875" style="63" customWidth="1"/>
    <col min="5936" max="5939" width="52.42578125" style="63"/>
    <col min="5940" max="5940" width="14.28515625" style="63" customWidth="1"/>
    <col min="5941" max="5941" width="12.42578125" style="63" customWidth="1"/>
    <col min="5942" max="5942" width="19.7109375" style="63" customWidth="1"/>
    <col min="5943" max="5943" width="17.42578125" style="63" customWidth="1"/>
    <col min="5944" max="5944" width="11.85546875" style="63" customWidth="1"/>
    <col min="5945" max="5945" width="10.5703125" style="63" customWidth="1"/>
    <col min="5946" max="5946" width="11.28515625" style="63" customWidth="1"/>
    <col min="5947" max="5949" width="52.42578125" style="63"/>
    <col min="5950" max="5951" width="52.42578125" style="63" customWidth="1"/>
    <col min="5952" max="5952" width="32.85546875" style="63" customWidth="1"/>
    <col min="5953" max="5953" width="22.5703125" style="63" customWidth="1"/>
    <col min="5954" max="6146" width="52.42578125" style="63"/>
    <col min="6147" max="6147" width="25.5703125" style="63" customWidth="1"/>
    <col min="6148" max="6148" width="12.5703125" style="63" customWidth="1"/>
    <col min="6149" max="6150" width="15.140625" style="63" customWidth="1"/>
    <col min="6151" max="6151" width="28" style="63" bestFit="1" customWidth="1"/>
    <col min="6152" max="6152" width="21.42578125" style="63" bestFit="1" customWidth="1"/>
    <col min="6153" max="6153" width="35.5703125" style="63" bestFit="1" customWidth="1"/>
    <col min="6154" max="6154" width="35.28515625" style="63" customWidth="1"/>
    <col min="6155" max="6155" width="19.7109375" style="63" bestFit="1" customWidth="1"/>
    <col min="6156" max="6156" width="69.5703125" style="63" customWidth="1"/>
    <col min="6157" max="6157" width="14.85546875" style="63" bestFit="1" customWidth="1"/>
    <col min="6158" max="6158" width="23.140625" style="63" bestFit="1" customWidth="1"/>
    <col min="6159" max="6159" width="24.85546875" style="63" customWidth="1"/>
    <col min="6160" max="6160" width="19.5703125" style="63" bestFit="1" customWidth="1"/>
    <col min="6161" max="6161" width="47.7109375" style="63" bestFit="1" customWidth="1"/>
    <col min="6162" max="6162" width="8.85546875" style="63" bestFit="1" customWidth="1"/>
    <col min="6163" max="6163" width="14" style="63" bestFit="1" customWidth="1"/>
    <col min="6164" max="6164" width="35.5703125" style="63" bestFit="1" customWidth="1"/>
    <col min="6165" max="6165" width="17.42578125" style="63" bestFit="1" customWidth="1"/>
    <col min="6166" max="6166" width="10.42578125" style="63" bestFit="1" customWidth="1"/>
    <col min="6167" max="6167" width="14.140625" style="63" bestFit="1" customWidth="1"/>
    <col min="6168" max="6168" width="24.140625" style="63" bestFit="1" customWidth="1"/>
    <col min="6169" max="6169" width="18" style="63" customWidth="1"/>
    <col min="6170" max="6170" width="18.42578125" style="63" bestFit="1" customWidth="1"/>
    <col min="6171" max="6171" width="16.85546875" style="63" bestFit="1" customWidth="1"/>
    <col min="6172" max="6172" width="19.5703125" style="63" customWidth="1"/>
    <col min="6173" max="6173" width="17.7109375" style="63" bestFit="1" customWidth="1"/>
    <col min="6174" max="6174" width="9.28515625" style="63" customWidth="1"/>
    <col min="6175" max="6175" width="20.85546875" style="63" bestFit="1" customWidth="1"/>
    <col min="6176" max="6176" width="26.28515625" style="63" customWidth="1"/>
    <col min="6177" max="6177" width="11.85546875" style="63" bestFit="1" customWidth="1"/>
    <col min="6178" max="6178" width="6.140625" style="63" customWidth="1"/>
    <col min="6179" max="6179" width="8.42578125" style="63" customWidth="1"/>
    <col min="6180" max="6180" width="18.42578125" style="63" bestFit="1" customWidth="1"/>
    <col min="6181" max="6181" width="52.42578125" style="63"/>
    <col min="6182" max="6182" width="19.42578125" style="63" customWidth="1"/>
    <col min="6183" max="6184" width="23.85546875" style="63" customWidth="1"/>
    <col min="6185" max="6185" width="22" style="63" customWidth="1"/>
    <col min="6186" max="6186" width="12.42578125" style="63" customWidth="1"/>
    <col min="6187" max="6187" width="15.7109375" style="63" customWidth="1"/>
    <col min="6188" max="6188" width="13.140625" style="63" customWidth="1"/>
    <col min="6189" max="6189" width="52.42578125" style="63"/>
    <col min="6190" max="6190" width="15.7109375" style="63" customWidth="1"/>
    <col min="6191" max="6191" width="13.85546875" style="63" customWidth="1"/>
    <col min="6192" max="6195" width="52.42578125" style="63"/>
    <col min="6196" max="6196" width="14.28515625" style="63" customWidth="1"/>
    <col min="6197" max="6197" width="12.42578125" style="63" customWidth="1"/>
    <col min="6198" max="6198" width="19.7109375" style="63" customWidth="1"/>
    <col min="6199" max="6199" width="17.42578125" style="63" customWidth="1"/>
    <col min="6200" max="6200" width="11.85546875" style="63" customWidth="1"/>
    <col min="6201" max="6201" width="10.5703125" style="63" customWidth="1"/>
    <col min="6202" max="6202" width="11.28515625" style="63" customWidth="1"/>
    <col min="6203" max="6205" width="52.42578125" style="63"/>
    <col min="6206" max="6207" width="52.42578125" style="63" customWidth="1"/>
    <col min="6208" max="6208" width="32.85546875" style="63" customWidth="1"/>
    <col min="6209" max="6209" width="22.5703125" style="63" customWidth="1"/>
    <col min="6210" max="6402" width="52.42578125" style="63"/>
    <col min="6403" max="6403" width="25.5703125" style="63" customWidth="1"/>
    <col min="6404" max="6404" width="12.5703125" style="63" customWidth="1"/>
    <col min="6405" max="6406" width="15.140625" style="63" customWidth="1"/>
    <col min="6407" max="6407" width="28" style="63" bestFit="1" customWidth="1"/>
    <col min="6408" max="6408" width="21.42578125" style="63" bestFit="1" customWidth="1"/>
    <col min="6409" max="6409" width="35.5703125" style="63" bestFit="1" customWidth="1"/>
    <col min="6410" max="6410" width="35.28515625" style="63" customWidth="1"/>
    <col min="6411" max="6411" width="19.7109375" style="63" bestFit="1" customWidth="1"/>
    <col min="6412" max="6412" width="69.5703125" style="63" customWidth="1"/>
    <col min="6413" max="6413" width="14.85546875" style="63" bestFit="1" customWidth="1"/>
    <col min="6414" max="6414" width="23.140625" style="63" bestFit="1" customWidth="1"/>
    <col min="6415" max="6415" width="24.85546875" style="63" customWidth="1"/>
    <col min="6416" max="6416" width="19.5703125" style="63" bestFit="1" customWidth="1"/>
    <col min="6417" max="6417" width="47.7109375" style="63" bestFit="1" customWidth="1"/>
    <col min="6418" max="6418" width="8.85546875" style="63" bestFit="1" customWidth="1"/>
    <col min="6419" max="6419" width="14" style="63" bestFit="1" customWidth="1"/>
    <col min="6420" max="6420" width="35.5703125" style="63" bestFit="1" customWidth="1"/>
    <col min="6421" max="6421" width="17.42578125" style="63" bestFit="1" customWidth="1"/>
    <col min="6422" max="6422" width="10.42578125" style="63" bestFit="1" customWidth="1"/>
    <col min="6423" max="6423" width="14.140625" style="63" bestFit="1" customWidth="1"/>
    <col min="6424" max="6424" width="24.140625" style="63" bestFit="1" customWidth="1"/>
    <col min="6425" max="6425" width="18" style="63" customWidth="1"/>
    <col min="6426" max="6426" width="18.42578125" style="63" bestFit="1" customWidth="1"/>
    <col min="6427" max="6427" width="16.85546875" style="63" bestFit="1" customWidth="1"/>
    <col min="6428" max="6428" width="19.5703125" style="63" customWidth="1"/>
    <col min="6429" max="6429" width="17.7109375" style="63" bestFit="1" customWidth="1"/>
    <col min="6430" max="6430" width="9.28515625" style="63" customWidth="1"/>
    <col min="6431" max="6431" width="20.85546875" style="63" bestFit="1" customWidth="1"/>
    <col min="6432" max="6432" width="26.28515625" style="63" customWidth="1"/>
    <col min="6433" max="6433" width="11.85546875" style="63" bestFit="1" customWidth="1"/>
    <col min="6434" max="6434" width="6.140625" style="63" customWidth="1"/>
    <col min="6435" max="6435" width="8.42578125" style="63" customWidth="1"/>
    <col min="6436" max="6436" width="18.42578125" style="63" bestFit="1" customWidth="1"/>
    <col min="6437" max="6437" width="52.42578125" style="63"/>
    <col min="6438" max="6438" width="19.42578125" style="63" customWidth="1"/>
    <col min="6439" max="6440" width="23.85546875" style="63" customWidth="1"/>
    <col min="6441" max="6441" width="22" style="63" customWidth="1"/>
    <col min="6442" max="6442" width="12.42578125" style="63" customWidth="1"/>
    <col min="6443" max="6443" width="15.7109375" style="63" customWidth="1"/>
    <col min="6444" max="6444" width="13.140625" style="63" customWidth="1"/>
    <col min="6445" max="6445" width="52.42578125" style="63"/>
    <col min="6446" max="6446" width="15.7109375" style="63" customWidth="1"/>
    <col min="6447" max="6447" width="13.85546875" style="63" customWidth="1"/>
    <col min="6448" max="6451" width="52.42578125" style="63"/>
    <col min="6452" max="6452" width="14.28515625" style="63" customWidth="1"/>
    <col min="6453" max="6453" width="12.42578125" style="63" customWidth="1"/>
    <col min="6454" max="6454" width="19.7109375" style="63" customWidth="1"/>
    <col min="6455" max="6455" width="17.42578125" style="63" customWidth="1"/>
    <col min="6456" max="6456" width="11.85546875" style="63" customWidth="1"/>
    <col min="6457" max="6457" width="10.5703125" style="63" customWidth="1"/>
    <col min="6458" max="6458" width="11.28515625" style="63" customWidth="1"/>
    <col min="6459" max="6461" width="52.42578125" style="63"/>
    <col min="6462" max="6463" width="52.42578125" style="63" customWidth="1"/>
    <col min="6464" max="6464" width="32.85546875" style="63" customWidth="1"/>
    <col min="6465" max="6465" width="22.5703125" style="63" customWidth="1"/>
    <col min="6466" max="6658" width="52.42578125" style="63"/>
    <col min="6659" max="6659" width="25.5703125" style="63" customWidth="1"/>
    <col min="6660" max="6660" width="12.5703125" style="63" customWidth="1"/>
    <col min="6661" max="6662" width="15.140625" style="63" customWidth="1"/>
    <col min="6663" max="6663" width="28" style="63" bestFit="1" customWidth="1"/>
    <col min="6664" max="6664" width="21.42578125" style="63" bestFit="1" customWidth="1"/>
    <col min="6665" max="6665" width="35.5703125" style="63" bestFit="1" customWidth="1"/>
    <col min="6666" max="6666" width="35.28515625" style="63" customWidth="1"/>
    <col min="6667" max="6667" width="19.7109375" style="63" bestFit="1" customWidth="1"/>
    <col min="6668" max="6668" width="69.5703125" style="63" customWidth="1"/>
    <col min="6669" max="6669" width="14.85546875" style="63" bestFit="1" customWidth="1"/>
    <col min="6670" max="6670" width="23.140625" style="63" bestFit="1" customWidth="1"/>
    <col min="6671" max="6671" width="24.85546875" style="63" customWidth="1"/>
    <col min="6672" max="6672" width="19.5703125" style="63" bestFit="1" customWidth="1"/>
    <col min="6673" max="6673" width="47.7109375" style="63" bestFit="1" customWidth="1"/>
    <col min="6674" max="6674" width="8.85546875" style="63" bestFit="1" customWidth="1"/>
    <col min="6675" max="6675" width="14" style="63" bestFit="1" customWidth="1"/>
    <col min="6676" max="6676" width="35.5703125" style="63" bestFit="1" customWidth="1"/>
    <col min="6677" max="6677" width="17.42578125" style="63" bestFit="1" customWidth="1"/>
    <col min="6678" max="6678" width="10.42578125" style="63" bestFit="1" customWidth="1"/>
    <col min="6679" max="6679" width="14.140625" style="63" bestFit="1" customWidth="1"/>
    <col min="6680" max="6680" width="24.140625" style="63" bestFit="1" customWidth="1"/>
    <col min="6681" max="6681" width="18" style="63" customWidth="1"/>
    <col min="6682" max="6682" width="18.42578125" style="63" bestFit="1" customWidth="1"/>
    <col min="6683" max="6683" width="16.85546875" style="63" bestFit="1" customWidth="1"/>
    <col min="6684" max="6684" width="19.5703125" style="63" customWidth="1"/>
    <col min="6685" max="6685" width="17.7109375" style="63" bestFit="1" customWidth="1"/>
    <col min="6686" max="6686" width="9.28515625" style="63" customWidth="1"/>
    <col min="6687" max="6687" width="20.85546875" style="63" bestFit="1" customWidth="1"/>
    <col min="6688" max="6688" width="26.28515625" style="63" customWidth="1"/>
    <col min="6689" max="6689" width="11.85546875" style="63" bestFit="1" customWidth="1"/>
    <col min="6690" max="6690" width="6.140625" style="63" customWidth="1"/>
    <col min="6691" max="6691" width="8.42578125" style="63" customWidth="1"/>
    <col min="6692" max="6692" width="18.42578125" style="63" bestFit="1" customWidth="1"/>
    <col min="6693" max="6693" width="52.42578125" style="63"/>
    <col min="6694" max="6694" width="19.42578125" style="63" customWidth="1"/>
    <col min="6695" max="6696" width="23.85546875" style="63" customWidth="1"/>
    <col min="6697" max="6697" width="22" style="63" customWidth="1"/>
    <col min="6698" max="6698" width="12.42578125" style="63" customWidth="1"/>
    <col min="6699" max="6699" width="15.7109375" style="63" customWidth="1"/>
    <col min="6700" max="6700" width="13.140625" style="63" customWidth="1"/>
    <col min="6701" max="6701" width="52.42578125" style="63"/>
    <col min="6702" max="6702" width="15.7109375" style="63" customWidth="1"/>
    <col min="6703" max="6703" width="13.85546875" style="63" customWidth="1"/>
    <col min="6704" max="6707" width="52.42578125" style="63"/>
    <col min="6708" max="6708" width="14.28515625" style="63" customWidth="1"/>
    <col min="6709" max="6709" width="12.42578125" style="63" customWidth="1"/>
    <col min="6710" max="6710" width="19.7109375" style="63" customWidth="1"/>
    <col min="6711" max="6711" width="17.42578125" style="63" customWidth="1"/>
    <col min="6712" max="6712" width="11.85546875" style="63" customWidth="1"/>
    <col min="6713" max="6713" width="10.5703125" style="63" customWidth="1"/>
    <col min="6714" max="6714" width="11.28515625" style="63" customWidth="1"/>
    <col min="6715" max="6717" width="52.42578125" style="63"/>
    <col min="6718" max="6719" width="52.42578125" style="63" customWidth="1"/>
    <col min="6720" max="6720" width="32.85546875" style="63" customWidth="1"/>
    <col min="6721" max="6721" width="22.5703125" style="63" customWidth="1"/>
    <col min="6722" max="6914" width="52.42578125" style="63"/>
    <col min="6915" max="6915" width="25.5703125" style="63" customWidth="1"/>
    <col min="6916" max="6916" width="12.5703125" style="63" customWidth="1"/>
    <col min="6917" max="6918" width="15.140625" style="63" customWidth="1"/>
    <col min="6919" max="6919" width="28" style="63" bestFit="1" customWidth="1"/>
    <col min="6920" max="6920" width="21.42578125" style="63" bestFit="1" customWidth="1"/>
    <col min="6921" max="6921" width="35.5703125" style="63" bestFit="1" customWidth="1"/>
    <col min="6922" max="6922" width="35.28515625" style="63" customWidth="1"/>
    <col min="6923" max="6923" width="19.7109375" style="63" bestFit="1" customWidth="1"/>
    <col min="6924" max="6924" width="69.5703125" style="63" customWidth="1"/>
    <col min="6925" max="6925" width="14.85546875" style="63" bestFit="1" customWidth="1"/>
    <col min="6926" max="6926" width="23.140625" style="63" bestFit="1" customWidth="1"/>
    <col min="6927" max="6927" width="24.85546875" style="63" customWidth="1"/>
    <col min="6928" max="6928" width="19.5703125" style="63" bestFit="1" customWidth="1"/>
    <col min="6929" max="6929" width="47.7109375" style="63" bestFit="1" customWidth="1"/>
    <col min="6930" max="6930" width="8.85546875" style="63" bestFit="1" customWidth="1"/>
    <col min="6931" max="6931" width="14" style="63" bestFit="1" customWidth="1"/>
    <col min="6932" max="6932" width="35.5703125" style="63" bestFit="1" customWidth="1"/>
    <col min="6933" max="6933" width="17.42578125" style="63" bestFit="1" customWidth="1"/>
    <col min="6934" max="6934" width="10.42578125" style="63" bestFit="1" customWidth="1"/>
    <col min="6935" max="6935" width="14.140625" style="63" bestFit="1" customWidth="1"/>
    <col min="6936" max="6936" width="24.140625" style="63" bestFit="1" customWidth="1"/>
    <col min="6937" max="6937" width="18" style="63" customWidth="1"/>
    <col min="6938" max="6938" width="18.42578125" style="63" bestFit="1" customWidth="1"/>
    <col min="6939" max="6939" width="16.85546875" style="63" bestFit="1" customWidth="1"/>
    <col min="6940" max="6940" width="19.5703125" style="63" customWidth="1"/>
    <col min="6941" max="6941" width="17.7109375" style="63" bestFit="1" customWidth="1"/>
    <col min="6942" max="6942" width="9.28515625" style="63" customWidth="1"/>
    <col min="6943" max="6943" width="20.85546875" style="63" bestFit="1" customWidth="1"/>
    <col min="6944" max="6944" width="26.28515625" style="63" customWidth="1"/>
    <col min="6945" max="6945" width="11.85546875" style="63" bestFit="1" customWidth="1"/>
    <col min="6946" max="6946" width="6.140625" style="63" customWidth="1"/>
    <col min="6947" max="6947" width="8.42578125" style="63" customWidth="1"/>
    <col min="6948" max="6948" width="18.42578125" style="63" bestFit="1" customWidth="1"/>
    <col min="6949" max="6949" width="52.42578125" style="63"/>
    <col min="6950" max="6950" width="19.42578125" style="63" customWidth="1"/>
    <col min="6951" max="6952" width="23.85546875" style="63" customWidth="1"/>
    <col min="6953" max="6953" width="22" style="63" customWidth="1"/>
    <col min="6954" max="6954" width="12.42578125" style="63" customWidth="1"/>
    <col min="6955" max="6955" width="15.7109375" style="63" customWidth="1"/>
    <col min="6956" max="6956" width="13.140625" style="63" customWidth="1"/>
    <col min="6957" max="6957" width="52.42578125" style="63"/>
    <col min="6958" max="6958" width="15.7109375" style="63" customWidth="1"/>
    <col min="6959" max="6959" width="13.85546875" style="63" customWidth="1"/>
    <col min="6960" max="6963" width="52.42578125" style="63"/>
    <col min="6964" max="6964" width="14.28515625" style="63" customWidth="1"/>
    <col min="6965" max="6965" width="12.42578125" style="63" customWidth="1"/>
    <col min="6966" max="6966" width="19.7109375" style="63" customWidth="1"/>
    <col min="6967" max="6967" width="17.42578125" style="63" customWidth="1"/>
    <col min="6968" max="6968" width="11.85546875" style="63" customWidth="1"/>
    <col min="6969" max="6969" width="10.5703125" style="63" customWidth="1"/>
    <col min="6970" max="6970" width="11.28515625" style="63" customWidth="1"/>
    <col min="6971" max="6973" width="52.42578125" style="63"/>
    <col min="6974" max="6975" width="52.42578125" style="63" customWidth="1"/>
    <col min="6976" max="6976" width="32.85546875" style="63" customWidth="1"/>
    <col min="6977" max="6977" width="22.5703125" style="63" customWidth="1"/>
    <col min="6978" max="7170" width="52.42578125" style="63"/>
    <col min="7171" max="7171" width="25.5703125" style="63" customWidth="1"/>
    <col min="7172" max="7172" width="12.5703125" style="63" customWidth="1"/>
    <col min="7173" max="7174" width="15.140625" style="63" customWidth="1"/>
    <col min="7175" max="7175" width="28" style="63" bestFit="1" customWidth="1"/>
    <col min="7176" max="7176" width="21.42578125" style="63" bestFit="1" customWidth="1"/>
    <col min="7177" max="7177" width="35.5703125" style="63" bestFit="1" customWidth="1"/>
    <col min="7178" max="7178" width="35.28515625" style="63" customWidth="1"/>
    <col min="7179" max="7179" width="19.7109375" style="63" bestFit="1" customWidth="1"/>
    <col min="7180" max="7180" width="69.5703125" style="63" customWidth="1"/>
    <col min="7181" max="7181" width="14.85546875" style="63" bestFit="1" customWidth="1"/>
    <col min="7182" max="7182" width="23.140625" style="63" bestFit="1" customWidth="1"/>
    <col min="7183" max="7183" width="24.85546875" style="63" customWidth="1"/>
    <col min="7184" max="7184" width="19.5703125" style="63" bestFit="1" customWidth="1"/>
    <col min="7185" max="7185" width="47.7109375" style="63" bestFit="1" customWidth="1"/>
    <col min="7186" max="7186" width="8.85546875" style="63" bestFit="1" customWidth="1"/>
    <col min="7187" max="7187" width="14" style="63" bestFit="1" customWidth="1"/>
    <col min="7188" max="7188" width="35.5703125" style="63" bestFit="1" customWidth="1"/>
    <col min="7189" max="7189" width="17.42578125" style="63" bestFit="1" customWidth="1"/>
    <col min="7190" max="7190" width="10.42578125" style="63" bestFit="1" customWidth="1"/>
    <col min="7191" max="7191" width="14.140625" style="63" bestFit="1" customWidth="1"/>
    <col min="7192" max="7192" width="24.140625" style="63" bestFit="1" customWidth="1"/>
    <col min="7193" max="7193" width="18" style="63" customWidth="1"/>
    <col min="7194" max="7194" width="18.42578125" style="63" bestFit="1" customWidth="1"/>
    <col min="7195" max="7195" width="16.85546875" style="63" bestFit="1" customWidth="1"/>
    <col min="7196" max="7196" width="19.5703125" style="63" customWidth="1"/>
    <col min="7197" max="7197" width="17.7109375" style="63" bestFit="1" customWidth="1"/>
    <col min="7198" max="7198" width="9.28515625" style="63" customWidth="1"/>
    <col min="7199" max="7199" width="20.85546875" style="63" bestFit="1" customWidth="1"/>
    <col min="7200" max="7200" width="26.28515625" style="63" customWidth="1"/>
    <col min="7201" max="7201" width="11.85546875" style="63" bestFit="1" customWidth="1"/>
    <col min="7202" max="7202" width="6.140625" style="63" customWidth="1"/>
    <col min="7203" max="7203" width="8.42578125" style="63" customWidth="1"/>
    <col min="7204" max="7204" width="18.42578125" style="63" bestFit="1" customWidth="1"/>
    <col min="7205" max="7205" width="52.42578125" style="63"/>
    <col min="7206" max="7206" width="19.42578125" style="63" customWidth="1"/>
    <col min="7207" max="7208" width="23.85546875" style="63" customWidth="1"/>
    <col min="7209" max="7209" width="22" style="63" customWidth="1"/>
    <col min="7210" max="7210" width="12.42578125" style="63" customWidth="1"/>
    <col min="7211" max="7211" width="15.7109375" style="63" customWidth="1"/>
    <col min="7212" max="7212" width="13.140625" style="63" customWidth="1"/>
    <col min="7213" max="7213" width="52.42578125" style="63"/>
    <col min="7214" max="7214" width="15.7109375" style="63" customWidth="1"/>
    <col min="7215" max="7215" width="13.85546875" style="63" customWidth="1"/>
    <col min="7216" max="7219" width="52.42578125" style="63"/>
    <col min="7220" max="7220" width="14.28515625" style="63" customWidth="1"/>
    <col min="7221" max="7221" width="12.42578125" style="63" customWidth="1"/>
    <col min="7222" max="7222" width="19.7109375" style="63" customWidth="1"/>
    <col min="7223" max="7223" width="17.42578125" style="63" customWidth="1"/>
    <col min="7224" max="7224" width="11.85546875" style="63" customWidth="1"/>
    <col min="7225" max="7225" width="10.5703125" style="63" customWidth="1"/>
    <col min="7226" max="7226" width="11.28515625" style="63" customWidth="1"/>
    <col min="7227" max="7229" width="52.42578125" style="63"/>
    <col min="7230" max="7231" width="52.42578125" style="63" customWidth="1"/>
    <col min="7232" max="7232" width="32.85546875" style="63" customWidth="1"/>
    <col min="7233" max="7233" width="22.5703125" style="63" customWidth="1"/>
    <col min="7234" max="7426" width="52.42578125" style="63"/>
    <col min="7427" max="7427" width="25.5703125" style="63" customWidth="1"/>
    <col min="7428" max="7428" width="12.5703125" style="63" customWidth="1"/>
    <col min="7429" max="7430" width="15.140625" style="63" customWidth="1"/>
    <col min="7431" max="7431" width="28" style="63" bestFit="1" customWidth="1"/>
    <col min="7432" max="7432" width="21.42578125" style="63" bestFit="1" customWidth="1"/>
    <col min="7433" max="7433" width="35.5703125" style="63" bestFit="1" customWidth="1"/>
    <col min="7434" max="7434" width="35.28515625" style="63" customWidth="1"/>
    <col min="7435" max="7435" width="19.7109375" style="63" bestFit="1" customWidth="1"/>
    <col min="7436" max="7436" width="69.5703125" style="63" customWidth="1"/>
    <col min="7437" max="7437" width="14.85546875" style="63" bestFit="1" customWidth="1"/>
    <col min="7438" max="7438" width="23.140625" style="63" bestFit="1" customWidth="1"/>
    <col min="7439" max="7439" width="24.85546875" style="63" customWidth="1"/>
    <col min="7440" max="7440" width="19.5703125" style="63" bestFit="1" customWidth="1"/>
    <col min="7441" max="7441" width="47.7109375" style="63" bestFit="1" customWidth="1"/>
    <col min="7442" max="7442" width="8.85546875" style="63" bestFit="1" customWidth="1"/>
    <col min="7443" max="7443" width="14" style="63" bestFit="1" customWidth="1"/>
    <col min="7444" max="7444" width="35.5703125" style="63" bestFit="1" customWidth="1"/>
    <col min="7445" max="7445" width="17.42578125" style="63" bestFit="1" customWidth="1"/>
    <col min="7446" max="7446" width="10.42578125" style="63" bestFit="1" customWidth="1"/>
    <col min="7447" max="7447" width="14.140625" style="63" bestFit="1" customWidth="1"/>
    <col min="7448" max="7448" width="24.140625" style="63" bestFit="1" customWidth="1"/>
    <col min="7449" max="7449" width="18" style="63" customWidth="1"/>
    <col min="7450" max="7450" width="18.42578125" style="63" bestFit="1" customWidth="1"/>
    <col min="7451" max="7451" width="16.85546875" style="63" bestFit="1" customWidth="1"/>
    <col min="7452" max="7452" width="19.5703125" style="63" customWidth="1"/>
    <col min="7453" max="7453" width="17.7109375" style="63" bestFit="1" customWidth="1"/>
    <col min="7454" max="7454" width="9.28515625" style="63" customWidth="1"/>
    <col min="7455" max="7455" width="20.85546875" style="63" bestFit="1" customWidth="1"/>
    <col min="7456" max="7456" width="26.28515625" style="63" customWidth="1"/>
    <col min="7457" max="7457" width="11.85546875" style="63" bestFit="1" customWidth="1"/>
    <col min="7458" max="7458" width="6.140625" style="63" customWidth="1"/>
    <col min="7459" max="7459" width="8.42578125" style="63" customWidth="1"/>
    <col min="7460" max="7460" width="18.42578125" style="63" bestFit="1" customWidth="1"/>
    <col min="7461" max="7461" width="52.42578125" style="63"/>
    <col min="7462" max="7462" width="19.42578125" style="63" customWidth="1"/>
    <col min="7463" max="7464" width="23.85546875" style="63" customWidth="1"/>
    <col min="7465" max="7465" width="22" style="63" customWidth="1"/>
    <col min="7466" max="7466" width="12.42578125" style="63" customWidth="1"/>
    <col min="7467" max="7467" width="15.7109375" style="63" customWidth="1"/>
    <col min="7468" max="7468" width="13.140625" style="63" customWidth="1"/>
    <col min="7469" max="7469" width="52.42578125" style="63"/>
    <col min="7470" max="7470" width="15.7109375" style="63" customWidth="1"/>
    <col min="7471" max="7471" width="13.85546875" style="63" customWidth="1"/>
    <col min="7472" max="7475" width="52.42578125" style="63"/>
    <col min="7476" max="7476" width="14.28515625" style="63" customWidth="1"/>
    <col min="7477" max="7477" width="12.42578125" style="63" customWidth="1"/>
    <col min="7478" max="7478" width="19.7109375" style="63" customWidth="1"/>
    <col min="7479" max="7479" width="17.42578125" style="63" customWidth="1"/>
    <col min="7480" max="7480" width="11.85546875" style="63" customWidth="1"/>
    <col min="7481" max="7481" width="10.5703125" style="63" customWidth="1"/>
    <col min="7482" max="7482" width="11.28515625" style="63" customWidth="1"/>
    <col min="7483" max="7485" width="52.42578125" style="63"/>
    <col min="7486" max="7487" width="52.42578125" style="63" customWidth="1"/>
    <col min="7488" max="7488" width="32.85546875" style="63" customWidth="1"/>
    <col min="7489" max="7489" width="22.5703125" style="63" customWidth="1"/>
    <col min="7490" max="7682" width="52.42578125" style="63"/>
    <col min="7683" max="7683" width="25.5703125" style="63" customWidth="1"/>
    <col min="7684" max="7684" width="12.5703125" style="63" customWidth="1"/>
    <col min="7685" max="7686" width="15.140625" style="63" customWidth="1"/>
    <col min="7687" max="7687" width="28" style="63" bestFit="1" customWidth="1"/>
    <col min="7688" max="7688" width="21.42578125" style="63" bestFit="1" customWidth="1"/>
    <col min="7689" max="7689" width="35.5703125" style="63" bestFit="1" customWidth="1"/>
    <col min="7690" max="7690" width="35.28515625" style="63" customWidth="1"/>
    <col min="7691" max="7691" width="19.7109375" style="63" bestFit="1" customWidth="1"/>
    <col min="7692" max="7692" width="69.5703125" style="63" customWidth="1"/>
    <col min="7693" max="7693" width="14.85546875" style="63" bestFit="1" customWidth="1"/>
    <col min="7694" max="7694" width="23.140625" style="63" bestFit="1" customWidth="1"/>
    <col min="7695" max="7695" width="24.85546875" style="63" customWidth="1"/>
    <col min="7696" max="7696" width="19.5703125" style="63" bestFit="1" customWidth="1"/>
    <col min="7697" max="7697" width="47.7109375" style="63" bestFit="1" customWidth="1"/>
    <col min="7698" max="7698" width="8.85546875" style="63" bestFit="1" customWidth="1"/>
    <col min="7699" max="7699" width="14" style="63" bestFit="1" customWidth="1"/>
    <col min="7700" max="7700" width="35.5703125" style="63" bestFit="1" customWidth="1"/>
    <col min="7701" max="7701" width="17.42578125" style="63" bestFit="1" customWidth="1"/>
    <col min="7702" max="7702" width="10.42578125" style="63" bestFit="1" customWidth="1"/>
    <col min="7703" max="7703" width="14.140625" style="63" bestFit="1" customWidth="1"/>
    <col min="7704" max="7704" width="24.140625" style="63" bestFit="1" customWidth="1"/>
    <col min="7705" max="7705" width="18" style="63" customWidth="1"/>
    <col min="7706" max="7706" width="18.42578125" style="63" bestFit="1" customWidth="1"/>
    <col min="7707" max="7707" width="16.85546875" style="63" bestFit="1" customWidth="1"/>
    <col min="7708" max="7708" width="19.5703125" style="63" customWidth="1"/>
    <col min="7709" max="7709" width="17.7109375" style="63" bestFit="1" customWidth="1"/>
    <col min="7710" max="7710" width="9.28515625" style="63" customWidth="1"/>
    <col min="7711" max="7711" width="20.85546875" style="63" bestFit="1" customWidth="1"/>
    <col min="7712" max="7712" width="26.28515625" style="63" customWidth="1"/>
    <col min="7713" max="7713" width="11.85546875" style="63" bestFit="1" customWidth="1"/>
    <col min="7714" max="7714" width="6.140625" style="63" customWidth="1"/>
    <col min="7715" max="7715" width="8.42578125" style="63" customWidth="1"/>
    <col min="7716" max="7716" width="18.42578125" style="63" bestFit="1" customWidth="1"/>
    <col min="7717" max="7717" width="52.42578125" style="63"/>
    <col min="7718" max="7718" width="19.42578125" style="63" customWidth="1"/>
    <col min="7719" max="7720" width="23.85546875" style="63" customWidth="1"/>
    <col min="7721" max="7721" width="22" style="63" customWidth="1"/>
    <col min="7722" max="7722" width="12.42578125" style="63" customWidth="1"/>
    <col min="7723" max="7723" width="15.7109375" style="63" customWidth="1"/>
    <col min="7724" max="7724" width="13.140625" style="63" customWidth="1"/>
    <col min="7725" max="7725" width="52.42578125" style="63"/>
    <col min="7726" max="7726" width="15.7109375" style="63" customWidth="1"/>
    <col min="7727" max="7727" width="13.85546875" style="63" customWidth="1"/>
    <col min="7728" max="7731" width="52.42578125" style="63"/>
    <col min="7732" max="7732" width="14.28515625" style="63" customWidth="1"/>
    <col min="7733" max="7733" width="12.42578125" style="63" customWidth="1"/>
    <col min="7734" max="7734" width="19.7109375" style="63" customWidth="1"/>
    <col min="7735" max="7735" width="17.42578125" style="63" customWidth="1"/>
    <col min="7736" max="7736" width="11.85546875" style="63" customWidth="1"/>
    <col min="7737" max="7737" width="10.5703125" style="63" customWidth="1"/>
    <col min="7738" max="7738" width="11.28515625" style="63" customWidth="1"/>
    <col min="7739" max="7741" width="52.42578125" style="63"/>
    <col min="7742" max="7743" width="52.42578125" style="63" customWidth="1"/>
    <col min="7744" max="7744" width="32.85546875" style="63" customWidth="1"/>
    <col min="7745" max="7745" width="22.5703125" style="63" customWidth="1"/>
    <col min="7746" max="7938" width="52.42578125" style="63"/>
    <col min="7939" max="7939" width="25.5703125" style="63" customWidth="1"/>
    <col min="7940" max="7940" width="12.5703125" style="63" customWidth="1"/>
    <col min="7941" max="7942" width="15.140625" style="63" customWidth="1"/>
    <col min="7943" max="7943" width="28" style="63" bestFit="1" customWidth="1"/>
    <col min="7944" max="7944" width="21.42578125" style="63" bestFit="1" customWidth="1"/>
    <col min="7945" max="7945" width="35.5703125" style="63" bestFit="1" customWidth="1"/>
    <col min="7946" max="7946" width="35.28515625" style="63" customWidth="1"/>
    <col min="7947" max="7947" width="19.7109375" style="63" bestFit="1" customWidth="1"/>
    <col min="7948" max="7948" width="69.5703125" style="63" customWidth="1"/>
    <col min="7949" max="7949" width="14.85546875" style="63" bestFit="1" customWidth="1"/>
    <col min="7950" max="7950" width="23.140625" style="63" bestFit="1" customWidth="1"/>
    <col min="7951" max="7951" width="24.85546875" style="63" customWidth="1"/>
    <col min="7952" max="7952" width="19.5703125" style="63" bestFit="1" customWidth="1"/>
    <col min="7953" max="7953" width="47.7109375" style="63" bestFit="1" customWidth="1"/>
    <col min="7954" max="7954" width="8.85546875" style="63" bestFit="1" customWidth="1"/>
    <col min="7955" max="7955" width="14" style="63" bestFit="1" customWidth="1"/>
    <col min="7956" max="7956" width="35.5703125" style="63" bestFit="1" customWidth="1"/>
    <col min="7957" max="7957" width="17.42578125" style="63" bestFit="1" customWidth="1"/>
    <col min="7958" max="7958" width="10.42578125" style="63" bestFit="1" customWidth="1"/>
    <col min="7959" max="7959" width="14.140625" style="63" bestFit="1" customWidth="1"/>
    <col min="7960" max="7960" width="24.140625" style="63" bestFit="1" customWidth="1"/>
    <col min="7961" max="7961" width="18" style="63" customWidth="1"/>
    <col min="7962" max="7962" width="18.42578125" style="63" bestFit="1" customWidth="1"/>
    <col min="7963" max="7963" width="16.85546875" style="63" bestFit="1" customWidth="1"/>
    <col min="7964" max="7964" width="19.5703125" style="63" customWidth="1"/>
    <col min="7965" max="7965" width="17.7109375" style="63" bestFit="1" customWidth="1"/>
    <col min="7966" max="7966" width="9.28515625" style="63" customWidth="1"/>
    <col min="7967" max="7967" width="20.85546875" style="63" bestFit="1" customWidth="1"/>
    <col min="7968" max="7968" width="26.28515625" style="63" customWidth="1"/>
    <col min="7969" max="7969" width="11.85546875" style="63" bestFit="1" customWidth="1"/>
    <col min="7970" max="7970" width="6.140625" style="63" customWidth="1"/>
    <col min="7971" max="7971" width="8.42578125" style="63" customWidth="1"/>
    <col min="7972" max="7972" width="18.42578125" style="63" bestFit="1" customWidth="1"/>
    <col min="7973" max="7973" width="52.42578125" style="63"/>
    <col min="7974" max="7974" width="19.42578125" style="63" customWidth="1"/>
    <col min="7975" max="7976" width="23.85546875" style="63" customWidth="1"/>
    <col min="7977" max="7977" width="22" style="63" customWidth="1"/>
    <col min="7978" max="7978" width="12.42578125" style="63" customWidth="1"/>
    <col min="7979" max="7979" width="15.7109375" style="63" customWidth="1"/>
    <col min="7980" max="7980" width="13.140625" style="63" customWidth="1"/>
    <col min="7981" max="7981" width="52.42578125" style="63"/>
    <col min="7982" max="7982" width="15.7109375" style="63" customWidth="1"/>
    <col min="7983" max="7983" width="13.85546875" style="63" customWidth="1"/>
    <col min="7984" max="7987" width="52.42578125" style="63"/>
    <col min="7988" max="7988" width="14.28515625" style="63" customWidth="1"/>
    <col min="7989" max="7989" width="12.42578125" style="63" customWidth="1"/>
    <col min="7990" max="7990" width="19.7109375" style="63" customWidth="1"/>
    <col min="7991" max="7991" width="17.42578125" style="63" customWidth="1"/>
    <col min="7992" max="7992" width="11.85546875" style="63" customWidth="1"/>
    <col min="7993" max="7993" width="10.5703125" style="63" customWidth="1"/>
    <col min="7994" max="7994" width="11.28515625" style="63" customWidth="1"/>
    <col min="7995" max="7997" width="52.42578125" style="63"/>
    <col min="7998" max="7999" width="52.42578125" style="63" customWidth="1"/>
    <col min="8000" max="8000" width="32.85546875" style="63" customWidth="1"/>
    <col min="8001" max="8001" width="22.5703125" style="63" customWidth="1"/>
    <col min="8002" max="8194" width="52.42578125" style="63"/>
    <col min="8195" max="8195" width="25.5703125" style="63" customWidth="1"/>
    <col min="8196" max="8196" width="12.5703125" style="63" customWidth="1"/>
    <col min="8197" max="8198" width="15.140625" style="63" customWidth="1"/>
    <col min="8199" max="8199" width="28" style="63" bestFit="1" customWidth="1"/>
    <col min="8200" max="8200" width="21.42578125" style="63" bestFit="1" customWidth="1"/>
    <col min="8201" max="8201" width="35.5703125" style="63" bestFit="1" customWidth="1"/>
    <col min="8202" max="8202" width="35.28515625" style="63" customWidth="1"/>
    <col min="8203" max="8203" width="19.7109375" style="63" bestFit="1" customWidth="1"/>
    <col min="8204" max="8204" width="69.5703125" style="63" customWidth="1"/>
    <col min="8205" max="8205" width="14.85546875" style="63" bestFit="1" customWidth="1"/>
    <col min="8206" max="8206" width="23.140625" style="63" bestFit="1" customWidth="1"/>
    <col min="8207" max="8207" width="24.85546875" style="63" customWidth="1"/>
    <col min="8208" max="8208" width="19.5703125" style="63" bestFit="1" customWidth="1"/>
    <col min="8209" max="8209" width="47.7109375" style="63" bestFit="1" customWidth="1"/>
    <col min="8210" max="8210" width="8.85546875" style="63" bestFit="1" customWidth="1"/>
    <col min="8211" max="8211" width="14" style="63" bestFit="1" customWidth="1"/>
    <col min="8212" max="8212" width="35.5703125" style="63" bestFit="1" customWidth="1"/>
    <col min="8213" max="8213" width="17.42578125" style="63" bestFit="1" customWidth="1"/>
    <col min="8214" max="8214" width="10.42578125" style="63" bestFit="1" customWidth="1"/>
    <col min="8215" max="8215" width="14.140625" style="63" bestFit="1" customWidth="1"/>
    <col min="8216" max="8216" width="24.140625" style="63" bestFit="1" customWidth="1"/>
    <col min="8217" max="8217" width="18" style="63" customWidth="1"/>
    <col min="8218" max="8218" width="18.42578125" style="63" bestFit="1" customWidth="1"/>
    <col min="8219" max="8219" width="16.85546875" style="63" bestFit="1" customWidth="1"/>
    <col min="8220" max="8220" width="19.5703125" style="63" customWidth="1"/>
    <col min="8221" max="8221" width="17.7109375" style="63" bestFit="1" customWidth="1"/>
    <col min="8222" max="8222" width="9.28515625" style="63" customWidth="1"/>
    <col min="8223" max="8223" width="20.85546875" style="63" bestFit="1" customWidth="1"/>
    <col min="8224" max="8224" width="26.28515625" style="63" customWidth="1"/>
    <col min="8225" max="8225" width="11.85546875" style="63" bestFit="1" customWidth="1"/>
    <col min="8226" max="8226" width="6.140625" style="63" customWidth="1"/>
    <col min="8227" max="8227" width="8.42578125" style="63" customWidth="1"/>
    <col min="8228" max="8228" width="18.42578125" style="63" bestFit="1" customWidth="1"/>
    <col min="8229" max="8229" width="52.42578125" style="63"/>
    <col min="8230" max="8230" width="19.42578125" style="63" customWidth="1"/>
    <col min="8231" max="8232" width="23.85546875" style="63" customWidth="1"/>
    <col min="8233" max="8233" width="22" style="63" customWidth="1"/>
    <col min="8234" max="8234" width="12.42578125" style="63" customWidth="1"/>
    <col min="8235" max="8235" width="15.7109375" style="63" customWidth="1"/>
    <col min="8236" max="8236" width="13.140625" style="63" customWidth="1"/>
    <col min="8237" max="8237" width="52.42578125" style="63"/>
    <col min="8238" max="8238" width="15.7109375" style="63" customWidth="1"/>
    <col min="8239" max="8239" width="13.85546875" style="63" customWidth="1"/>
    <col min="8240" max="8243" width="52.42578125" style="63"/>
    <col min="8244" max="8244" width="14.28515625" style="63" customWidth="1"/>
    <col min="8245" max="8245" width="12.42578125" style="63" customWidth="1"/>
    <col min="8246" max="8246" width="19.7109375" style="63" customWidth="1"/>
    <col min="8247" max="8247" width="17.42578125" style="63" customWidth="1"/>
    <col min="8248" max="8248" width="11.85546875" style="63" customWidth="1"/>
    <col min="8249" max="8249" width="10.5703125" style="63" customWidth="1"/>
    <col min="8250" max="8250" width="11.28515625" style="63" customWidth="1"/>
    <col min="8251" max="8253" width="52.42578125" style="63"/>
    <col min="8254" max="8255" width="52.42578125" style="63" customWidth="1"/>
    <col min="8256" max="8256" width="32.85546875" style="63" customWidth="1"/>
    <col min="8257" max="8257" width="22.5703125" style="63" customWidth="1"/>
    <col min="8258" max="8450" width="52.42578125" style="63"/>
    <col min="8451" max="8451" width="25.5703125" style="63" customWidth="1"/>
    <col min="8452" max="8452" width="12.5703125" style="63" customWidth="1"/>
    <col min="8453" max="8454" width="15.140625" style="63" customWidth="1"/>
    <col min="8455" max="8455" width="28" style="63" bestFit="1" customWidth="1"/>
    <col min="8456" max="8456" width="21.42578125" style="63" bestFit="1" customWidth="1"/>
    <col min="8457" max="8457" width="35.5703125" style="63" bestFit="1" customWidth="1"/>
    <col min="8458" max="8458" width="35.28515625" style="63" customWidth="1"/>
    <col min="8459" max="8459" width="19.7109375" style="63" bestFit="1" customWidth="1"/>
    <col min="8460" max="8460" width="69.5703125" style="63" customWidth="1"/>
    <col min="8461" max="8461" width="14.85546875" style="63" bestFit="1" customWidth="1"/>
    <col min="8462" max="8462" width="23.140625" style="63" bestFit="1" customWidth="1"/>
    <col min="8463" max="8463" width="24.85546875" style="63" customWidth="1"/>
    <col min="8464" max="8464" width="19.5703125" style="63" bestFit="1" customWidth="1"/>
    <col min="8465" max="8465" width="47.7109375" style="63" bestFit="1" customWidth="1"/>
    <col min="8466" max="8466" width="8.85546875" style="63" bestFit="1" customWidth="1"/>
    <col min="8467" max="8467" width="14" style="63" bestFit="1" customWidth="1"/>
    <col min="8468" max="8468" width="35.5703125" style="63" bestFit="1" customWidth="1"/>
    <col min="8469" max="8469" width="17.42578125" style="63" bestFit="1" customWidth="1"/>
    <col min="8470" max="8470" width="10.42578125" style="63" bestFit="1" customWidth="1"/>
    <col min="8471" max="8471" width="14.140625" style="63" bestFit="1" customWidth="1"/>
    <col min="8472" max="8472" width="24.140625" style="63" bestFit="1" customWidth="1"/>
    <col min="8473" max="8473" width="18" style="63" customWidth="1"/>
    <col min="8474" max="8474" width="18.42578125" style="63" bestFit="1" customWidth="1"/>
    <col min="8475" max="8475" width="16.85546875" style="63" bestFit="1" customWidth="1"/>
    <col min="8476" max="8476" width="19.5703125" style="63" customWidth="1"/>
    <col min="8477" max="8477" width="17.7109375" style="63" bestFit="1" customWidth="1"/>
    <col min="8478" max="8478" width="9.28515625" style="63" customWidth="1"/>
    <col min="8479" max="8479" width="20.85546875" style="63" bestFit="1" customWidth="1"/>
    <col min="8480" max="8480" width="26.28515625" style="63" customWidth="1"/>
    <col min="8481" max="8481" width="11.85546875" style="63" bestFit="1" customWidth="1"/>
    <col min="8482" max="8482" width="6.140625" style="63" customWidth="1"/>
    <col min="8483" max="8483" width="8.42578125" style="63" customWidth="1"/>
    <col min="8484" max="8484" width="18.42578125" style="63" bestFit="1" customWidth="1"/>
    <col min="8485" max="8485" width="52.42578125" style="63"/>
    <col min="8486" max="8486" width="19.42578125" style="63" customWidth="1"/>
    <col min="8487" max="8488" width="23.85546875" style="63" customWidth="1"/>
    <col min="8489" max="8489" width="22" style="63" customWidth="1"/>
    <col min="8490" max="8490" width="12.42578125" style="63" customWidth="1"/>
    <col min="8491" max="8491" width="15.7109375" style="63" customWidth="1"/>
    <col min="8492" max="8492" width="13.140625" style="63" customWidth="1"/>
    <col min="8493" max="8493" width="52.42578125" style="63"/>
    <col min="8494" max="8494" width="15.7109375" style="63" customWidth="1"/>
    <col min="8495" max="8495" width="13.85546875" style="63" customWidth="1"/>
    <col min="8496" max="8499" width="52.42578125" style="63"/>
    <col min="8500" max="8500" width="14.28515625" style="63" customWidth="1"/>
    <col min="8501" max="8501" width="12.42578125" style="63" customWidth="1"/>
    <col min="8502" max="8502" width="19.7109375" style="63" customWidth="1"/>
    <col min="8503" max="8503" width="17.42578125" style="63" customWidth="1"/>
    <col min="8504" max="8504" width="11.85546875" style="63" customWidth="1"/>
    <col min="8505" max="8505" width="10.5703125" style="63" customWidth="1"/>
    <col min="8506" max="8506" width="11.28515625" style="63" customWidth="1"/>
    <col min="8507" max="8509" width="52.42578125" style="63"/>
    <col min="8510" max="8511" width="52.42578125" style="63" customWidth="1"/>
    <col min="8512" max="8512" width="32.85546875" style="63" customWidth="1"/>
    <col min="8513" max="8513" width="22.5703125" style="63" customWidth="1"/>
    <col min="8514" max="8706" width="52.42578125" style="63"/>
    <col min="8707" max="8707" width="25.5703125" style="63" customWidth="1"/>
    <col min="8708" max="8708" width="12.5703125" style="63" customWidth="1"/>
    <col min="8709" max="8710" width="15.140625" style="63" customWidth="1"/>
    <col min="8711" max="8711" width="28" style="63" bestFit="1" customWidth="1"/>
    <col min="8712" max="8712" width="21.42578125" style="63" bestFit="1" customWidth="1"/>
    <col min="8713" max="8713" width="35.5703125" style="63" bestFit="1" customWidth="1"/>
    <col min="8714" max="8714" width="35.28515625" style="63" customWidth="1"/>
    <col min="8715" max="8715" width="19.7109375" style="63" bestFit="1" customWidth="1"/>
    <col min="8716" max="8716" width="69.5703125" style="63" customWidth="1"/>
    <col min="8717" max="8717" width="14.85546875" style="63" bestFit="1" customWidth="1"/>
    <col min="8718" max="8718" width="23.140625" style="63" bestFit="1" customWidth="1"/>
    <col min="8719" max="8719" width="24.85546875" style="63" customWidth="1"/>
    <col min="8720" max="8720" width="19.5703125" style="63" bestFit="1" customWidth="1"/>
    <col min="8721" max="8721" width="47.7109375" style="63" bestFit="1" customWidth="1"/>
    <col min="8722" max="8722" width="8.85546875" style="63" bestFit="1" customWidth="1"/>
    <col min="8723" max="8723" width="14" style="63" bestFit="1" customWidth="1"/>
    <col min="8724" max="8724" width="35.5703125" style="63" bestFit="1" customWidth="1"/>
    <col min="8725" max="8725" width="17.42578125" style="63" bestFit="1" customWidth="1"/>
    <col min="8726" max="8726" width="10.42578125" style="63" bestFit="1" customWidth="1"/>
    <col min="8727" max="8727" width="14.140625" style="63" bestFit="1" customWidth="1"/>
    <col min="8728" max="8728" width="24.140625" style="63" bestFit="1" customWidth="1"/>
    <col min="8729" max="8729" width="18" style="63" customWidth="1"/>
    <col min="8730" max="8730" width="18.42578125" style="63" bestFit="1" customWidth="1"/>
    <col min="8731" max="8731" width="16.85546875" style="63" bestFit="1" customWidth="1"/>
    <col min="8732" max="8732" width="19.5703125" style="63" customWidth="1"/>
    <col min="8733" max="8733" width="17.7109375" style="63" bestFit="1" customWidth="1"/>
    <col min="8734" max="8734" width="9.28515625" style="63" customWidth="1"/>
    <col min="8735" max="8735" width="20.85546875" style="63" bestFit="1" customWidth="1"/>
    <col min="8736" max="8736" width="26.28515625" style="63" customWidth="1"/>
    <col min="8737" max="8737" width="11.85546875" style="63" bestFit="1" customWidth="1"/>
    <col min="8738" max="8738" width="6.140625" style="63" customWidth="1"/>
    <col min="8739" max="8739" width="8.42578125" style="63" customWidth="1"/>
    <col min="8740" max="8740" width="18.42578125" style="63" bestFit="1" customWidth="1"/>
    <col min="8741" max="8741" width="52.42578125" style="63"/>
    <col min="8742" max="8742" width="19.42578125" style="63" customWidth="1"/>
    <col min="8743" max="8744" width="23.85546875" style="63" customWidth="1"/>
    <col min="8745" max="8745" width="22" style="63" customWidth="1"/>
    <col min="8746" max="8746" width="12.42578125" style="63" customWidth="1"/>
    <col min="8747" max="8747" width="15.7109375" style="63" customWidth="1"/>
    <col min="8748" max="8748" width="13.140625" style="63" customWidth="1"/>
    <col min="8749" max="8749" width="52.42578125" style="63"/>
    <col min="8750" max="8750" width="15.7109375" style="63" customWidth="1"/>
    <col min="8751" max="8751" width="13.85546875" style="63" customWidth="1"/>
    <col min="8752" max="8755" width="52.42578125" style="63"/>
    <col min="8756" max="8756" width="14.28515625" style="63" customWidth="1"/>
    <col min="8757" max="8757" width="12.42578125" style="63" customWidth="1"/>
    <col min="8758" max="8758" width="19.7109375" style="63" customWidth="1"/>
    <col min="8759" max="8759" width="17.42578125" style="63" customWidth="1"/>
    <col min="8760" max="8760" width="11.85546875" style="63" customWidth="1"/>
    <col min="8761" max="8761" width="10.5703125" style="63" customWidth="1"/>
    <col min="8762" max="8762" width="11.28515625" style="63" customWidth="1"/>
    <col min="8763" max="8765" width="52.42578125" style="63"/>
    <col min="8766" max="8767" width="52.42578125" style="63" customWidth="1"/>
    <col min="8768" max="8768" width="32.85546875" style="63" customWidth="1"/>
    <col min="8769" max="8769" width="22.5703125" style="63" customWidth="1"/>
    <col min="8770" max="8962" width="52.42578125" style="63"/>
    <col min="8963" max="8963" width="25.5703125" style="63" customWidth="1"/>
    <col min="8964" max="8964" width="12.5703125" style="63" customWidth="1"/>
    <col min="8965" max="8966" width="15.140625" style="63" customWidth="1"/>
    <col min="8967" max="8967" width="28" style="63" bestFit="1" customWidth="1"/>
    <col min="8968" max="8968" width="21.42578125" style="63" bestFit="1" customWidth="1"/>
    <col min="8969" max="8969" width="35.5703125" style="63" bestFit="1" customWidth="1"/>
    <col min="8970" max="8970" width="35.28515625" style="63" customWidth="1"/>
    <col min="8971" max="8971" width="19.7109375" style="63" bestFit="1" customWidth="1"/>
    <col min="8972" max="8972" width="69.5703125" style="63" customWidth="1"/>
    <col min="8973" max="8973" width="14.85546875" style="63" bestFit="1" customWidth="1"/>
    <col min="8974" max="8974" width="23.140625" style="63" bestFit="1" customWidth="1"/>
    <col min="8975" max="8975" width="24.85546875" style="63" customWidth="1"/>
    <col min="8976" max="8976" width="19.5703125" style="63" bestFit="1" customWidth="1"/>
    <col min="8977" max="8977" width="47.7109375" style="63" bestFit="1" customWidth="1"/>
    <col min="8978" max="8978" width="8.85546875" style="63" bestFit="1" customWidth="1"/>
    <col min="8979" max="8979" width="14" style="63" bestFit="1" customWidth="1"/>
    <col min="8980" max="8980" width="35.5703125" style="63" bestFit="1" customWidth="1"/>
    <col min="8981" max="8981" width="17.42578125" style="63" bestFit="1" customWidth="1"/>
    <col min="8982" max="8982" width="10.42578125" style="63" bestFit="1" customWidth="1"/>
    <col min="8983" max="8983" width="14.140625" style="63" bestFit="1" customWidth="1"/>
    <col min="8984" max="8984" width="24.140625" style="63" bestFit="1" customWidth="1"/>
    <col min="8985" max="8985" width="18" style="63" customWidth="1"/>
    <col min="8986" max="8986" width="18.42578125" style="63" bestFit="1" customWidth="1"/>
    <col min="8987" max="8987" width="16.85546875" style="63" bestFit="1" customWidth="1"/>
    <col min="8988" max="8988" width="19.5703125" style="63" customWidth="1"/>
    <col min="8989" max="8989" width="17.7109375" style="63" bestFit="1" customWidth="1"/>
    <col min="8990" max="8990" width="9.28515625" style="63" customWidth="1"/>
    <col min="8991" max="8991" width="20.85546875" style="63" bestFit="1" customWidth="1"/>
    <col min="8992" max="8992" width="26.28515625" style="63" customWidth="1"/>
    <col min="8993" max="8993" width="11.85546875" style="63" bestFit="1" customWidth="1"/>
    <col min="8994" max="8994" width="6.140625" style="63" customWidth="1"/>
    <col min="8995" max="8995" width="8.42578125" style="63" customWidth="1"/>
    <col min="8996" max="8996" width="18.42578125" style="63" bestFit="1" customWidth="1"/>
    <col min="8997" max="8997" width="52.42578125" style="63"/>
    <col min="8998" max="8998" width="19.42578125" style="63" customWidth="1"/>
    <col min="8999" max="9000" width="23.85546875" style="63" customWidth="1"/>
    <col min="9001" max="9001" width="22" style="63" customWidth="1"/>
    <col min="9002" max="9002" width="12.42578125" style="63" customWidth="1"/>
    <col min="9003" max="9003" width="15.7109375" style="63" customWidth="1"/>
    <col min="9004" max="9004" width="13.140625" style="63" customWidth="1"/>
    <col min="9005" max="9005" width="52.42578125" style="63"/>
    <col min="9006" max="9006" width="15.7109375" style="63" customWidth="1"/>
    <col min="9007" max="9007" width="13.85546875" style="63" customWidth="1"/>
    <col min="9008" max="9011" width="52.42578125" style="63"/>
    <col min="9012" max="9012" width="14.28515625" style="63" customWidth="1"/>
    <col min="9013" max="9013" width="12.42578125" style="63" customWidth="1"/>
    <col min="9014" max="9014" width="19.7109375" style="63" customWidth="1"/>
    <col min="9015" max="9015" width="17.42578125" style="63" customWidth="1"/>
    <col min="9016" max="9016" width="11.85546875" style="63" customWidth="1"/>
    <col min="9017" max="9017" width="10.5703125" style="63" customWidth="1"/>
    <col min="9018" max="9018" width="11.28515625" style="63" customWidth="1"/>
    <col min="9019" max="9021" width="52.42578125" style="63"/>
    <col min="9022" max="9023" width="52.42578125" style="63" customWidth="1"/>
    <col min="9024" max="9024" width="32.85546875" style="63" customWidth="1"/>
    <col min="9025" max="9025" width="22.5703125" style="63" customWidth="1"/>
    <col min="9026" max="9218" width="52.42578125" style="63"/>
    <col min="9219" max="9219" width="25.5703125" style="63" customWidth="1"/>
    <col min="9220" max="9220" width="12.5703125" style="63" customWidth="1"/>
    <col min="9221" max="9222" width="15.140625" style="63" customWidth="1"/>
    <col min="9223" max="9223" width="28" style="63" bestFit="1" customWidth="1"/>
    <col min="9224" max="9224" width="21.42578125" style="63" bestFit="1" customWidth="1"/>
    <col min="9225" max="9225" width="35.5703125" style="63" bestFit="1" customWidth="1"/>
    <col min="9226" max="9226" width="35.28515625" style="63" customWidth="1"/>
    <col min="9227" max="9227" width="19.7109375" style="63" bestFit="1" customWidth="1"/>
    <col min="9228" max="9228" width="69.5703125" style="63" customWidth="1"/>
    <col min="9229" max="9229" width="14.85546875" style="63" bestFit="1" customWidth="1"/>
    <col min="9230" max="9230" width="23.140625" style="63" bestFit="1" customWidth="1"/>
    <col min="9231" max="9231" width="24.85546875" style="63" customWidth="1"/>
    <col min="9232" max="9232" width="19.5703125" style="63" bestFit="1" customWidth="1"/>
    <col min="9233" max="9233" width="47.7109375" style="63" bestFit="1" customWidth="1"/>
    <col min="9234" max="9234" width="8.85546875" style="63" bestFit="1" customWidth="1"/>
    <col min="9235" max="9235" width="14" style="63" bestFit="1" customWidth="1"/>
    <col min="9236" max="9236" width="35.5703125" style="63" bestFit="1" customWidth="1"/>
    <col min="9237" max="9237" width="17.42578125" style="63" bestFit="1" customWidth="1"/>
    <col min="9238" max="9238" width="10.42578125" style="63" bestFit="1" customWidth="1"/>
    <col min="9239" max="9239" width="14.140625" style="63" bestFit="1" customWidth="1"/>
    <col min="9240" max="9240" width="24.140625" style="63" bestFit="1" customWidth="1"/>
    <col min="9241" max="9241" width="18" style="63" customWidth="1"/>
    <col min="9242" max="9242" width="18.42578125" style="63" bestFit="1" customWidth="1"/>
    <col min="9243" max="9243" width="16.85546875" style="63" bestFit="1" customWidth="1"/>
    <col min="9244" max="9244" width="19.5703125" style="63" customWidth="1"/>
    <col min="9245" max="9245" width="17.7109375" style="63" bestFit="1" customWidth="1"/>
    <col min="9246" max="9246" width="9.28515625" style="63" customWidth="1"/>
    <col min="9247" max="9247" width="20.85546875" style="63" bestFit="1" customWidth="1"/>
    <col min="9248" max="9248" width="26.28515625" style="63" customWidth="1"/>
    <col min="9249" max="9249" width="11.85546875" style="63" bestFit="1" customWidth="1"/>
    <col min="9250" max="9250" width="6.140625" style="63" customWidth="1"/>
    <col min="9251" max="9251" width="8.42578125" style="63" customWidth="1"/>
    <col min="9252" max="9252" width="18.42578125" style="63" bestFit="1" customWidth="1"/>
    <col min="9253" max="9253" width="52.42578125" style="63"/>
    <col min="9254" max="9254" width="19.42578125" style="63" customWidth="1"/>
    <col min="9255" max="9256" width="23.85546875" style="63" customWidth="1"/>
    <col min="9257" max="9257" width="22" style="63" customWidth="1"/>
    <col min="9258" max="9258" width="12.42578125" style="63" customWidth="1"/>
    <col min="9259" max="9259" width="15.7109375" style="63" customWidth="1"/>
    <col min="9260" max="9260" width="13.140625" style="63" customWidth="1"/>
    <col min="9261" max="9261" width="52.42578125" style="63"/>
    <col min="9262" max="9262" width="15.7109375" style="63" customWidth="1"/>
    <col min="9263" max="9263" width="13.85546875" style="63" customWidth="1"/>
    <col min="9264" max="9267" width="52.42578125" style="63"/>
    <col min="9268" max="9268" width="14.28515625" style="63" customWidth="1"/>
    <col min="9269" max="9269" width="12.42578125" style="63" customWidth="1"/>
    <col min="9270" max="9270" width="19.7109375" style="63" customWidth="1"/>
    <col min="9271" max="9271" width="17.42578125" style="63" customWidth="1"/>
    <col min="9272" max="9272" width="11.85546875" style="63" customWidth="1"/>
    <col min="9273" max="9273" width="10.5703125" style="63" customWidth="1"/>
    <col min="9274" max="9274" width="11.28515625" style="63" customWidth="1"/>
    <col min="9275" max="9277" width="52.42578125" style="63"/>
    <col min="9278" max="9279" width="52.42578125" style="63" customWidth="1"/>
    <col min="9280" max="9280" width="32.85546875" style="63" customWidth="1"/>
    <col min="9281" max="9281" width="22.5703125" style="63" customWidth="1"/>
    <col min="9282" max="9474" width="52.42578125" style="63"/>
    <col min="9475" max="9475" width="25.5703125" style="63" customWidth="1"/>
    <col min="9476" max="9476" width="12.5703125" style="63" customWidth="1"/>
    <col min="9477" max="9478" width="15.140625" style="63" customWidth="1"/>
    <col min="9479" max="9479" width="28" style="63" bestFit="1" customWidth="1"/>
    <col min="9480" max="9480" width="21.42578125" style="63" bestFit="1" customWidth="1"/>
    <col min="9481" max="9481" width="35.5703125" style="63" bestFit="1" customWidth="1"/>
    <col min="9482" max="9482" width="35.28515625" style="63" customWidth="1"/>
    <col min="9483" max="9483" width="19.7109375" style="63" bestFit="1" customWidth="1"/>
    <col min="9484" max="9484" width="69.5703125" style="63" customWidth="1"/>
    <col min="9485" max="9485" width="14.85546875" style="63" bestFit="1" customWidth="1"/>
    <col min="9486" max="9486" width="23.140625" style="63" bestFit="1" customWidth="1"/>
    <col min="9487" max="9487" width="24.85546875" style="63" customWidth="1"/>
    <col min="9488" max="9488" width="19.5703125" style="63" bestFit="1" customWidth="1"/>
    <col min="9489" max="9489" width="47.7109375" style="63" bestFit="1" customWidth="1"/>
    <col min="9490" max="9490" width="8.85546875" style="63" bestFit="1" customWidth="1"/>
    <col min="9491" max="9491" width="14" style="63" bestFit="1" customWidth="1"/>
    <col min="9492" max="9492" width="35.5703125" style="63" bestFit="1" customWidth="1"/>
    <col min="9493" max="9493" width="17.42578125" style="63" bestFit="1" customWidth="1"/>
    <col min="9494" max="9494" width="10.42578125" style="63" bestFit="1" customWidth="1"/>
    <col min="9495" max="9495" width="14.140625" style="63" bestFit="1" customWidth="1"/>
    <col min="9496" max="9496" width="24.140625" style="63" bestFit="1" customWidth="1"/>
    <col min="9497" max="9497" width="18" style="63" customWidth="1"/>
    <col min="9498" max="9498" width="18.42578125" style="63" bestFit="1" customWidth="1"/>
    <col min="9499" max="9499" width="16.85546875" style="63" bestFit="1" customWidth="1"/>
    <col min="9500" max="9500" width="19.5703125" style="63" customWidth="1"/>
    <col min="9501" max="9501" width="17.7109375" style="63" bestFit="1" customWidth="1"/>
    <col min="9502" max="9502" width="9.28515625" style="63" customWidth="1"/>
    <col min="9503" max="9503" width="20.85546875" style="63" bestFit="1" customWidth="1"/>
    <col min="9504" max="9504" width="26.28515625" style="63" customWidth="1"/>
    <col min="9505" max="9505" width="11.85546875" style="63" bestFit="1" customWidth="1"/>
    <col min="9506" max="9506" width="6.140625" style="63" customWidth="1"/>
    <col min="9507" max="9507" width="8.42578125" style="63" customWidth="1"/>
    <col min="9508" max="9508" width="18.42578125" style="63" bestFit="1" customWidth="1"/>
    <col min="9509" max="9509" width="52.42578125" style="63"/>
    <col min="9510" max="9510" width="19.42578125" style="63" customWidth="1"/>
    <col min="9511" max="9512" width="23.85546875" style="63" customWidth="1"/>
    <col min="9513" max="9513" width="22" style="63" customWidth="1"/>
    <col min="9514" max="9514" width="12.42578125" style="63" customWidth="1"/>
    <col min="9515" max="9515" width="15.7109375" style="63" customWidth="1"/>
    <col min="9516" max="9516" width="13.140625" style="63" customWidth="1"/>
    <col min="9517" max="9517" width="52.42578125" style="63"/>
    <col min="9518" max="9518" width="15.7109375" style="63" customWidth="1"/>
    <col min="9519" max="9519" width="13.85546875" style="63" customWidth="1"/>
    <col min="9520" max="9523" width="52.42578125" style="63"/>
    <col min="9524" max="9524" width="14.28515625" style="63" customWidth="1"/>
    <col min="9525" max="9525" width="12.42578125" style="63" customWidth="1"/>
    <col min="9526" max="9526" width="19.7109375" style="63" customWidth="1"/>
    <col min="9527" max="9527" width="17.42578125" style="63" customWidth="1"/>
    <col min="9528" max="9528" width="11.85546875" style="63" customWidth="1"/>
    <col min="9529" max="9529" width="10.5703125" style="63" customWidth="1"/>
    <col min="9530" max="9530" width="11.28515625" style="63" customWidth="1"/>
    <col min="9531" max="9533" width="52.42578125" style="63"/>
    <col min="9534" max="9535" width="52.42578125" style="63" customWidth="1"/>
    <col min="9536" max="9536" width="32.85546875" style="63" customWidth="1"/>
    <col min="9537" max="9537" width="22.5703125" style="63" customWidth="1"/>
    <col min="9538" max="9730" width="52.42578125" style="63"/>
    <col min="9731" max="9731" width="25.5703125" style="63" customWidth="1"/>
    <col min="9732" max="9732" width="12.5703125" style="63" customWidth="1"/>
    <col min="9733" max="9734" width="15.140625" style="63" customWidth="1"/>
    <col min="9735" max="9735" width="28" style="63" bestFit="1" customWidth="1"/>
    <col min="9736" max="9736" width="21.42578125" style="63" bestFit="1" customWidth="1"/>
    <col min="9737" max="9737" width="35.5703125" style="63" bestFit="1" customWidth="1"/>
    <col min="9738" max="9738" width="35.28515625" style="63" customWidth="1"/>
    <col min="9739" max="9739" width="19.7109375" style="63" bestFit="1" customWidth="1"/>
    <col min="9740" max="9740" width="69.5703125" style="63" customWidth="1"/>
    <col min="9741" max="9741" width="14.85546875" style="63" bestFit="1" customWidth="1"/>
    <col min="9742" max="9742" width="23.140625" style="63" bestFit="1" customWidth="1"/>
    <col min="9743" max="9743" width="24.85546875" style="63" customWidth="1"/>
    <col min="9744" max="9744" width="19.5703125" style="63" bestFit="1" customWidth="1"/>
    <col min="9745" max="9745" width="47.7109375" style="63" bestFit="1" customWidth="1"/>
    <col min="9746" max="9746" width="8.85546875" style="63" bestFit="1" customWidth="1"/>
    <col min="9747" max="9747" width="14" style="63" bestFit="1" customWidth="1"/>
    <col min="9748" max="9748" width="35.5703125" style="63" bestFit="1" customWidth="1"/>
    <col min="9749" max="9749" width="17.42578125" style="63" bestFit="1" customWidth="1"/>
    <col min="9750" max="9750" width="10.42578125" style="63" bestFit="1" customWidth="1"/>
    <col min="9751" max="9751" width="14.140625" style="63" bestFit="1" customWidth="1"/>
    <col min="9752" max="9752" width="24.140625" style="63" bestFit="1" customWidth="1"/>
    <col min="9753" max="9753" width="18" style="63" customWidth="1"/>
    <col min="9754" max="9754" width="18.42578125" style="63" bestFit="1" customWidth="1"/>
    <col min="9755" max="9755" width="16.85546875" style="63" bestFit="1" customWidth="1"/>
    <col min="9756" max="9756" width="19.5703125" style="63" customWidth="1"/>
    <col min="9757" max="9757" width="17.7109375" style="63" bestFit="1" customWidth="1"/>
    <col min="9758" max="9758" width="9.28515625" style="63" customWidth="1"/>
    <col min="9759" max="9759" width="20.85546875" style="63" bestFit="1" customWidth="1"/>
    <col min="9760" max="9760" width="26.28515625" style="63" customWidth="1"/>
    <col min="9761" max="9761" width="11.85546875" style="63" bestFit="1" customWidth="1"/>
    <col min="9762" max="9762" width="6.140625" style="63" customWidth="1"/>
    <col min="9763" max="9763" width="8.42578125" style="63" customWidth="1"/>
    <col min="9764" max="9764" width="18.42578125" style="63" bestFit="1" customWidth="1"/>
    <col min="9765" max="9765" width="52.42578125" style="63"/>
    <col min="9766" max="9766" width="19.42578125" style="63" customWidth="1"/>
    <col min="9767" max="9768" width="23.85546875" style="63" customWidth="1"/>
    <col min="9769" max="9769" width="22" style="63" customWidth="1"/>
    <col min="9770" max="9770" width="12.42578125" style="63" customWidth="1"/>
    <col min="9771" max="9771" width="15.7109375" style="63" customWidth="1"/>
    <col min="9772" max="9772" width="13.140625" style="63" customWidth="1"/>
    <col min="9773" max="9773" width="52.42578125" style="63"/>
    <col min="9774" max="9774" width="15.7109375" style="63" customWidth="1"/>
    <col min="9775" max="9775" width="13.85546875" style="63" customWidth="1"/>
    <col min="9776" max="9779" width="52.42578125" style="63"/>
    <col min="9780" max="9780" width="14.28515625" style="63" customWidth="1"/>
    <col min="9781" max="9781" width="12.42578125" style="63" customWidth="1"/>
    <col min="9782" max="9782" width="19.7109375" style="63" customWidth="1"/>
    <col min="9783" max="9783" width="17.42578125" style="63" customWidth="1"/>
    <col min="9784" max="9784" width="11.85546875" style="63" customWidth="1"/>
    <col min="9785" max="9785" width="10.5703125" style="63" customWidth="1"/>
    <col min="9786" max="9786" width="11.28515625" style="63" customWidth="1"/>
    <col min="9787" max="9789" width="52.42578125" style="63"/>
    <col min="9790" max="9791" width="52.42578125" style="63" customWidth="1"/>
    <col min="9792" max="9792" width="32.85546875" style="63" customWidth="1"/>
    <col min="9793" max="9793" width="22.5703125" style="63" customWidth="1"/>
    <col min="9794" max="9986" width="52.42578125" style="63"/>
    <col min="9987" max="9987" width="25.5703125" style="63" customWidth="1"/>
    <col min="9988" max="9988" width="12.5703125" style="63" customWidth="1"/>
    <col min="9989" max="9990" width="15.140625" style="63" customWidth="1"/>
    <col min="9991" max="9991" width="28" style="63" bestFit="1" customWidth="1"/>
    <col min="9992" max="9992" width="21.42578125" style="63" bestFit="1" customWidth="1"/>
    <col min="9993" max="9993" width="35.5703125" style="63" bestFit="1" customWidth="1"/>
    <col min="9994" max="9994" width="35.28515625" style="63" customWidth="1"/>
    <col min="9995" max="9995" width="19.7109375" style="63" bestFit="1" customWidth="1"/>
    <col min="9996" max="9996" width="69.5703125" style="63" customWidth="1"/>
    <col min="9997" max="9997" width="14.85546875" style="63" bestFit="1" customWidth="1"/>
    <col min="9998" max="9998" width="23.140625" style="63" bestFit="1" customWidth="1"/>
    <col min="9999" max="9999" width="24.85546875" style="63" customWidth="1"/>
    <col min="10000" max="10000" width="19.5703125" style="63" bestFit="1" customWidth="1"/>
    <col min="10001" max="10001" width="47.7109375" style="63" bestFit="1" customWidth="1"/>
    <col min="10002" max="10002" width="8.85546875" style="63" bestFit="1" customWidth="1"/>
    <col min="10003" max="10003" width="14" style="63" bestFit="1" customWidth="1"/>
    <col min="10004" max="10004" width="35.5703125" style="63" bestFit="1" customWidth="1"/>
    <col min="10005" max="10005" width="17.42578125" style="63" bestFit="1" customWidth="1"/>
    <col min="10006" max="10006" width="10.42578125" style="63" bestFit="1" customWidth="1"/>
    <col min="10007" max="10007" width="14.140625" style="63" bestFit="1" customWidth="1"/>
    <col min="10008" max="10008" width="24.140625" style="63" bestFit="1" customWidth="1"/>
    <col min="10009" max="10009" width="18" style="63" customWidth="1"/>
    <col min="10010" max="10010" width="18.42578125" style="63" bestFit="1" customWidth="1"/>
    <col min="10011" max="10011" width="16.85546875" style="63" bestFit="1" customWidth="1"/>
    <col min="10012" max="10012" width="19.5703125" style="63" customWidth="1"/>
    <col min="10013" max="10013" width="17.7109375" style="63" bestFit="1" customWidth="1"/>
    <col min="10014" max="10014" width="9.28515625" style="63" customWidth="1"/>
    <col min="10015" max="10015" width="20.85546875" style="63" bestFit="1" customWidth="1"/>
    <col min="10016" max="10016" width="26.28515625" style="63" customWidth="1"/>
    <col min="10017" max="10017" width="11.85546875" style="63" bestFit="1" customWidth="1"/>
    <col min="10018" max="10018" width="6.140625" style="63" customWidth="1"/>
    <col min="10019" max="10019" width="8.42578125" style="63" customWidth="1"/>
    <col min="10020" max="10020" width="18.42578125" style="63" bestFit="1" customWidth="1"/>
    <col min="10021" max="10021" width="52.42578125" style="63"/>
    <col min="10022" max="10022" width="19.42578125" style="63" customWidth="1"/>
    <col min="10023" max="10024" width="23.85546875" style="63" customWidth="1"/>
    <col min="10025" max="10025" width="22" style="63" customWidth="1"/>
    <col min="10026" max="10026" width="12.42578125" style="63" customWidth="1"/>
    <col min="10027" max="10027" width="15.7109375" style="63" customWidth="1"/>
    <col min="10028" max="10028" width="13.140625" style="63" customWidth="1"/>
    <col min="10029" max="10029" width="52.42578125" style="63"/>
    <col min="10030" max="10030" width="15.7109375" style="63" customWidth="1"/>
    <col min="10031" max="10031" width="13.85546875" style="63" customWidth="1"/>
    <col min="10032" max="10035" width="52.42578125" style="63"/>
    <col min="10036" max="10036" width="14.28515625" style="63" customWidth="1"/>
    <col min="10037" max="10037" width="12.42578125" style="63" customWidth="1"/>
    <col min="10038" max="10038" width="19.7109375" style="63" customWidth="1"/>
    <col min="10039" max="10039" width="17.42578125" style="63" customWidth="1"/>
    <col min="10040" max="10040" width="11.85546875" style="63" customWidth="1"/>
    <col min="10041" max="10041" width="10.5703125" style="63" customWidth="1"/>
    <col min="10042" max="10042" width="11.28515625" style="63" customWidth="1"/>
    <col min="10043" max="10045" width="52.42578125" style="63"/>
    <col min="10046" max="10047" width="52.42578125" style="63" customWidth="1"/>
    <col min="10048" max="10048" width="32.85546875" style="63" customWidth="1"/>
    <col min="10049" max="10049" width="22.5703125" style="63" customWidth="1"/>
    <col min="10050" max="10242" width="52.42578125" style="63"/>
    <col min="10243" max="10243" width="25.5703125" style="63" customWidth="1"/>
    <col min="10244" max="10244" width="12.5703125" style="63" customWidth="1"/>
    <col min="10245" max="10246" width="15.140625" style="63" customWidth="1"/>
    <col min="10247" max="10247" width="28" style="63" bestFit="1" customWidth="1"/>
    <col min="10248" max="10248" width="21.42578125" style="63" bestFit="1" customWidth="1"/>
    <col min="10249" max="10249" width="35.5703125" style="63" bestFit="1" customWidth="1"/>
    <col min="10250" max="10250" width="35.28515625" style="63" customWidth="1"/>
    <col min="10251" max="10251" width="19.7109375" style="63" bestFit="1" customWidth="1"/>
    <col min="10252" max="10252" width="69.5703125" style="63" customWidth="1"/>
    <col min="10253" max="10253" width="14.85546875" style="63" bestFit="1" customWidth="1"/>
    <col min="10254" max="10254" width="23.140625" style="63" bestFit="1" customWidth="1"/>
    <col min="10255" max="10255" width="24.85546875" style="63" customWidth="1"/>
    <col min="10256" max="10256" width="19.5703125" style="63" bestFit="1" customWidth="1"/>
    <col min="10257" max="10257" width="47.7109375" style="63" bestFit="1" customWidth="1"/>
    <col min="10258" max="10258" width="8.85546875" style="63" bestFit="1" customWidth="1"/>
    <col min="10259" max="10259" width="14" style="63" bestFit="1" customWidth="1"/>
    <col min="10260" max="10260" width="35.5703125" style="63" bestFit="1" customWidth="1"/>
    <col min="10261" max="10261" width="17.42578125" style="63" bestFit="1" customWidth="1"/>
    <col min="10262" max="10262" width="10.42578125" style="63" bestFit="1" customWidth="1"/>
    <col min="10263" max="10263" width="14.140625" style="63" bestFit="1" customWidth="1"/>
    <col min="10264" max="10264" width="24.140625" style="63" bestFit="1" customWidth="1"/>
    <col min="10265" max="10265" width="18" style="63" customWidth="1"/>
    <col min="10266" max="10266" width="18.42578125" style="63" bestFit="1" customWidth="1"/>
    <col min="10267" max="10267" width="16.85546875" style="63" bestFit="1" customWidth="1"/>
    <col min="10268" max="10268" width="19.5703125" style="63" customWidth="1"/>
    <col min="10269" max="10269" width="17.7109375" style="63" bestFit="1" customWidth="1"/>
    <col min="10270" max="10270" width="9.28515625" style="63" customWidth="1"/>
    <col min="10271" max="10271" width="20.85546875" style="63" bestFit="1" customWidth="1"/>
    <col min="10272" max="10272" width="26.28515625" style="63" customWidth="1"/>
    <col min="10273" max="10273" width="11.85546875" style="63" bestFit="1" customWidth="1"/>
    <col min="10274" max="10274" width="6.140625" style="63" customWidth="1"/>
    <col min="10275" max="10275" width="8.42578125" style="63" customWidth="1"/>
    <col min="10276" max="10276" width="18.42578125" style="63" bestFit="1" customWidth="1"/>
    <col min="10277" max="10277" width="52.42578125" style="63"/>
    <col min="10278" max="10278" width="19.42578125" style="63" customWidth="1"/>
    <col min="10279" max="10280" width="23.85546875" style="63" customWidth="1"/>
    <col min="10281" max="10281" width="22" style="63" customWidth="1"/>
    <col min="10282" max="10282" width="12.42578125" style="63" customWidth="1"/>
    <col min="10283" max="10283" width="15.7109375" style="63" customWidth="1"/>
    <col min="10284" max="10284" width="13.140625" style="63" customWidth="1"/>
    <col min="10285" max="10285" width="52.42578125" style="63"/>
    <col min="10286" max="10286" width="15.7109375" style="63" customWidth="1"/>
    <col min="10287" max="10287" width="13.85546875" style="63" customWidth="1"/>
    <col min="10288" max="10291" width="52.42578125" style="63"/>
    <col min="10292" max="10292" width="14.28515625" style="63" customWidth="1"/>
    <col min="10293" max="10293" width="12.42578125" style="63" customWidth="1"/>
    <col min="10294" max="10294" width="19.7109375" style="63" customWidth="1"/>
    <col min="10295" max="10295" width="17.42578125" style="63" customWidth="1"/>
    <col min="10296" max="10296" width="11.85546875" style="63" customWidth="1"/>
    <col min="10297" max="10297" width="10.5703125" style="63" customWidth="1"/>
    <col min="10298" max="10298" width="11.28515625" style="63" customWidth="1"/>
    <col min="10299" max="10301" width="52.42578125" style="63"/>
    <col min="10302" max="10303" width="52.42578125" style="63" customWidth="1"/>
    <col min="10304" max="10304" width="32.85546875" style="63" customWidth="1"/>
    <col min="10305" max="10305" width="22.5703125" style="63" customWidth="1"/>
    <col min="10306" max="10498" width="52.42578125" style="63"/>
    <col min="10499" max="10499" width="25.5703125" style="63" customWidth="1"/>
    <col min="10500" max="10500" width="12.5703125" style="63" customWidth="1"/>
    <col min="10501" max="10502" width="15.140625" style="63" customWidth="1"/>
    <col min="10503" max="10503" width="28" style="63" bestFit="1" customWidth="1"/>
    <col min="10504" max="10504" width="21.42578125" style="63" bestFit="1" customWidth="1"/>
    <col min="10505" max="10505" width="35.5703125" style="63" bestFit="1" customWidth="1"/>
    <col min="10506" max="10506" width="35.28515625" style="63" customWidth="1"/>
    <col min="10507" max="10507" width="19.7109375" style="63" bestFit="1" customWidth="1"/>
    <col min="10508" max="10508" width="69.5703125" style="63" customWidth="1"/>
    <col min="10509" max="10509" width="14.85546875" style="63" bestFit="1" customWidth="1"/>
    <col min="10510" max="10510" width="23.140625" style="63" bestFit="1" customWidth="1"/>
    <col min="10511" max="10511" width="24.85546875" style="63" customWidth="1"/>
    <col min="10512" max="10512" width="19.5703125" style="63" bestFit="1" customWidth="1"/>
    <col min="10513" max="10513" width="47.7109375" style="63" bestFit="1" customWidth="1"/>
    <col min="10514" max="10514" width="8.85546875" style="63" bestFit="1" customWidth="1"/>
    <col min="10515" max="10515" width="14" style="63" bestFit="1" customWidth="1"/>
    <col min="10516" max="10516" width="35.5703125" style="63" bestFit="1" customWidth="1"/>
    <col min="10517" max="10517" width="17.42578125" style="63" bestFit="1" customWidth="1"/>
    <col min="10518" max="10518" width="10.42578125" style="63" bestFit="1" customWidth="1"/>
    <col min="10519" max="10519" width="14.140625" style="63" bestFit="1" customWidth="1"/>
    <col min="10520" max="10520" width="24.140625" style="63" bestFit="1" customWidth="1"/>
    <col min="10521" max="10521" width="18" style="63" customWidth="1"/>
    <col min="10522" max="10522" width="18.42578125" style="63" bestFit="1" customWidth="1"/>
    <col min="10523" max="10523" width="16.85546875" style="63" bestFit="1" customWidth="1"/>
    <col min="10524" max="10524" width="19.5703125" style="63" customWidth="1"/>
    <col min="10525" max="10525" width="17.7109375" style="63" bestFit="1" customWidth="1"/>
    <col min="10526" max="10526" width="9.28515625" style="63" customWidth="1"/>
    <col min="10527" max="10527" width="20.85546875" style="63" bestFit="1" customWidth="1"/>
    <col min="10528" max="10528" width="26.28515625" style="63" customWidth="1"/>
    <col min="10529" max="10529" width="11.85546875" style="63" bestFit="1" customWidth="1"/>
    <col min="10530" max="10530" width="6.140625" style="63" customWidth="1"/>
    <col min="10531" max="10531" width="8.42578125" style="63" customWidth="1"/>
    <col min="10532" max="10532" width="18.42578125" style="63" bestFit="1" customWidth="1"/>
    <col min="10533" max="10533" width="52.42578125" style="63"/>
    <col min="10534" max="10534" width="19.42578125" style="63" customWidth="1"/>
    <col min="10535" max="10536" width="23.85546875" style="63" customWidth="1"/>
    <col min="10537" max="10537" width="22" style="63" customWidth="1"/>
    <col min="10538" max="10538" width="12.42578125" style="63" customWidth="1"/>
    <col min="10539" max="10539" width="15.7109375" style="63" customWidth="1"/>
    <col min="10540" max="10540" width="13.140625" style="63" customWidth="1"/>
    <col min="10541" max="10541" width="52.42578125" style="63"/>
    <col min="10542" max="10542" width="15.7109375" style="63" customWidth="1"/>
    <col min="10543" max="10543" width="13.85546875" style="63" customWidth="1"/>
    <col min="10544" max="10547" width="52.42578125" style="63"/>
    <col min="10548" max="10548" width="14.28515625" style="63" customWidth="1"/>
    <col min="10549" max="10549" width="12.42578125" style="63" customWidth="1"/>
    <col min="10550" max="10550" width="19.7109375" style="63" customWidth="1"/>
    <col min="10551" max="10551" width="17.42578125" style="63" customWidth="1"/>
    <col min="10552" max="10552" width="11.85546875" style="63" customWidth="1"/>
    <col min="10553" max="10553" width="10.5703125" style="63" customWidth="1"/>
    <col min="10554" max="10554" width="11.28515625" style="63" customWidth="1"/>
    <col min="10555" max="10557" width="52.42578125" style="63"/>
    <col min="10558" max="10559" width="52.42578125" style="63" customWidth="1"/>
    <col min="10560" max="10560" width="32.85546875" style="63" customWidth="1"/>
    <col min="10561" max="10561" width="22.5703125" style="63" customWidth="1"/>
    <col min="10562" max="10754" width="52.42578125" style="63"/>
    <col min="10755" max="10755" width="25.5703125" style="63" customWidth="1"/>
    <col min="10756" max="10756" width="12.5703125" style="63" customWidth="1"/>
    <col min="10757" max="10758" width="15.140625" style="63" customWidth="1"/>
    <col min="10759" max="10759" width="28" style="63" bestFit="1" customWidth="1"/>
    <col min="10760" max="10760" width="21.42578125" style="63" bestFit="1" customWidth="1"/>
    <col min="10761" max="10761" width="35.5703125" style="63" bestFit="1" customWidth="1"/>
    <col min="10762" max="10762" width="35.28515625" style="63" customWidth="1"/>
    <col min="10763" max="10763" width="19.7109375" style="63" bestFit="1" customWidth="1"/>
    <col min="10764" max="10764" width="69.5703125" style="63" customWidth="1"/>
    <col min="10765" max="10765" width="14.85546875" style="63" bestFit="1" customWidth="1"/>
    <col min="10766" max="10766" width="23.140625" style="63" bestFit="1" customWidth="1"/>
    <col min="10767" max="10767" width="24.85546875" style="63" customWidth="1"/>
    <col min="10768" max="10768" width="19.5703125" style="63" bestFit="1" customWidth="1"/>
    <col min="10769" max="10769" width="47.7109375" style="63" bestFit="1" customWidth="1"/>
    <col min="10770" max="10770" width="8.85546875" style="63" bestFit="1" customWidth="1"/>
    <col min="10771" max="10771" width="14" style="63" bestFit="1" customWidth="1"/>
    <col min="10772" max="10772" width="35.5703125" style="63" bestFit="1" customWidth="1"/>
    <col min="10773" max="10773" width="17.42578125" style="63" bestFit="1" customWidth="1"/>
    <col min="10774" max="10774" width="10.42578125" style="63" bestFit="1" customWidth="1"/>
    <col min="10775" max="10775" width="14.140625" style="63" bestFit="1" customWidth="1"/>
    <col min="10776" max="10776" width="24.140625" style="63" bestFit="1" customWidth="1"/>
    <col min="10777" max="10777" width="18" style="63" customWidth="1"/>
    <col min="10778" max="10778" width="18.42578125" style="63" bestFit="1" customWidth="1"/>
    <col min="10779" max="10779" width="16.85546875" style="63" bestFit="1" customWidth="1"/>
    <col min="10780" max="10780" width="19.5703125" style="63" customWidth="1"/>
    <col min="10781" max="10781" width="17.7109375" style="63" bestFit="1" customWidth="1"/>
    <col min="10782" max="10782" width="9.28515625" style="63" customWidth="1"/>
    <col min="10783" max="10783" width="20.85546875" style="63" bestFit="1" customWidth="1"/>
    <col min="10784" max="10784" width="26.28515625" style="63" customWidth="1"/>
    <col min="10785" max="10785" width="11.85546875" style="63" bestFit="1" customWidth="1"/>
    <col min="10786" max="10786" width="6.140625" style="63" customWidth="1"/>
    <col min="10787" max="10787" width="8.42578125" style="63" customWidth="1"/>
    <col min="10788" max="10788" width="18.42578125" style="63" bestFit="1" customWidth="1"/>
    <col min="10789" max="10789" width="52.42578125" style="63"/>
    <col min="10790" max="10790" width="19.42578125" style="63" customWidth="1"/>
    <col min="10791" max="10792" width="23.85546875" style="63" customWidth="1"/>
    <col min="10793" max="10793" width="22" style="63" customWidth="1"/>
    <col min="10794" max="10794" width="12.42578125" style="63" customWidth="1"/>
    <col min="10795" max="10795" width="15.7109375" style="63" customWidth="1"/>
    <col min="10796" max="10796" width="13.140625" style="63" customWidth="1"/>
    <col min="10797" max="10797" width="52.42578125" style="63"/>
    <col min="10798" max="10798" width="15.7109375" style="63" customWidth="1"/>
    <col min="10799" max="10799" width="13.85546875" style="63" customWidth="1"/>
    <col min="10800" max="10803" width="52.42578125" style="63"/>
    <col min="10804" max="10804" width="14.28515625" style="63" customWidth="1"/>
    <col min="10805" max="10805" width="12.42578125" style="63" customWidth="1"/>
    <col min="10806" max="10806" width="19.7109375" style="63" customWidth="1"/>
    <col min="10807" max="10807" width="17.42578125" style="63" customWidth="1"/>
    <col min="10808" max="10808" width="11.85546875" style="63" customWidth="1"/>
    <col min="10809" max="10809" width="10.5703125" style="63" customWidth="1"/>
    <col min="10810" max="10810" width="11.28515625" style="63" customWidth="1"/>
    <col min="10811" max="10813" width="52.42578125" style="63"/>
    <col min="10814" max="10815" width="52.42578125" style="63" customWidth="1"/>
    <col min="10816" max="10816" width="32.85546875" style="63" customWidth="1"/>
    <col min="10817" max="10817" width="22.5703125" style="63" customWidth="1"/>
    <col min="10818" max="11010" width="52.42578125" style="63"/>
    <col min="11011" max="11011" width="25.5703125" style="63" customWidth="1"/>
    <col min="11012" max="11012" width="12.5703125" style="63" customWidth="1"/>
    <col min="11013" max="11014" width="15.140625" style="63" customWidth="1"/>
    <col min="11015" max="11015" width="28" style="63" bestFit="1" customWidth="1"/>
    <col min="11016" max="11016" width="21.42578125" style="63" bestFit="1" customWidth="1"/>
    <col min="11017" max="11017" width="35.5703125" style="63" bestFit="1" customWidth="1"/>
    <col min="11018" max="11018" width="35.28515625" style="63" customWidth="1"/>
    <col min="11019" max="11019" width="19.7109375" style="63" bestFit="1" customWidth="1"/>
    <col min="11020" max="11020" width="69.5703125" style="63" customWidth="1"/>
    <col min="11021" max="11021" width="14.85546875" style="63" bestFit="1" customWidth="1"/>
    <col min="11022" max="11022" width="23.140625" style="63" bestFit="1" customWidth="1"/>
    <col min="11023" max="11023" width="24.85546875" style="63" customWidth="1"/>
    <col min="11024" max="11024" width="19.5703125" style="63" bestFit="1" customWidth="1"/>
    <col min="11025" max="11025" width="47.7109375" style="63" bestFit="1" customWidth="1"/>
    <col min="11026" max="11026" width="8.85546875" style="63" bestFit="1" customWidth="1"/>
    <col min="11027" max="11027" width="14" style="63" bestFit="1" customWidth="1"/>
    <col min="11028" max="11028" width="35.5703125" style="63" bestFit="1" customWidth="1"/>
    <col min="11029" max="11029" width="17.42578125" style="63" bestFit="1" customWidth="1"/>
    <col min="11030" max="11030" width="10.42578125" style="63" bestFit="1" customWidth="1"/>
    <col min="11031" max="11031" width="14.140625" style="63" bestFit="1" customWidth="1"/>
    <col min="11032" max="11032" width="24.140625" style="63" bestFit="1" customWidth="1"/>
    <col min="11033" max="11033" width="18" style="63" customWidth="1"/>
    <col min="11034" max="11034" width="18.42578125" style="63" bestFit="1" customWidth="1"/>
    <col min="11035" max="11035" width="16.85546875" style="63" bestFit="1" customWidth="1"/>
    <col min="11036" max="11036" width="19.5703125" style="63" customWidth="1"/>
    <col min="11037" max="11037" width="17.7109375" style="63" bestFit="1" customWidth="1"/>
    <col min="11038" max="11038" width="9.28515625" style="63" customWidth="1"/>
    <col min="11039" max="11039" width="20.85546875" style="63" bestFit="1" customWidth="1"/>
    <col min="11040" max="11040" width="26.28515625" style="63" customWidth="1"/>
    <col min="11041" max="11041" width="11.85546875" style="63" bestFit="1" customWidth="1"/>
    <col min="11042" max="11042" width="6.140625" style="63" customWidth="1"/>
    <col min="11043" max="11043" width="8.42578125" style="63" customWidth="1"/>
    <col min="11044" max="11044" width="18.42578125" style="63" bestFit="1" customWidth="1"/>
    <col min="11045" max="11045" width="52.42578125" style="63"/>
    <col min="11046" max="11046" width="19.42578125" style="63" customWidth="1"/>
    <col min="11047" max="11048" width="23.85546875" style="63" customWidth="1"/>
    <col min="11049" max="11049" width="22" style="63" customWidth="1"/>
    <col min="11050" max="11050" width="12.42578125" style="63" customWidth="1"/>
    <col min="11051" max="11051" width="15.7109375" style="63" customWidth="1"/>
    <col min="11052" max="11052" width="13.140625" style="63" customWidth="1"/>
    <col min="11053" max="11053" width="52.42578125" style="63"/>
    <col min="11054" max="11054" width="15.7109375" style="63" customWidth="1"/>
    <col min="11055" max="11055" width="13.85546875" style="63" customWidth="1"/>
    <col min="11056" max="11059" width="52.42578125" style="63"/>
    <col min="11060" max="11060" width="14.28515625" style="63" customWidth="1"/>
    <col min="11061" max="11061" width="12.42578125" style="63" customWidth="1"/>
    <col min="11062" max="11062" width="19.7109375" style="63" customWidth="1"/>
    <col min="11063" max="11063" width="17.42578125" style="63" customWidth="1"/>
    <col min="11064" max="11064" width="11.85546875" style="63" customWidth="1"/>
    <col min="11065" max="11065" width="10.5703125" style="63" customWidth="1"/>
    <col min="11066" max="11066" width="11.28515625" style="63" customWidth="1"/>
    <col min="11067" max="11069" width="52.42578125" style="63"/>
    <col min="11070" max="11071" width="52.42578125" style="63" customWidth="1"/>
    <col min="11072" max="11072" width="32.85546875" style="63" customWidth="1"/>
    <col min="11073" max="11073" width="22.5703125" style="63" customWidth="1"/>
    <col min="11074" max="11266" width="52.42578125" style="63"/>
    <col min="11267" max="11267" width="25.5703125" style="63" customWidth="1"/>
    <col min="11268" max="11268" width="12.5703125" style="63" customWidth="1"/>
    <col min="11269" max="11270" width="15.140625" style="63" customWidth="1"/>
    <col min="11271" max="11271" width="28" style="63" bestFit="1" customWidth="1"/>
    <col min="11272" max="11272" width="21.42578125" style="63" bestFit="1" customWidth="1"/>
    <col min="11273" max="11273" width="35.5703125" style="63" bestFit="1" customWidth="1"/>
    <col min="11274" max="11274" width="35.28515625" style="63" customWidth="1"/>
    <col min="11275" max="11275" width="19.7109375" style="63" bestFit="1" customWidth="1"/>
    <col min="11276" max="11276" width="69.5703125" style="63" customWidth="1"/>
    <col min="11277" max="11277" width="14.85546875" style="63" bestFit="1" customWidth="1"/>
    <col min="11278" max="11278" width="23.140625" style="63" bestFit="1" customWidth="1"/>
    <col min="11279" max="11279" width="24.85546875" style="63" customWidth="1"/>
    <col min="11280" max="11280" width="19.5703125" style="63" bestFit="1" customWidth="1"/>
    <col min="11281" max="11281" width="47.7109375" style="63" bestFit="1" customWidth="1"/>
    <col min="11282" max="11282" width="8.85546875" style="63" bestFit="1" customWidth="1"/>
    <col min="11283" max="11283" width="14" style="63" bestFit="1" customWidth="1"/>
    <col min="11284" max="11284" width="35.5703125" style="63" bestFit="1" customWidth="1"/>
    <col min="11285" max="11285" width="17.42578125" style="63" bestFit="1" customWidth="1"/>
    <col min="11286" max="11286" width="10.42578125" style="63" bestFit="1" customWidth="1"/>
    <col min="11287" max="11287" width="14.140625" style="63" bestFit="1" customWidth="1"/>
    <col min="11288" max="11288" width="24.140625" style="63" bestFit="1" customWidth="1"/>
    <col min="11289" max="11289" width="18" style="63" customWidth="1"/>
    <col min="11290" max="11290" width="18.42578125" style="63" bestFit="1" customWidth="1"/>
    <col min="11291" max="11291" width="16.85546875" style="63" bestFit="1" customWidth="1"/>
    <col min="11292" max="11292" width="19.5703125" style="63" customWidth="1"/>
    <col min="11293" max="11293" width="17.7109375" style="63" bestFit="1" customWidth="1"/>
    <col min="11294" max="11294" width="9.28515625" style="63" customWidth="1"/>
    <col min="11295" max="11295" width="20.85546875" style="63" bestFit="1" customWidth="1"/>
    <col min="11296" max="11296" width="26.28515625" style="63" customWidth="1"/>
    <col min="11297" max="11297" width="11.85546875" style="63" bestFit="1" customWidth="1"/>
    <col min="11298" max="11298" width="6.140625" style="63" customWidth="1"/>
    <col min="11299" max="11299" width="8.42578125" style="63" customWidth="1"/>
    <col min="11300" max="11300" width="18.42578125" style="63" bestFit="1" customWidth="1"/>
    <col min="11301" max="11301" width="52.42578125" style="63"/>
    <col min="11302" max="11302" width="19.42578125" style="63" customWidth="1"/>
    <col min="11303" max="11304" width="23.85546875" style="63" customWidth="1"/>
    <col min="11305" max="11305" width="22" style="63" customWidth="1"/>
    <col min="11306" max="11306" width="12.42578125" style="63" customWidth="1"/>
    <col min="11307" max="11307" width="15.7109375" style="63" customWidth="1"/>
    <col min="11308" max="11308" width="13.140625" style="63" customWidth="1"/>
    <col min="11309" max="11309" width="52.42578125" style="63"/>
    <col min="11310" max="11310" width="15.7109375" style="63" customWidth="1"/>
    <col min="11311" max="11311" width="13.85546875" style="63" customWidth="1"/>
    <col min="11312" max="11315" width="52.42578125" style="63"/>
    <col min="11316" max="11316" width="14.28515625" style="63" customWidth="1"/>
    <col min="11317" max="11317" width="12.42578125" style="63" customWidth="1"/>
    <col min="11318" max="11318" width="19.7109375" style="63" customWidth="1"/>
    <col min="11319" max="11319" width="17.42578125" style="63" customWidth="1"/>
    <col min="11320" max="11320" width="11.85546875" style="63" customWidth="1"/>
    <col min="11321" max="11321" width="10.5703125" style="63" customWidth="1"/>
    <col min="11322" max="11322" width="11.28515625" style="63" customWidth="1"/>
    <col min="11323" max="11325" width="52.42578125" style="63"/>
    <col min="11326" max="11327" width="52.42578125" style="63" customWidth="1"/>
    <col min="11328" max="11328" width="32.85546875" style="63" customWidth="1"/>
    <col min="11329" max="11329" width="22.5703125" style="63" customWidth="1"/>
    <col min="11330" max="11522" width="52.42578125" style="63"/>
    <col min="11523" max="11523" width="25.5703125" style="63" customWidth="1"/>
    <col min="11524" max="11524" width="12.5703125" style="63" customWidth="1"/>
    <col min="11525" max="11526" width="15.140625" style="63" customWidth="1"/>
    <col min="11527" max="11527" width="28" style="63" bestFit="1" customWidth="1"/>
    <col min="11528" max="11528" width="21.42578125" style="63" bestFit="1" customWidth="1"/>
    <col min="11529" max="11529" width="35.5703125" style="63" bestFit="1" customWidth="1"/>
    <col min="11530" max="11530" width="35.28515625" style="63" customWidth="1"/>
    <col min="11531" max="11531" width="19.7109375" style="63" bestFit="1" customWidth="1"/>
    <col min="11532" max="11532" width="69.5703125" style="63" customWidth="1"/>
    <col min="11533" max="11533" width="14.85546875" style="63" bestFit="1" customWidth="1"/>
    <col min="11534" max="11534" width="23.140625" style="63" bestFit="1" customWidth="1"/>
    <col min="11535" max="11535" width="24.85546875" style="63" customWidth="1"/>
    <col min="11536" max="11536" width="19.5703125" style="63" bestFit="1" customWidth="1"/>
    <col min="11537" max="11537" width="47.7109375" style="63" bestFit="1" customWidth="1"/>
    <col min="11538" max="11538" width="8.85546875" style="63" bestFit="1" customWidth="1"/>
    <col min="11539" max="11539" width="14" style="63" bestFit="1" customWidth="1"/>
    <col min="11540" max="11540" width="35.5703125" style="63" bestFit="1" customWidth="1"/>
    <col min="11541" max="11541" width="17.42578125" style="63" bestFit="1" customWidth="1"/>
    <col min="11542" max="11542" width="10.42578125" style="63" bestFit="1" customWidth="1"/>
    <col min="11543" max="11543" width="14.140625" style="63" bestFit="1" customWidth="1"/>
    <col min="11544" max="11544" width="24.140625" style="63" bestFit="1" customWidth="1"/>
    <col min="11545" max="11545" width="18" style="63" customWidth="1"/>
    <col min="11546" max="11546" width="18.42578125" style="63" bestFit="1" customWidth="1"/>
    <col min="11547" max="11547" width="16.85546875" style="63" bestFit="1" customWidth="1"/>
    <col min="11548" max="11548" width="19.5703125" style="63" customWidth="1"/>
    <col min="11549" max="11549" width="17.7109375" style="63" bestFit="1" customWidth="1"/>
    <col min="11550" max="11550" width="9.28515625" style="63" customWidth="1"/>
    <col min="11551" max="11551" width="20.85546875" style="63" bestFit="1" customWidth="1"/>
    <col min="11552" max="11552" width="26.28515625" style="63" customWidth="1"/>
    <col min="11553" max="11553" width="11.85546875" style="63" bestFit="1" customWidth="1"/>
    <col min="11554" max="11554" width="6.140625" style="63" customWidth="1"/>
    <col min="11555" max="11555" width="8.42578125" style="63" customWidth="1"/>
    <col min="11556" max="11556" width="18.42578125" style="63" bestFit="1" customWidth="1"/>
    <col min="11557" max="11557" width="52.42578125" style="63"/>
    <col min="11558" max="11558" width="19.42578125" style="63" customWidth="1"/>
    <col min="11559" max="11560" width="23.85546875" style="63" customWidth="1"/>
    <col min="11561" max="11561" width="22" style="63" customWidth="1"/>
    <col min="11562" max="11562" width="12.42578125" style="63" customWidth="1"/>
    <col min="11563" max="11563" width="15.7109375" style="63" customWidth="1"/>
    <col min="11564" max="11564" width="13.140625" style="63" customWidth="1"/>
    <col min="11565" max="11565" width="52.42578125" style="63"/>
    <col min="11566" max="11566" width="15.7109375" style="63" customWidth="1"/>
    <col min="11567" max="11567" width="13.85546875" style="63" customWidth="1"/>
    <col min="11568" max="11571" width="52.42578125" style="63"/>
    <col min="11572" max="11572" width="14.28515625" style="63" customWidth="1"/>
    <col min="11573" max="11573" width="12.42578125" style="63" customWidth="1"/>
    <col min="11574" max="11574" width="19.7109375" style="63" customWidth="1"/>
    <col min="11575" max="11575" width="17.42578125" style="63" customWidth="1"/>
    <col min="11576" max="11576" width="11.85546875" style="63" customWidth="1"/>
    <col min="11577" max="11577" width="10.5703125" style="63" customWidth="1"/>
    <col min="11578" max="11578" width="11.28515625" style="63" customWidth="1"/>
    <col min="11579" max="11581" width="52.42578125" style="63"/>
    <col min="11582" max="11583" width="52.42578125" style="63" customWidth="1"/>
    <col min="11584" max="11584" width="32.85546875" style="63" customWidth="1"/>
    <col min="11585" max="11585" width="22.5703125" style="63" customWidth="1"/>
    <col min="11586" max="11778" width="52.42578125" style="63"/>
    <col min="11779" max="11779" width="25.5703125" style="63" customWidth="1"/>
    <col min="11780" max="11780" width="12.5703125" style="63" customWidth="1"/>
    <col min="11781" max="11782" width="15.140625" style="63" customWidth="1"/>
    <col min="11783" max="11783" width="28" style="63" bestFit="1" customWidth="1"/>
    <col min="11784" max="11784" width="21.42578125" style="63" bestFit="1" customWidth="1"/>
    <col min="11785" max="11785" width="35.5703125" style="63" bestFit="1" customWidth="1"/>
    <col min="11786" max="11786" width="35.28515625" style="63" customWidth="1"/>
    <col min="11787" max="11787" width="19.7109375" style="63" bestFit="1" customWidth="1"/>
    <col min="11788" max="11788" width="69.5703125" style="63" customWidth="1"/>
    <col min="11789" max="11789" width="14.85546875" style="63" bestFit="1" customWidth="1"/>
    <col min="11790" max="11790" width="23.140625" style="63" bestFit="1" customWidth="1"/>
    <col min="11791" max="11791" width="24.85546875" style="63" customWidth="1"/>
    <col min="11792" max="11792" width="19.5703125" style="63" bestFit="1" customWidth="1"/>
    <col min="11793" max="11793" width="47.7109375" style="63" bestFit="1" customWidth="1"/>
    <col min="11794" max="11794" width="8.85546875" style="63" bestFit="1" customWidth="1"/>
    <col min="11795" max="11795" width="14" style="63" bestFit="1" customWidth="1"/>
    <col min="11796" max="11796" width="35.5703125" style="63" bestFit="1" customWidth="1"/>
    <col min="11797" max="11797" width="17.42578125" style="63" bestFit="1" customWidth="1"/>
    <col min="11798" max="11798" width="10.42578125" style="63" bestFit="1" customWidth="1"/>
    <col min="11799" max="11799" width="14.140625" style="63" bestFit="1" customWidth="1"/>
    <col min="11800" max="11800" width="24.140625" style="63" bestFit="1" customWidth="1"/>
    <col min="11801" max="11801" width="18" style="63" customWidth="1"/>
    <col min="11802" max="11802" width="18.42578125" style="63" bestFit="1" customWidth="1"/>
    <col min="11803" max="11803" width="16.85546875" style="63" bestFit="1" customWidth="1"/>
    <col min="11804" max="11804" width="19.5703125" style="63" customWidth="1"/>
    <col min="11805" max="11805" width="17.7109375" style="63" bestFit="1" customWidth="1"/>
    <col min="11806" max="11806" width="9.28515625" style="63" customWidth="1"/>
    <col min="11807" max="11807" width="20.85546875" style="63" bestFit="1" customWidth="1"/>
    <col min="11808" max="11808" width="26.28515625" style="63" customWidth="1"/>
    <col min="11809" max="11809" width="11.85546875" style="63" bestFit="1" customWidth="1"/>
    <col min="11810" max="11810" width="6.140625" style="63" customWidth="1"/>
    <col min="11811" max="11811" width="8.42578125" style="63" customWidth="1"/>
    <col min="11812" max="11812" width="18.42578125" style="63" bestFit="1" customWidth="1"/>
    <col min="11813" max="11813" width="52.42578125" style="63"/>
    <col min="11814" max="11814" width="19.42578125" style="63" customWidth="1"/>
    <col min="11815" max="11816" width="23.85546875" style="63" customWidth="1"/>
    <col min="11817" max="11817" width="22" style="63" customWidth="1"/>
    <col min="11818" max="11818" width="12.42578125" style="63" customWidth="1"/>
    <col min="11819" max="11819" width="15.7109375" style="63" customWidth="1"/>
    <col min="11820" max="11820" width="13.140625" style="63" customWidth="1"/>
    <col min="11821" max="11821" width="52.42578125" style="63"/>
    <col min="11822" max="11822" width="15.7109375" style="63" customWidth="1"/>
    <col min="11823" max="11823" width="13.85546875" style="63" customWidth="1"/>
    <col min="11824" max="11827" width="52.42578125" style="63"/>
    <col min="11828" max="11828" width="14.28515625" style="63" customWidth="1"/>
    <col min="11829" max="11829" width="12.42578125" style="63" customWidth="1"/>
    <col min="11830" max="11830" width="19.7109375" style="63" customWidth="1"/>
    <col min="11831" max="11831" width="17.42578125" style="63" customWidth="1"/>
    <col min="11832" max="11832" width="11.85546875" style="63" customWidth="1"/>
    <col min="11833" max="11833" width="10.5703125" style="63" customWidth="1"/>
    <col min="11834" max="11834" width="11.28515625" style="63" customWidth="1"/>
    <col min="11835" max="11837" width="52.42578125" style="63"/>
    <col min="11838" max="11839" width="52.42578125" style="63" customWidth="1"/>
    <col min="11840" max="11840" width="32.85546875" style="63" customWidth="1"/>
    <col min="11841" max="11841" width="22.5703125" style="63" customWidth="1"/>
    <col min="11842" max="12034" width="52.42578125" style="63"/>
    <col min="12035" max="12035" width="25.5703125" style="63" customWidth="1"/>
    <col min="12036" max="12036" width="12.5703125" style="63" customWidth="1"/>
    <col min="12037" max="12038" width="15.140625" style="63" customWidth="1"/>
    <col min="12039" max="12039" width="28" style="63" bestFit="1" customWidth="1"/>
    <col min="12040" max="12040" width="21.42578125" style="63" bestFit="1" customWidth="1"/>
    <col min="12041" max="12041" width="35.5703125" style="63" bestFit="1" customWidth="1"/>
    <col min="12042" max="12042" width="35.28515625" style="63" customWidth="1"/>
    <col min="12043" max="12043" width="19.7109375" style="63" bestFit="1" customWidth="1"/>
    <col min="12044" max="12044" width="69.5703125" style="63" customWidth="1"/>
    <col min="12045" max="12045" width="14.85546875" style="63" bestFit="1" customWidth="1"/>
    <col min="12046" max="12046" width="23.140625" style="63" bestFit="1" customWidth="1"/>
    <col min="12047" max="12047" width="24.85546875" style="63" customWidth="1"/>
    <col min="12048" max="12048" width="19.5703125" style="63" bestFit="1" customWidth="1"/>
    <col min="12049" max="12049" width="47.7109375" style="63" bestFit="1" customWidth="1"/>
    <col min="12050" max="12050" width="8.85546875" style="63" bestFit="1" customWidth="1"/>
    <col min="12051" max="12051" width="14" style="63" bestFit="1" customWidth="1"/>
    <col min="12052" max="12052" width="35.5703125" style="63" bestFit="1" customWidth="1"/>
    <col min="12053" max="12053" width="17.42578125" style="63" bestFit="1" customWidth="1"/>
    <col min="12054" max="12054" width="10.42578125" style="63" bestFit="1" customWidth="1"/>
    <col min="12055" max="12055" width="14.140625" style="63" bestFit="1" customWidth="1"/>
    <col min="12056" max="12056" width="24.140625" style="63" bestFit="1" customWidth="1"/>
    <col min="12057" max="12057" width="18" style="63" customWidth="1"/>
    <col min="12058" max="12058" width="18.42578125" style="63" bestFit="1" customWidth="1"/>
    <col min="12059" max="12059" width="16.85546875" style="63" bestFit="1" customWidth="1"/>
    <col min="12060" max="12060" width="19.5703125" style="63" customWidth="1"/>
    <col min="12061" max="12061" width="17.7109375" style="63" bestFit="1" customWidth="1"/>
    <col min="12062" max="12062" width="9.28515625" style="63" customWidth="1"/>
    <col min="12063" max="12063" width="20.85546875" style="63" bestFit="1" customWidth="1"/>
    <col min="12064" max="12064" width="26.28515625" style="63" customWidth="1"/>
    <col min="12065" max="12065" width="11.85546875" style="63" bestFit="1" customWidth="1"/>
    <col min="12066" max="12066" width="6.140625" style="63" customWidth="1"/>
    <col min="12067" max="12067" width="8.42578125" style="63" customWidth="1"/>
    <col min="12068" max="12068" width="18.42578125" style="63" bestFit="1" customWidth="1"/>
    <col min="12069" max="12069" width="52.42578125" style="63"/>
    <col min="12070" max="12070" width="19.42578125" style="63" customWidth="1"/>
    <col min="12071" max="12072" width="23.85546875" style="63" customWidth="1"/>
    <col min="12073" max="12073" width="22" style="63" customWidth="1"/>
    <col min="12074" max="12074" width="12.42578125" style="63" customWidth="1"/>
    <col min="12075" max="12075" width="15.7109375" style="63" customWidth="1"/>
    <col min="12076" max="12076" width="13.140625" style="63" customWidth="1"/>
    <col min="12077" max="12077" width="52.42578125" style="63"/>
    <col min="12078" max="12078" width="15.7109375" style="63" customWidth="1"/>
    <col min="12079" max="12079" width="13.85546875" style="63" customWidth="1"/>
    <col min="12080" max="12083" width="52.42578125" style="63"/>
    <col min="12084" max="12084" width="14.28515625" style="63" customWidth="1"/>
    <col min="12085" max="12085" width="12.42578125" style="63" customWidth="1"/>
    <col min="12086" max="12086" width="19.7109375" style="63" customWidth="1"/>
    <col min="12087" max="12087" width="17.42578125" style="63" customWidth="1"/>
    <col min="12088" max="12088" width="11.85546875" style="63" customWidth="1"/>
    <col min="12089" max="12089" width="10.5703125" style="63" customWidth="1"/>
    <col min="12090" max="12090" width="11.28515625" style="63" customWidth="1"/>
    <col min="12091" max="12093" width="52.42578125" style="63"/>
    <col min="12094" max="12095" width="52.42578125" style="63" customWidth="1"/>
    <col min="12096" max="12096" width="32.85546875" style="63" customWidth="1"/>
    <col min="12097" max="12097" width="22.5703125" style="63" customWidth="1"/>
    <col min="12098" max="12290" width="52.42578125" style="63"/>
    <col min="12291" max="12291" width="25.5703125" style="63" customWidth="1"/>
    <col min="12292" max="12292" width="12.5703125" style="63" customWidth="1"/>
    <col min="12293" max="12294" width="15.140625" style="63" customWidth="1"/>
    <col min="12295" max="12295" width="28" style="63" bestFit="1" customWidth="1"/>
    <col min="12296" max="12296" width="21.42578125" style="63" bestFit="1" customWidth="1"/>
    <col min="12297" max="12297" width="35.5703125" style="63" bestFit="1" customWidth="1"/>
    <col min="12298" max="12298" width="35.28515625" style="63" customWidth="1"/>
    <col min="12299" max="12299" width="19.7109375" style="63" bestFit="1" customWidth="1"/>
    <col min="12300" max="12300" width="69.5703125" style="63" customWidth="1"/>
    <col min="12301" max="12301" width="14.85546875" style="63" bestFit="1" customWidth="1"/>
    <col min="12302" max="12302" width="23.140625" style="63" bestFit="1" customWidth="1"/>
    <col min="12303" max="12303" width="24.85546875" style="63" customWidth="1"/>
    <col min="12304" max="12304" width="19.5703125" style="63" bestFit="1" customWidth="1"/>
    <col min="12305" max="12305" width="47.7109375" style="63" bestFit="1" customWidth="1"/>
    <col min="12306" max="12306" width="8.85546875" style="63" bestFit="1" customWidth="1"/>
    <col min="12307" max="12307" width="14" style="63" bestFit="1" customWidth="1"/>
    <col min="12308" max="12308" width="35.5703125" style="63" bestFit="1" customWidth="1"/>
    <col min="12309" max="12309" width="17.42578125" style="63" bestFit="1" customWidth="1"/>
    <col min="12310" max="12310" width="10.42578125" style="63" bestFit="1" customWidth="1"/>
    <col min="12311" max="12311" width="14.140625" style="63" bestFit="1" customWidth="1"/>
    <col min="12312" max="12312" width="24.140625" style="63" bestFit="1" customWidth="1"/>
    <col min="12313" max="12313" width="18" style="63" customWidth="1"/>
    <col min="12314" max="12314" width="18.42578125" style="63" bestFit="1" customWidth="1"/>
    <col min="12315" max="12315" width="16.85546875" style="63" bestFit="1" customWidth="1"/>
    <col min="12316" max="12316" width="19.5703125" style="63" customWidth="1"/>
    <col min="12317" max="12317" width="17.7109375" style="63" bestFit="1" customWidth="1"/>
    <col min="12318" max="12318" width="9.28515625" style="63" customWidth="1"/>
    <col min="12319" max="12319" width="20.85546875" style="63" bestFit="1" customWidth="1"/>
    <col min="12320" max="12320" width="26.28515625" style="63" customWidth="1"/>
    <col min="12321" max="12321" width="11.85546875" style="63" bestFit="1" customWidth="1"/>
    <col min="12322" max="12322" width="6.140625" style="63" customWidth="1"/>
    <col min="12323" max="12323" width="8.42578125" style="63" customWidth="1"/>
    <col min="12324" max="12324" width="18.42578125" style="63" bestFit="1" customWidth="1"/>
    <col min="12325" max="12325" width="52.42578125" style="63"/>
    <col min="12326" max="12326" width="19.42578125" style="63" customWidth="1"/>
    <col min="12327" max="12328" width="23.85546875" style="63" customWidth="1"/>
    <col min="12329" max="12329" width="22" style="63" customWidth="1"/>
    <col min="12330" max="12330" width="12.42578125" style="63" customWidth="1"/>
    <col min="12331" max="12331" width="15.7109375" style="63" customWidth="1"/>
    <col min="12332" max="12332" width="13.140625" style="63" customWidth="1"/>
    <col min="12333" max="12333" width="52.42578125" style="63"/>
    <col min="12334" max="12334" width="15.7109375" style="63" customWidth="1"/>
    <col min="12335" max="12335" width="13.85546875" style="63" customWidth="1"/>
    <col min="12336" max="12339" width="52.42578125" style="63"/>
    <col min="12340" max="12340" width="14.28515625" style="63" customWidth="1"/>
    <col min="12341" max="12341" width="12.42578125" style="63" customWidth="1"/>
    <col min="12342" max="12342" width="19.7109375" style="63" customWidth="1"/>
    <col min="12343" max="12343" width="17.42578125" style="63" customWidth="1"/>
    <col min="12344" max="12344" width="11.85546875" style="63" customWidth="1"/>
    <col min="12345" max="12345" width="10.5703125" style="63" customWidth="1"/>
    <col min="12346" max="12346" width="11.28515625" style="63" customWidth="1"/>
    <col min="12347" max="12349" width="52.42578125" style="63"/>
    <col min="12350" max="12351" width="52.42578125" style="63" customWidth="1"/>
    <col min="12352" max="12352" width="32.85546875" style="63" customWidth="1"/>
    <col min="12353" max="12353" width="22.5703125" style="63" customWidth="1"/>
    <col min="12354" max="12546" width="52.42578125" style="63"/>
    <col min="12547" max="12547" width="25.5703125" style="63" customWidth="1"/>
    <col min="12548" max="12548" width="12.5703125" style="63" customWidth="1"/>
    <col min="12549" max="12550" width="15.140625" style="63" customWidth="1"/>
    <col min="12551" max="12551" width="28" style="63" bestFit="1" customWidth="1"/>
    <col min="12552" max="12552" width="21.42578125" style="63" bestFit="1" customWidth="1"/>
    <col min="12553" max="12553" width="35.5703125" style="63" bestFit="1" customWidth="1"/>
    <col min="12554" max="12554" width="35.28515625" style="63" customWidth="1"/>
    <col min="12555" max="12555" width="19.7109375" style="63" bestFit="1" customWidth="1"/>
    <col min="12556" max="12556" width="69.5703125" style="63" customWidth="1"/>
    <col min="12557" max="12557" width="14.85546875" style="63" bestFit="1" customWidth="1"/>
    <col min="12558" max="12558" width="23.140625" style="63" bestFit="1" customWidth="1"/>
    <col min="12559" max="12559" width="24.85546875" style="63" customWidth="1"/>
    <col min="12560" max="12560" width="19.5703125" style="63" bestFit="1" customWidth="1"/>
    <col min="12561" max="12561" width="47.7109375" style="63" bestFit="1" customWidth="1"/>
    <col min="12562" max="12562" width="8.85546875" style="63" bestFit="1" customWidth="1"/>
    <col min="12563" max="12563" width="14" style="63" bestFit="1" customWidth="1"/>
    <col min="12564" max="12564" width="35.5703125" style="63" bestFit="1" customWidth="1"/>
    <col min="12565" max="12565" width="17.42578125" style="63" bestFit="1" customWidth="1"/>
    <col min="12566" max="12566" width="10.42578125" style="63" bestFit="1" customWidth="1"/>
    <col min="12567" max="12567" width="14.140625" style="63" bestFit="1" customWidth="1"/>
    <col min="12568" max="12568" width="24.140625" style="63" bestFit="1" customWidth="1"/>
    <col min="12569" max="12569" width="18" style="63" customWidth="1"/>
    <col min="12570" max="12570" width="18.42578125" style="63" bestFit="1" customWidth="1"/>
    <col min="12571" max="12571" width="16.85546875" style="63" bestFit="1" customWidth="1"/>
    <col min="12572" max="12572" width="19.5703125" style="63" customWidth="1"/>
    <col min="12573" max="12573" width="17.7109375" style="63" bestFit="1" customWidth="1"/>
    <col min="12574" max="12574" width="9.28515625" style="63" customWidth="1"/>
    <col min="12575" max="12575" width="20.85546875" style="63" bestFit="1" customWidth="1"/>
    <col min="12576" max="12576" width="26.28515625" style="63" customWidth="1"/>
    <col min="12577" max="12577" width="11.85546875" style="63" bestFit="1" customWidth="1"/>
    <col min="12578" max="12578" width="6.140625" style="63" customWidth="1"/>
    <col min="12579" max="12579" width="8.42578125" style="63" customWidth="1"/>
    <col min="12580" max="12580" width="18.42578125" style="63" bestFit="1" customWidth="1"/>
    <col min="12581" max="12581" width="52.42578125" style="63"/>
    <col min="12582" max="12582" width="19.42578125" style="63" customWidth="1"/>
    <col min="12583" max="12584" width="23.85546875" style="63" customWidth="1"/>
    <col min="12585" max="12585" width="22" style="63" customWidth="1"/>
    <col min="12586" max="12586" width="12.42578125" style="63" customWidth="1"/>
    <col min="12587" max="12587" width="15.7109375" style="63" customWidth="1"/>
    <col min="12588" max="12588" width="13.140625" style="63" customWidth="1"/>
    <col min="12589" max="12589" width="52.42578125" style="63"/>
    <col min="12590" max="12590" width="15.7109375" style="63" customWidth="1"/>
    <col min="12591" max="12591" width="13.85546875" style="63" customWidth="1"/>
    <col min="12592" max="12595" width="52.42578125" style="63"/>
    <col min="12596" max="12596" width="14.28515625" style="63" customWidth="1"/>
    <col min="12597" max="12597" width="12.42578125" style="63" customWidth="1"/>
    <col min="12598" max="12598" width="19.7109375" style="63" customWidth="1"/>
    <col min="12599" max="12599" width="17.42578125" style="63" customWidth="1"/>
    <col min="12600" max="12600" width="11.85546875" style="63" customWidth="1"/>
    <col min="12601" max="12601" width="10.5703125" style="63" customWidth="1"/>
    <col min="12602" max="12602" width="11.28515625" style="63" customWidth="1"/>
    <col min="12603" max="12605" width="52.42578125" style="63"/>
    <col min="12606" max="12607" width="52.42578125" style="63" customWidth="1"/>
    <col min="12608" max="12608" width="32.85546875" style="63" customWidth="1"/>
    <col min="12609" max="12609" width="22.5703125" style="63" customWidth="1"/>
    <col min="12610" max="12802" width="52.42578125" style="63"/>
    <col min="12803" max="12803" width="25.5703125" style="63" customWidth="1"/>
    <col min="12804" max="12804" width="12.5703125" style="63" customWidth="1"/>
    <col min="12805" max="12806" width="15.140625" style="63" customWidth="1"/>
    <col min="12807" max="12807" width="28" style="63" bestFit="1" customWidth="1"/>
    <col min="12808" max="12808" width="21.42578125" style="63" bestFit="1" customWidth="1"/>
    <col min="12809" max="12809" width="35.5703125" style="63" bestFit="1" customWidth="1"/>
    <col min="12810" max="12810" width="35.28515625" style="63" customWidth="1"/>
    <col min="12811" max="12811" width="19.7109375" style="63" bestFit="1" customWidth="1"/>
    <col min="12812" max="12812" width="69.5703125" style="63" customWidth="1"/>
    <col min="12813" max="12813" width="14.85546875" style="63" bestFit="1" customWidth="1"/>
    <col min="12814" max="12814" width="23.140625" style="63" bestFit="1" customWidth="1"/>
    <col min="12815" max="12815" width="24.85546875" style="63" customWidth="1"/>
    <col min="12816" max="12816" width="19.5703125" style="63" bestFit="1" customWidth="1"/>
    <col min="12817" max="12817" width="47.7109375" style="63" bestFit="1" customWidth="1"/>
    <col min="12818" max="12818" width="8.85546875" style="63" bestFit="1" customWidth="1"/>
    <col min="12819" max="12819" width="14" style="63" bestFit="1" customWidth="1"/>
    <col min="12820" max="12820" width="35.5703125" style="63" bestFit="1" customWidth="1"/>
    <col min="12821" max="12821" width="17.42578125" style="63" bestFit="1" customWidth="1"/>
    <col min="12822" max="12822" width="10.42578125" style="63" bestFit="1" customWidth="1"/>
    <col min="12823" max="12823" width="14.140625" style="63" bestFit="1" customWidth="1"/>
    <col min="12824" max="12824" width="24.140625" style="63" bestFit="1" customWidth="1"/>
    <col min="12825" max="12825" width="18" style="63" customWidth="1"/>
    <col min="12826" max="12826" width="18.42578125" style="63" bestFit="1" customWidth="1"/>
    <col min="12827" max="12827" width="16.85546875" style="63" bestFit="1" customWidth="1"/>
    <col min="12828" max="12828" width="19.5703125" style="63" customWidth="1"/>
    <col min="12829" max="12829" width="17.7109375" style="63" bestFit="1" customWidth="1"/>
    <col min="12830" max="12830" width="9.28515625" style="63" customWidth="1"/>
    <col min="12831" max="12831" width="20.85546875" style="63" bestFit="1" customWidth="1"/>
    <col min="12832" max="12832" width="26.28515625" style="63" customWidth="1"/>
    <col min="12833" max="12833" width="11.85546875" style="63" bestFit="1" customWidth="1"/>
    <col min="12834" max="12834" width="6.140625" style="63" customWidth="1"/>
    <col min="12835" max="12835" width="8.42578125" style="63" customWidth="1"/>
    <col min="12836" max="12836" width="18.42578125" style="63" bestFit="1" customWidth="1"/>
    <col min="12837" max="12837" width="52.42578125" style="63"/>
    <col min="12838" max="12838" width="19.42578125" style="63" customWidth="1"/>
    <col min="12839" max="12840" width="23.85546875" style="63" customWidth="1"/>
    <col min="12841" max="12841" width="22" style="63" customWidth="1"/>
    <col min="12842" max="12842" width="12.42578125" style="63" customWidth="1"/>
    <col min="12843" max="12843" width="15.7109375" style="63" customWidth="1"/>
    <col min="12844" max="12844" width="13.140625" style="63" customWidth="1"/>
    <col min="12845" max="12845" width="52.42578125" style="63"/>
    <col min="12846" max="12846" width="15.7109375" style="63" customWidth="1"/>
    <col min="12847" max="12847" width="13.85546875" style="63" customWidth="1"/>
    <col min="12848" max="12851" width="52.42578125" style="63"/>
    <col min="12852" max="12852" width="14.28515625" style="63" customWidth="1"/>
    <col min="12853" max="12853" width="12.42578125" style="63" customWidth="1"/>
    <col min="12854" max="12854" width="19.7109375" style="63" customWidth="1"/>
    <col min="12855" max="12855" width="17.42578125" style="63" customWidth="1"/>
    <col min="12856" max="12856" width="11.85546875" style="63" customWidth="1"/>
    <col min="12857" max="12857" width="10.5703125" style="63" customWidth="1"/>
    <col min="12858" max="12858" width="11.28515625" style="63" customWidth="1"/>
    <col min="12859" max="12861" width="52.42578125" style="63"/>
    <col min="12862" max="12863" width="52.42578125" style="63" customWidth="1"/>
    <col min="12864" max="12864" width="32.85546875" style="63" customWidth="1"/>
    <col min="12865" max="12865" width="22.5703125" style="63" customWidth="1"/>
    <col min="12866" max="13058" width="52.42578125" style="63"/>
    <col min="13059" max="13059" width="25.5703125" style="63" customWidth="1"/>
    <col min="13060" max="13060" width="12.5703125" style="63" customWidth="1"/>
    <col min="13061" max="13062" width="15.140625" style="63" customWidth="1"/>
    <col min="13063" max="13063" width="28" style="63" bestFit="1" customWidth="1"/>
    <col min="13064" max="13064" width="21.42578125" style="63" bestFit="1" customWidth="1"/>
    <col min="13065" max="13065" width="35.5703125" style="63" bestFit="1" customWidth="1"/>
    <col min="13066" max="13066" width="35.28515625" style="63" customWidth="1"/>
    <col min="13067" max="13067" width="19.7109375" style="63" bestFit="1" customWidth="1"/>
    <col min="13068" max="13068" width="69.5703125" style="63" customWidth="1"/>
    <col min="13069" max="13069" width="14.85546875" style="63" bestFit="1" customWidth="1"/>
    <col min="13070" max="13070" width="23.140625" style="63" bestFit="1" customWidth="1"/>
    <col min="13071" max="13071" width="24.85546875" style="63" customWidth="1"/>
    <col min="13072" max="13072" width="19.5703125" style="63" bestFit="1" customWidth="1"/>
    <col min="13073" max="13073" width="47.7109375" style="63" bestFit="1" customWidth="1"/>
    <col min="13074" max="13074" width="8.85546875" style="63" bestFit="1" customWidth="1"/>
    <col min="13075" max="13075" width="14" style="63" bestFit="1" customWidth="1"/>
    <col min="13076" max="13076" width="35.5703125" style="63" bestFit="1" customWidth="1"/>
    <col min="13077" max="13077" width="17.42578125" style="63" bestFit="1" customWidth="1"/>
    <col min="13078" max="13078" width="10.42578125" style="63" bestFit="1" customWidth="1"/>
    <col min="13079" max="13079" width="14.140625" style="63" bestFit="1" customWidth="1"/>
    <col min="13080" max="13080" width="24.140625" style="63" bestFit="1" customWidth="1"/>
    <col min="13081" max="13081" width="18" style="63" customWidth="1"/>
    <col min="13082" max="13082" width="18.42578125" style="63" bestFit="1" customWidth="1"/>
    <col min="13083" max="13083" width="16.85546875" style="63" bestFit="1" customWidth="1"/>
    <col min="13084" max="13084" width="19.5703125" style="63" customWidth="1"/>
    <col min="13085" max="13085" width="17.7109375" style="63" bestFit="1" customWidth="1"/>
    <col min="13086" max="13086" width="9.28515625" style="63" customWidth="1"/>
    <col min="13087" max="13087" width="20.85546875" style="63" bestFit="1" customWidth="1"/>
    <col min="13088" max="13088" width="26.28515625" style="63" customWidth="1"/>
    <col min="13089" max="13089" width="11.85546875" style="63" bestFit="1" customWidth="1"/>
    <col min="13090" max="13090" width="6.140625" style="63" customWidth="1"/>
    <col min="13091" max="13091" width="8.42578125" style="63" customWidth="1"/>
    <col min="13092" max="13092" width="18.42578125" style="63" bestFit="1" customWidth="1"/>
    <col min="13093" max="13093" width="52.42578125" style="63"/>
    <col min="13094" max="13094" width="19.42578125" style="63" customWidth="1"/>
    <col min="13095" max="13096" width="23.85546875" style="63" customWidth="1"/>
    <col min="13097" max="13097" width="22" style="63" customWidth="1"/>
    <col min="13098" max="13098" width="12.42578125" style="63" customWidth="1"/>
    <col min="13099" max="13099" width="15.7109375" style="63" customWidth="1"/>
    <col min="13100" max="13100" width="13.140625" style="63" customWidth="1"/>
    <col min="13101" max="13101" width="52.42578125" style="63"/>
    <col min="13102" max="13102" width="15.7109375" style="63" customWidth="1"/>
    <col min="13103" max="13103" width="13.85546875" style="63" customWidth="1"/>
    <col min="13104" max="13107" width="52.42578125" style="63"/>
    <col min="13108" max="13108" width="14.28515625" style="63" customWidth="1"/>
    <col min="13109" max="13109" width="12.42578125" style="63" customWidth="1"/>
    <col min="13110" max="13110" width="19.7109375" style="63" customWidth="1"/>
    <col min="13111" max="13111" width="17.42578125" style="63" customWidth="1"/>
    <col min="13112" max="13112" width="11.85546875" style="63" customWidth="1"/>
    <col min="13113" max="13113" width="10.5703125" style="63" customWidth="1"/>
    <col min="13114" max="13114" width="11.28515625" style="63" customWidth="1"/>
    <col min="13115" max="13117" width="52.42578125" style="63"/>
    <col min="13118" max="13119" width="52.42578125" style="63" customWidth="1"/>
    <col min="13120" max="13120" width="32.85546875" style="63" customWidth="1"/>
    <col min="13121" max="13121" width="22.5703125" style="63" customWidth="1"/>
    <col min="13122" max="13314" width="52.42578125" style="63"/>
    <col min="13315" max="13315" width="25.5703125" style="63" customWidth="1"/>
    <col min="13316" max="13316" width="12.5703125" style="63" customWidth="1"/>
    <col min="13317" max="13318" width="15.140625" style="63" customWidth="1"/>
    <col min="13319" max="13319" width="28" style="63" bestFit="1" customWidth="1"/>
    <col min="13320" max="13320" width="21.42578125" style="63" bestFit="1" customWidth="1"/>
    <col min="13321" max="13321" width="35.5703125" style="63" bestFit="1" customWidth="1"/>
    <col min="13322" max="13322" width="35.28515625" style="63" customWidth="1"/>
    <col min="13323" max="13323" width="19.7109375" style="63" bestFit="1" customWidth="1"/>
    <col min="13324" max="13324" width="69.5703125" style="63" customWidth="1"/>
    <col min="13325" max="13325" width="14.85546875" style="63" bestFit="1" customWidth="1"/>
    <col min="13326" max="13326" width="23.140625" style="63" bestFit="1" customWidth="1"/>
    <col min="13327" max="13327" width="24.85546875" style="63" customWidth="1"/>
    <col min="13328" max="13328" width="19.5703125" style="63" bestFit="1" customWidth="1"/>
    <col min="13329" max="13329" width="47.7109375" style="63" bestFit="1" customWidth="1"/>
    <col min="13330" max="13330" width="8.85546875" style="63" bestFit="1" customWidth="1"/>
    <col min="13331" max="13331" width="14" style="63" bestFit="1" customWidth="1"/>
    <col min="13332" max="13332" width="35.5703125" style="63" bestFit="1" customWidth="1"/>
    <col min="13333" max="13333" width="17.42578125" style="63" bestFit="1" customWidth="1"/>
    <col min="13334" max="13334" width="10.42578125" style="63" bestFit="1" customWidth="1"/>
    <col min="13335" max="13335" width="14.140625" style="63" bestFit="1" customWidth="1"/>
    <col min="13336" max="13336" width="24.140625" style="63" bestFit="1" customWidth="1"/>
    <col min="13337" max="13337" width="18" style="63" customWidth="1"/>
    <col min="13338" max="13338" width="18.42578125" style="63" bestFit="1" customWidth="1"/>
    <col min="13339" max="13339" width="16.85546875" style="63" bestFit="1" customWidth="1"/>
    <col min="13340" max="13340" width="19.5703125" style="63" customWidth="1"/>
    <col min="13341" max="13341" width="17.7109375" style="63" bestFit="1" customWidth="1"/>
    <col min="13342" max="13342" width="9.28515625" style="63" customWidth="1"/>
    <col min="13343" max="13343" width="20.85546875" style="63" bestFit="1" customWidth="1"/>
    <col min="13344" max="13344" width="26.28515625" style="63" customWidth="1"/>
    <col min="13345" max="13345" width="11.85546875" style="63" bestFit="1" customWidth="1"/>
    <col min="13346" max="13346" width="6.140625" style="63" customWidth="1"/>
    <col min="13347" max="13347" width="8.42578125" style="63" customWidth="1"/>
    <col min="13348" max="13348" width="18.42578125" style="63" bestFit="1" customWidth="1"/>
    <col min="13349" max="13349" width="52.42578125" style="63"/>
    <col min="13350" max="13350" width="19.42578125" style="63" customWidth="1"/>
    <col min="13351" max="13352" width="23.85546875" style="63" customWidth="1"/>
    <col min="13353" max="13353" width="22" style="63" customWidth="1"/>
    <col min="13354" max="13354" width="12.42578125" style="63" customWidth="1"/>
    <col min="13355" max="13355" width="15.7109375" style="63" customWidth="1"/>
    <col min="13356" max="13356" width="13.140625" style="63" customWidth="1"/>
    <col min="13357" max="13357" width="52.42578125" style="63"/>
    <col min="13358" max="13358" width="15.7109375" style="63" customWidth="1"/>
    <col min="13359" max="13359" width="13.85546875" style="63" customWidth="1"/>
    <col min="13360" max="13363" width="52.42578125" style="63"/>
    <col min="13364" max="13364" width="14.28515625" style="63" customWidth="1"/>
    <col min="13365" max="13365" width="12.42578125" style="63" customWidth="1"/>
    <col min="13366" max="13366" width="19.7109375" style="63" customWidth="1"/>
    <col min="13367" max="13367" width="17.42578125" style="63" customWidth="1"/>
    <col min="13368" max="13368" width="11.85546875" style="63" customWidth="1"/>
    <col min="13369" max="13369" width="10.5703125" style="63" customWidth="1"/>
    <col min="13370" max="13370" width="11.28515625" style="63" customWidth="1"/>
    <col min="13371" max="13373" width="52.42578125" style="63"/>
    <col min="13374" max="13375" width="52.42578125" style="63" customWidth="1"/>
    <col min="13376" max="13376" width="32.85546875" style="63" customWidth="1"/>
    <col min="13377" max="13377" width="22.5703125" style="63" customWidth="1"/>
    <col min="13378" max="13570" width="52.42578125" style="63"/>
    <col min="13571" max="13571" width="25.5703125" style="63" customWidth="1"/>
    <col min="13572" max="13572" width="12.5703125" style="63" customWidth="1"/>
    <col min="13573" max="13574" width="15.140625" style="63" customWidth="1"/>
    <col min="13575" max="13575" width="28" style="63" bestFit="1" customWidth="1"/>
    <col min="13576" max="13576" width="21.42578125" style="63" bestFit="1" customWidth="1"/>
    <col min="13577" max="13577" width="35.5703125" style="63" bestFit="1" customWidth="1"/>
    <col min="13578" max="13578" width="35.28515625" style="63" customWidth="1"/>
    <col min="13579" max="13579" width="19.7109375" style="63" bestFit="1" customWidth="1"/>
    <col min="13580" max="13580" width="69.5703125" style="63" customWidth="1"/>
    <col min="13581" max="13581" width="14.85546875" style="63" bestFit="1" customWidth="1"/>
    <col min="13582" max="13582" width="23.140625" style="63" bestFit="1" customWidth="1"/>
    <col min="13583" max="13583" width="24.85546875" style="63" customWidth="1"/>
    <col min="13584" max="13584" width="19.5703125" style="63" bestFit="1" customWidth="1"/>
    <col min="13585" max="13585" width="47.7109375" style="63" bestFit="1" customWidth="1"/>
    <col min="13586" max="13586" width="8.85546875" style="63" bestFit="1" customWidth="1"/>
    <col min="13587" max="13587" width="14" style="63" bestFit="1" customWidth="1"/>
    <col min="13588" max="13588" width="35.5703125" style="63" bestFit="1" customWidth="1"/>
    <col min="13589" max="13589" width="17.42578125" style="63" bestFit="1" customWidth="1"/>
    <col min="13590" max="13590" width="10.42578125" style="63" bestFit="1" customWidth="1"/>
    <col min="13591" max="13591" width="14.140625" style="63" bestFit="1" customWidth="1"/>
    <col min="13592" max="13592" width="24.140625" style="63" bestFit="1" customWidth="1"/>
    <col min="13593" max="13593" width="18" style="63" customWidth="1"/>
    <col min="13594" max="13594" width="18.42578125" style="63" bestFit="1" customWidth="1"/>
    <col min="13595" max="13595" width="16.85546875" style="63" bestFit="1" customWidth="1"/>
    <col min="13596" max="13596" width="19.5703125" style="63" customWidth="1"/>
    <col min="13597" max="13597" width="17.7109375" style="63" bestFit="1" customWidth="1"/>
    <col min="13598" max="13598" width="9.28515625" style="63" customWidth="1"/>
    <col min="13599" max="13599" width="20.85546875" style="63" bestFit="1" customWidth="1"/>
    <col min="13600" max="13600" width="26.28515625" style="63" customWidth="1"/>
    <col min="13601" max="13601" width="11.85546875" style="63" bestFit="1" customWidth="1"/>
    <col min="13602" max="13602" width="6.140625" style="63" customWidth="1"/>
    <col min="13603" max="13603" width="8.42578125" style="63" customWidth="1"/>
    <col min="13604" max="13604" width="18.42578125" style="63" bestFit="1" customWidth="1"/>
    <col min="13605" max="13605" width="52.42578125" style="63"/>
    <col min="13606" max="13606" width="19.42578125" style="63" customWidth="1"/>
    <col min="13607" max="13608" width="23.85546875" style="63" customWidth="1"/>
    <col min="13609" max="13609" width="22" style="63" customWidth="1"/>
    <col min="13610" max="13610" width="12.42578125" style="63" customWidth="1"/>
    <col min="13611" max="13611" width="15.7109375" style="63" customWidth="1"/>
    <col min="13612" max="13612" width="13.140625" style="63" customWidth="1"/>
    <col min="13613" max="13613" width="52.42578125" style="63"/>
    <col min="13614" max="13614" width="15.7109375" style="63" customWidth="1"/>
    <col min="13615" max="13615" width="13.85546875" style="63" customWidth="1"/>
    <col min="13616" max="13619" width="52.42578125" style="63"/>
    <col min="13620" max="13620" width="14.28515625" style="63" customWidth="1"/>
    <col min="13621" max="13621" width="12.42578125" style="63" customWidth="1"/>
    <col min="13622" max="13622" width="19.7109375" style="63" customWidth="1"/>
    <col min="13623" max="13623" width="17.42578125" style="63" customWidth="1"/>
    <col min="13624" max="13624" width="11.85546875" style="63" customWidth="1"/>
    <col min="13625" max="13625" width="10.5703125" style="63" customWidth="1"/>
    <col min="13626" max="13626" width="11.28515625" style="63" customWidth="1"/>
    <col min="13627" max="13629" width="52.42578125" style="63"/>
    <col min="13630" max="13631" width="52.42578125" style="63" customWidth="1"/>
    <col min="13632" max="13632" width="32.85546875" style="63" customWidth="1"/>
    <col min="13633" max="13633" width="22.5703125" style="63" customWidth="1"/>
    <col min="13634" max="13826" width="52.42578125" style="63"/>
    <col min="13827" max="13827" width="25.5703125" style="63" customWidth="1"/>
    <col min="13828" max="13828" width="12.5703125" style="63" customWidth="1"/>
    <col min="13829" max="13830" width="15.140625" style="63" customWidth="1"/>
    <col min="13831" max="13831" width="28" style="63" bestFit="1" customWidth="1"/>
    <col min="13832" max="13832" width="21.42578125" style="63" bestFit="1" customWidth="1"/>
    <col min="13833" max="13833" width="35.5703125" style="63" bestFit="1" customWidth="1"/>
    <col min="13834" max="13834" width="35.28515625" style="63" customWidth="1"/>
    <col min="13835" max="13835" width="19.7109375" style="63" bestFit="1" customWidth="1"/>
    <col min="13836" max="13836" width="69.5703125" style="63" customWidth="1"/>
    <col min="13837" max="13837" width="14.85546875" style="63" bestFit="1" customWidth="1"/>
    <col min="13838" max="13838" width="23.140625" style="63" bestFit="1" customWidth="1"/>
    <col min="13839" max="13839" width="24.85546875" style="63" customWidth="1"/>
    <col min="13840" max="13840" width="19.5703125" style="63" bestFit="1" customWidth="1"/>
    <col min="13841" max="13841" width="47.7109375" style="63" bestFit="1" customWidth="1"/>
    <col min="13842" max="13842" width="8.85546875" style="63" bestFit="1" customWidth="1"/>
    <col min="13843" max="13843" width="14" style="63" bestFit="1" customWidth="1"/>
    <col min="13844" max="13844" width="35.5703125" style="63" bestFit="1" customWidth="1"/>
    <col min="13845" max="13845" width="17.42578125" style="63" bestFit="1" customWidth="1"/>
    <col min="13846" max="13846" width="10.42578125" style="63" bestFit="1" customWidth="1"/>
    <col min="13847" max="13847" width="14.140625" style="63" bestFit="1" customWidth="1"/>
    <col min="13848" max="13848" width="24.140625" style="63" bestFit="1" customWidth="1"/>
    <col min="13849" max="13849" width="18" style="63" customWidth="1"/>
    <col min="13850" max="13850" width="18.42578125" style="63" bestFit="1" customWidth="1"/>
    <col min="13851" max="13851" width="16.85546875" style="63" bestFit="1" customWidth="1"/>
    <col min="13852" max="13852" width="19.5703125" style="63" customWidth="1"/>
    <col min="13853" max="13853" width="17.7109375" style="63" bestFit="1" customWidth="1"/>
    <col min="13854" max="13854" width="9.28515625" style="63" customWidth="1"/>
    <col min="13855" max="13855" width="20.85546875" style="63" bestFit="1" customWidth="1"/>
    <col min="13856" max="13856" width="26.28515625" style="63" customWidth="1"/>
    <col min="13857" max="13857" width="11.85546875" style="63" bestFit="1" customWidth="1"/>
    <col min="13858" max="13858" width="6.140625" style="63" customWidth="1"/>
    <col min="13859" max="13859" width="8.42578125" style="63" customWidth="1"/>
    <col min="13860" max="13860" width="18.42578125" style="63" bestFit="1" customWidth="1"/>
    <col min="13861" max="13861" width="52.42578125" style="63"/>
    <col min="13862" max="13862" width="19.42578125" style="63" customWidth="1"/>
    <col min="13863" max="13864" width="23.85546875" style="63" customWidth="1"/>
    <col min="13865" max="13865" width="22" style="63" customWidth="1"/>
    <col min="13866" max="13866" width="12.42578125" style="63" customWidth="1"/>
    <col min="13867" max="13867" width="15.7109375" style="63" customWidth="1"/>
    <col min="13868" max="13868" width="13.140625" style="63" customWidth="1"/>
    <col min="13869" max="13869" width="52.42578125" style="63"/>
    <col min="13870" max="13870" width="15.7109375" style="63" customWidth="1"/>
    <col min="13871" max="13871" width="13.85546875" style="63" customWidth="1"/>
    <col min="13872" max="13875" width="52.42578125" style="63"/>
    <col min="13876" max="13876" width="14.28515625" style="63" customWidth="1"/>
    <col min="13877" max="13877" width="12.42578125" style="63" customWidth="1"/>
    <col min="13878" max="13878" width="19.7109375" style="63" customWidth="1"/>
    <col min="13879" max="13879" width="17.42578125" style="63" customWidth="1"/>
    <col min="13880" max="13880" width="11.85546875" style="63" customWidth="1"/>
    <col min="13881" max="13881" width="10.5703125" style="63" customWidth="1"/>
    <col min="13882" max="13882" width="11.28515625" style="63" customWidth="1"/>
    <col min="13883" max="13885" width="52.42578125" style="63"/>
    <col min="13886" max="13887" width="52.42578125" style="63" customWidth="1"/>
    <col min="13888" max="13888" width="32.85546875" style="63" customWidth="1"/>
    <col min="13889" max="13889" width="22.5703125" style="63" customWidth="1"/>
    <col min="13890" max="14082" width="52.42578125" style="63"/>
    <col min="14083" max="14083" width="25.5703125" style="63" customWidth="1"/>
    <col min="14084" max="14084" width="12.5703125" style="63" customWidth="1"/>
    <col min="14085" max="14086" width="15.140625" style="63" customWidth="1"/>
    <col min="14087" max="14087" width="28" style="63" bestFit="1" customWidth="1"/>
    <col min="14088" max="14088" width="21.42578125" style="63" bestFit="1" customWidth="1"/>
    <col min="14089" max="14089" width="35.5703125" style="63" bestFit="1" customWidth="1"/>
    <col min="14090" max="14090" width="35.28515625" style="63" customWidth="1"/>
    <col min="14091" max="14091" width="19.7109375" style="63" bestFit="1" customWidth="1"/>
    <col min="14092" max="14092" width="69.5703125" style="63" customWidth="1"/>
    <col min="14093" max="14093" width="14.85546875" style="63" bestFit="1" customWidth="1"/>
    <col min="14094" max="14094" width="23.140625" style="63" bestFit="1" customWidth="1"/>
    <col min="14095" max="14095" width="24.85546875" style="63" customWidth="1"/>
    <col min="14096" max="14096" width="19.5703125" style="63" bestFit="1" customWidth="1"/>
    <col min="14097" max="14097" width="47.7109375" style="63" bestFit="1" customWidth="1"/>
    <col min="14098" max="14098" width="8.85546875" style="63" bestFit="1" customWidth="1"/>
    <col min="14099" max="14099" width="14" style="63" bestFit="1" customWidth="1"/>
    <col min="14100" max="14100" width="35.5703125" style="63" bestFit="1" customWidth="1"/>
    <col min="14101" max="14101" width="17.42578125" style="63" bestFit="1" customWidth="1"/>
    <col min="14102" max="14102" width="10.42578125" style="63" bestFit="1" customWidth="1"/>
    <col min="14103" max="14103" width="14.140625" style="63" bestFit="1" customWidth="1"/>
    <col min="14104" max="14104" width="24.140625" style="63" bestFit="1" customWidth="1"/>
    <col min="14105" max="14105" width="18" style="63" customWidth="1"/>
    <col min="14106" max="14106" width="18.42578125" style="63" bestFit="1" customWidth="1"/>
    <col min="14107" max="14107" width="16.85546875" style="63" bestFit="1" customWidth="1"/>
    <col min="14108" max="14108" width="19.5703125" style="63" customWidth="1"/>
    <col min="14109" max="14109" width="17.7109375" style="63" bestFit="1" customWidth="1"/>
    <col min="14110" max="14110" width="9.28515625" style="63" customWidth="1"/>
    <col min="14111" max="14111" width="20.85546875" style="63" bestFit="1" customWidth="1"/>
    <col min="14112" max="14112" width="26.28515625" style="63" customWidth="1"/>
    <col min="14113" max="14113" width="11.85546875" style="63" bestFit="1" customWidth="1"/>
    <col min="14114" max="14114" width="6.140625" style="63" customWidth="1"/>
    <col min="14115" max="14115" width="8.42578125" style="63" customWidth="1"/>
    <col min="14116" max="14116" width="18.42578125" style="63" bestFit="1" customWidth="1"/>
    <col min="14117" max="14117" width="52.42578125" style="63"/>
    <col min="14118" max="14118" width="19.42578125" style="63" customWidth="1"/>
    <col min="14119" max="14120" width="23.85546875" style="63" customWidth="1"/>
    <col min="14121" max="14121" width="22" style="63" customWidth="1"/>
    <col min="14122" max="14122" width="12.42578125" style="63" customWidth="1"/>
    <col min="14123" max="14123" width="15.7109375" style="63" customWidth="1"/>
    <col min="14124" max="14124" width="13.140625" style="63" customWidth="1"/>
    <col min="14125" max="14125" width="52.42578125" style="63"/>
    <col min="14126" max="14126" width="15.7109375" style="63" customWidth="1"/>
    <col min="14127" max="14127" width="13.85546875" style="63" customWidth="1"/>
    <col min="14128" max="14131" width="52.42578125" style="63"/>
    <col min="14132" max="14132" width="14.28515625" style="63" customWidth="1"/>
    <col min="14133" max="14133" width="12.42578125" style="63" customWidth="1"/>
    <col min="14134" max="14134" width="19.7109375" style="63" customWidth="1"/>
    <col min="14135" max="14135" width="17.42578125" style="63" customWidth="1"/>
    <col min="14136" max="14136" width="11.85546875" style="63" customWidth="1"/>
    <col min="14137" max="14137" width="10.5703125" style="63" customWidth="1"/>
    <col min="14138" max="14138" width="11.28515625" style="63" customWidth="1"/>
    <col min="14139" max="14141" width="52.42578125" style="63"/>
    <col min="14142" max="14143" width="52.42578125" style="63" customWidth="1"/>
    <col min="14144" max="14144" width="32.85546875" style="63" customWidth="1"/>
    <col min="14145" max="14145" width="22.5703125" style="63" customWidth="1"/>
    <col min="14146" max="14338" width="52.42578125" style="63"/>
    <col min="14339" max="14339" width="25.5703125" style="63" customWidth="1"/>
    <col min="14340" max="14340" width="12.5703125" style="63" customWidth="1"/>
    <col min="14341" max="14342" width="15.140625" style="63" customWidth="1"/>
    <col min="14343" max="14343" width="28" style="63" bestFit="1" customWidth="1"/>
    <col min="14344" max="14344" width="21.42578125" style="63" bestFit="1" customWidth="1"/>
    <col min="14345" max="14345" width="35.5703125" style="63" bestFit="1" customWidth="1"/>
    <col min="14346" max="14346" width="35.28515625" style="63" customWidth="1"/>
    <col min="14347" max="14347" width="19.7109375" style="63" bestFit="1" customWidth="1"/>
    <col min="14348" max="14348" width="69.5703125" style="63" customWidth="1"/>
    <col min="14349" max="14349" width="14.85546875" style="63" bestFit="1" customWidth="1"/>
    <col min="14350" max="14350" width="23.140625" style="63" bestFit="1" customWidth="1"/>
    <col min="14351" max="14351" width="24.85546875" style="63" customWidth="1"/>
    <col min="14352" max="14352" width="19.5703125" style="63" bestFit="1" customWidth="1"/>
    <col min="14353" max="14353" width="47.7109375" style="63" bestFit="1" customWidth="1"/>
    <col min="14354" max="14354" width="8.85546875" style="63" bestFit="1" customWidth="1"/>
    <col min="14355" max="14355" width="14" style="63" bestFit="1" customWidth="1"/>
    <col min="14356" max="14356" width="35.5703125" style="63" bestFit="1" customWidth="1"/>
    <col min="14357" max="14357" width="17.42578125" style="63" bestFit="1" customWidth="1"/>
    <col min="14358" max="14358" width="10.42578125" style="63" bestFit="1" customWidth="1"/>
    <col min="14359" max="14359" width="14.140625" style="63" bestFit="1" customWidth="1"/>
    <col min="14360" max="14360" width="24.140625" style="63" bestFit="1" customWidth="1"/>
    <col min="14361" max="14361" width="18" style="63" customWidth="1"/>
    <col min="14362" max="14362" width="18.42578125" style="63" bestFit="1" customWidth="1"/>
    <col min="14363" max="14363" width="16.85546875" style="63" bestFit="1" customWidth="1"/>
    <col min="14364" max="14364" width="19.5703125" style="63" customWidth="1"/>
    <col min="14365" max="14365" width="17.7109375" style="63" bestFit="1" customWidth="1"/>
    <col min="14366" max="14366" width="9.28515625" style="63" customWidth="1"/>
    <col min="14367" max="14367" width="20.85546875" style="63" bestFit="1" customWidth="1"/>
    <col min="14368" max="14368" width="26.28515625" style="63" customWidth="1"/>
    <col min="14369" max="14369" width="11.85546875" style="63" bestFit="1" customWidth="1"/>
    <col min="14370" max="14370" width="6.140625" style="63" customWidth="1"/>
    <col min="14371" max="14371" width="8.42578125" style="63" customWidth="1"/>
    <col min="14372" max="14372" width="18.42578125" style="63" bestFit="1" customWidth="1"/>
    <col min="14373" max="14373" width="52.42578125" style="63"/>
    <col min="14374" max="14374" width="19.42578125" style="63" customWidth="1"/>
    <col min="14375" max="14376" width="23.85546875" style="63" customWidth="1"/>
    <col min="14377" max="14377" width="22" style="63" customWidth="1"/>
    <col min="14378" max="14378" width="12.42578125" style="63" customWidth="1"/>
    <col min="14379" max="14379" width="15.7109375" style="63" customWidth="1"/>
    <col min="14380" max="14380" width="13.140625" style="63" customWidth="1"/>
    <col min="14381" max="14381" width="52.42578125" style="63"/>
    <col min="14382" max="14382" width="15.7109375" style="63" customWidth="1"/>
    <col min="14383" max="14383" width="13.85546875" style="63" customWidth="1"/>
    <col min="14384" max="14387" width="52.42578125" style="63"/>
    <col min="14388" max="14388" width="14.28515625" style="63" customWidth="1"/>
    <col min="14389" max="14389" width="12.42578125" style="63" customWidth="1"/>
    <col min="14390" max="14390" width="19.7109375" style="63" customWidth="1"/>
    <col min="14391" max="14391" width="17.42578125" style="63" customWidth="1"/>
    <col min="14392" max="14392" width="11.85546875" style="63" customWidth="1"/>
    <col min="14393" max="14393" width="10.5703125" style="63" customWidth="1"/>
    <col min="14394" max="14394" width="11.28515625" style="63" customWidth="1"/>
    <col min="14395" max="14397" width="52.42578125" style="63"/>
    <col min="14398" max="14399" width="52.42578125" style="63" customWidth="1"/>
    <col min="14400" max="14400" width="32.85546875" style="63" customWidth="1"/>
    <col min="14401" max="14401" width="22.5703125" style="63" customWidth="1"/>
    <col min="14402" max="14594" width="52.42578125" style="63"/>
    <col min="14595" max="14595" width="25.5703125" style="63" customWidth="1"/>
    <col min="14596" max="14596" width="12.5703125" style="63" customWidth="1"/>
    <col min="14597" max="14598" width="15.140625" style="63" customWidth="1"/>
    <col min="14599" max="14599" width="28" style="63" bestFit="1" customWidth="1"/>
    <col min="14600" max="14600" width="21.42578125" style="63" bestFit="1" customWidth="1"/>
    <col min="14601" max="14601" width="35.5703125" style="63" bestFit="1" customWidth="1"/>
    <col min="14602" max="14602" width="35.28515625" style="63" customWidth="1"/>
    <col min="14603" max="14603" width="19.7109375" style="63" bestFit="1" customWidth="1"/>
    <col min="14604" max="14604" width="69.5703125" style="63" customWidth="1"/>
    <col min="14605" max="14605" width="14.85546875" style="63" bestFit="1" customWidth="1"/>
    <col min="14606" max="14606" width="23.140625" style="63" bestFit="1" customWidth="1"/>
    <col min="14607" max="14607" width="24.85546875" style="63" customWidth="1"/>
    <col min="14608" max="14608" width="19.5703125" style="63" bestFit="1" customWidth="1"/>
    <col min="14609" max="14609" width="47.7109375" style="63" bestFit="1" customWidth="1"/>
    <col min="14610" max="14610" width="8.85546875" style="63" bestFit="1" customWidth="1"/>
    <col min="14611" max="14611" width="14" style="63" bestFit="1" customWidth="1"/>
    <col min="14612" max="14612" width="35.5703125" style="63" bestFit="1" customWidth="1"/>
    <col min="14613" max="14613" width="17.42578125" style="63" bestFit="1" customWidth="1"/>
    <col min="14614" max="14614" width="10.42578125" style="63" bestFit="1" customWidth="1"/>
    <col min="14615" max="14615" width="14.140625" style="63" bestFit="1" customWidth="1"/>
    <col min="14616" max="14616" width="24.140625" style="63" bestFit="1" customWidth="1"/>
    <col min="14617" max="14617" width="18" style="63" customWidth="1"/>
    <col min="14618" max="14618" width="18.42578125" style="63" bestFit="1" customWidth="1"/>
    <col min="14619" max="14619" width="16.85546875" style="63" bestFit="1" customWidth="1"/>
    <col min="14620" max="14620" width="19.5703125" style="63" customWidth="1"/>
    <col min="14621" max="14621" width="17.7109375" style="63" bestFit="1" customWidth="1"/>
    <col min="14622" max="14622" width="9.28515625" style="63" customWidth="1"/>
    <col min="14623" max="14623" width="20.85546875" style="63" bestFit="1" customWidth="1"/>
    <col min="14624" max="14624" width="26.28515625" style="63" customWidth="1"/>
    <col min="14625" max="14625" width="11.85546875" style="63" bestFit="1" customWidth="1"/>
    <col min="14626" max="14626" width="6.140625" style="63" customWidth="1"/>
    <col min="14627" max="14627" width="8.42578125" style="63" customWidth="1"/>
    <col min="14628" max="14628" width="18.42578125" style="63" bestFit="1" customWidth="1"/>
    <col min="14629" max="14629" width="52.42578125" style="63"/>
    <col min="14630" max="14630" width="19.42578125" style="63" customWidth="1"/>
    <col min="14631" max="14632" width="23.85546875" style="63" customWidth="1"/>
    <col min="14633" max="14633" width="22" style="63" customWidth="1"/>
    <col min="14634" max="14634" width="12.42578125" style="63" customWidth="1"/>
    <col min="14635" max="14635" width="15.7109375" style="63" customWidth="1"/>
    <col min="14636" max="14636" width="13.140625" style="63" customWidth="1"/>
    <col min="14637" max="14637" width="52.42578125" style="63"/>
    <col min="14638" max="14638" width="15.7109375" style="63" customWidth="1"/>
    <col min="14639" max="14639" width="13.85546875" style="63" customWidth="1"/>
    <col min="14640" max="14643" width="52.42578125" style="63"/>
    <col min="14644" max="14644" width="14.28515625" style="63" customWidth="1"/>
    <col min="14645" max="14645" width="12.42578125" style="63" customWidth="1"/>
    <col min="14646" max="14646" width="19.7109375" style="63" customWidth="1"/>
    <col min="14647" max="14647" width="17.42578125" style="63" customWidth="1"/>
    <col min="14648" max="14648" width="11.85546875" style="63" customWidth="1"/>
    <col min="14649" max="14649" width="10.5703125" style="63" customWidth="1"/>
    <col min="14650" max="14650" width="11.28515625" style="63" customWidth="1"/>
    <col min="14651" max="14653" width="52.42578125" style="63"/>
    <col min="14654" max="14655" width="52.42578125" style="63" customWidth="1"/>
    <col min="14656" max="14656" width="32.85546875" style="63" customWidth="1"/>
    <col min="14657" max="14657" width="22.5703125" style="63" customWidth="1"/>
    <col min="14658" max="14850" width="52.42578125" style="63"/>
    <col min="14851" max="14851" width="25.5703125" style="63" customWidth="1"/>
    <col min="14852" max="14852" width="12.5703125" style="63" customWidth="1"/>
    <col min="14853" max="14854" width="15.140625" style="63" customWidth="1"/>
    <col min="14855" max="14855" width="28" style="63" bestFit="1" customWidth="1"/>
    <col min="14856" max="14856" width="21.42578125" style="63" bestFit="1" customWidth="1"/>
    <col min="14857" max="14857" width="35.5703125" style="63" bestFit="1" customWidth="1"/>
    <col min="14858" max="14858" width="35.28515625" style="63" customWidth="1"/>
    <col min="14859" max="14859" width="19.7109375" style="63" bestFit="1" customWidth="1"/>
    <col min="14860" max="14860" width="69.5703125" style="63" customWidth="1"/>
    <col min="14861" max="14861" width="14.85546875" style="63" bestFit="1" customWidth="1"/>
    <col min="14862" max="14862" width="23.140625" style="63" bestFit="1" customWidth="1"/>
    <col min="14863" max="14863" width="24.85546875" style="63" customWidth="1"/>
    <col min="14864" max="14864" width="19.5703125" style="63" bestFit="1" customWidth="1"/>
    <col min="14865" max="14865" width="47.7109375" style="63" bestFit="1" customWidth="1"/>
    <col min="14866" max="14866" width="8.85546875" style="63" bestFit="1" customWidth="1"/>
    <col min="14867" max="14867" width="14" style="63" bestFit="1" customWidth="1"/>
    <col min="14868" max="14868" width="35.5703125" style="63" bestFit="1" customWidth="1"/>
    <col min="14869" max="14869" width="17.42578125" style="63" bestFit="1" customWidth="1"/>
    <col min="14870" max="14870" width="10.42578125" style="63" bestFit="1" customWidth="1"/>
    <col min="14871" max="14871" width="14.140625" style="63" bestFit="1" customWidth="1"/>
    <col min="14872" max="14872" width="24.140625" style="63" bestFit="1" customWidth="1"/>
    <col min="14873" max="14873" width="18" style="63" customWidth="1"/>
    <col min="14874" max="14874" width="18.42578125" style="63" bestFit="1" customWidth="1"/>
    <col min="14875" max="14875" width="16.85546875" style="63" bestFit="1" customWidth="1"/>
    <col min="14876" max="14876" width="19.5703125" style="63" customWidth="1"/>
    <col min="14877" max="14877" width="17.7109375" style="63" bestFit="1" customWidth="1"/>
    <col min="14878" max="14878" width="9.28515625" style="63" customWidth="1"/>
    <col min="14879" max="14879" width="20.85546875" style="63" bestFit="1" customWidth="1"/>
    <col min="14880" max="14880" width="26.28515625" style="63" customWidth="1"/>
    <col min="14881" max="14881" width="11.85546875" style="63" bestFit="1" customWidth="1"/>
    <col min="14882" max="14882" width="6.140625" style="63" customWidth="1"/>
    <col min="14883" max="14883" width="8.42578125" style="63" customWidth="1"/>
    <col min="14884" max="14884" width="18.42578125" style="63" bestFit="1" customWidth="1"/>
    <col min="14885" max="14885" width="52.42578125" style="63"/>
    <col min="14886" max="14886" width="19.42578125" style="63" customWidth="1"/>
    <col min="14887" max="14888" width="23.85546875" style="63" customWidth="1"/>
    <col min="14889" max="14889" width="22" style="63" customWidth="1"/>
    <col min="14890" max="14890" width="12.42578125" style="63" customWidth="1"/>
    <col min="14891" max="14891" width="15.7109375" style="63" customWidth="1"/>
    <col min="14892" max="14892" width="13.140625" style="63" customWidth="1"/>
    <col min="14893" max="14893" width="52.42578125" style="63"/>
    <col min="14894" max="14894" width="15.7109375" style="63" customWidth="1"/>
    <col min="14895" max="14895" width="13.85546875" style="63" customWidth="1"/>
    <col min="14896" max="14899" width="52.42578125" style="63"/>
    <col min="14900" max="14900" width="14.28515625" style="63" customWidth="1"/>
    <col min="14901" max="14901" width="12.42578125" style="63" customWidth="1"/>
    <col min="14902" max="14902" width="19.7109375" style="63" customWidth="1"/>
    <col min="14903" max="14903" width="17.42578125" style="63" customWidth="1"/>
    <col min="14904" max="14904" width="11.85546875" style="63" customWidth="1"/>
    <col min="14905" max="14905" width="10.5703125" style="63" customWidth="1"/>
    <col min="14906" max="14906" width="11.28515625" style="63" customWidth="1"/>
    <col min="14907" max="14909" width="52.42578125" style="63"/>
    <col min="14910" max="14911" width="52.42578125" style="63" customWidth="1"/>
    <col min="14912" max="14912" width="32.85546875" style="63" customWidth="1"/>
    <col min="14913" max="14913" width="22.5703125" style="63" customWidth="1"/>
    <col min="14914" max="15106" width="52.42578125" style="63"/>
    <col min="15107" max="15107" width="25.5703125" style="63" customWidth="1"/>
    <col min="15108" max="15108" width="12.5703125" style="63" customWidth="1"/>
    <col min="15109" max="15110" width="15.140625" style="63" customWidth="1"/>
    <col min="15111" max="15111" width="28" style="63" bestFit="1" customWidth="1"/>
    <col min="15112" max="15112" width="21.42578125" style="63" bestFit="1" customWidth="1"/>
    <col min="15113" max="15113" width="35.5703125" style="63" bestFit="1" customWidth="1"/>
    <col min="15114" max="15114" width="35.28515625" style="63" customWidth="1"/>
    <col min="15115" max="15115" width="19.7109375" style="63" bestFit="1" customWidth="1"/>
    <col min="15116" max="15116" width="69.5703125" style="63" customWidth="1"/>
    <col min="15117" max="15117" width="14.85546875" style="63" bestFit="1" customWidth="1"/>
    <col min="15118" max="15118" width="23.140625" style="63" bestFit="1" customWidth="1"/>
    <col min="15119" max="15119" width="24.85546875" style="63" customWidth="1"/>
    <col min="15120" max="15120" width="19.5703125" style="63" bestFit="1" customWidth="1"/>
    <col min="15121" max="15121" width="47.7109375" style="63" bestFit="1" customWidth="1"/>
    <col min="15122" max="15122" width="8.85546875" style="63" bestFit="1" customWidth="1"/>
    <col min="15123" max="15123" width="14" style="63" bestFit="1" customWidth="1"/>
    <col min="15124" max="15124" width="35.5703125" style="63" bestFit="1" customWidth="1"/>
    <col min="15125" max="15125" width="17.42578125" style="63" bestFit="1" customWidth="1"/>
    <col min="15126" max="15126" width="10.42578125" style="63" bestFit="1" customWidth="1"/>
    <col min="15127" max="15127" width="14.140625" style="63" bestFit="1" customWidth="1"/>
    <col min="15128" max="15128" width="24.140625" style="63" bestFit="1" customWidth="1"/>
    <col min="15129" max="15129" width="18" style="63" customWidth="1"/>
    <col min="15130" max="15130" width="18.42578125" style="63" bestFit="1" customWidth="1"/>
    <col min="15131" max="15131" width="16.85546875" style="63" bestFit="1" customWidth="1"/>
    <col min="15132" max="15132" width="19.5703125" style="63" customWidth="1"/>
    <col min="15133" max="15133" width="17.7109375" style="63" bestFit="1" customWidth="1"/>
    <col min="15134" max="15134" width="9.28515625" style="63" customWidth="1"/>
    <col min="15135" max="15135" width="20.85546875" style="63" bestFit="1" customWidth="1"/>
    <col min="15136" max="15136" width="26.28515625" style="63" customWidth="1"/>
    <col min="15137" max="15137" width="11.85546875" style="63" bestFit="1" customWidth="1"/>
    <col min="15138" max="15138" width="6.140625" style="63" customWidth="1"/>
    <col min="15139" max="15139" width="8.42578125" style="63" customWidth="1"/>
    <col min="15140" max="15140" width="18.42578125" style="63" bestFit="1" customWidth="1"/>
    <col min="15141" max="15141" width="52.42578125" style="63"/>
    <col min="15142" max="15142" width="19.42578125" style="63" customWidth="1"/>
    <col min="15143" max="15144" width="23.85546875" style="63" customWidth="1"/>
    <col min="15145" max="15145" width="22" style="63" customWidth="1"/>
    <col min="15146" max="15146" width="12.42578125" style="63" customWidth="1"/>
    <col min="15147" max="15147" width="15.7109375" style="63" customWidth="1"/>
    <col min="15148" max="15148" width="13.140625" style="63" customWidth="1"/>
    <col min="15149" max="15149" width="52.42578125" style="63"/>
    <col min="15150" max="15150" width="15.7109375" style="63" customWidth="1"/>
    <col min="15151" max="15151" width="13.85546875" style="63" customWidth="1"/>
    <col min="15152" max="15155" width="52.42578125" style="63"/>
    <col min="15156" max="15156" width="14.28515625" style="63" customWidth="1"/>
    <col min="15157" max="15157" width="12.42578125" style="63" customWidth="1"/>
    <col min="15158" max="15158" width="19.7109375" style="63" customWidth="1"/>
    <col min="15159" max="15159" width="17.42578125" style="63" customWidth="1"/>
    <col min="15160" max="15160" width="11.85546875" style="63" customWidth="1"/>
    <col min="15161" max="15161" width="10.5703125" style="63" customWidth="1"/>
    <col min="15162" max="15162" width="11.28515625" style="63" customWidth="1"/>
    <col min="15163" max="15165" width="52.42578125" style="63"/>
    <col min="15166" max="15167" width="52.42578125" style="63" customWidth="1"/>
    <col min="15168" max="15168" width="32.85546875" style="63" customWidth="1"/>
    <col min="15169" max="15169" width="22.5703125" style="63" customWidth="1"/>
    <col min="15170" max="15362" width="52.42578125" style="63"/>
    <col min="15363" max="15363" width="25.5703125" style="63" customWidth="1"/>
    <col min="15364" max="15364" width="12.5703125" style="63" customWidth="1"/>
    <col min="15365" max="15366" width="15.140625" style="63" customWidth="1"/>
    <col min="15367" max="15367" width="28" style="63" bestFit="1" customWidth="1"/>
    <col min="15368" max="15368" width="21.42578125" style="63" bestFit="1" customWidth="1"/>
    <col min="15369" max="15369" width="35.5703125" style="63" bestFit="1" customWidth="1"/>
    <col min="15370" max="15370" width="35.28515625" style="63" customWidth="1"/>
    <col min="15371" max="15371" width="19.7109375" style="63" bestFit="1" customWidth="1"/>
    <col min="15372" max="15372" width="69.5703125" style="63" customWidth="1"/>
    <col min="15373" max="15373" width="14.85546875" style="63" bestFit="1" customWidth="1"/>
    <col min="15374" max="15374" width="23.140625" style="63" bestFit="1" customWidth="1"/>
    <col min="15375" max="15375" width="24.85546875" style="63" customWidth="1"/>
    <col min="15376" max="15376" width="19.5703125" style="63" bestFit="1" customWidth="1"/>
    <col min="15377" max="15377" width="47.7109375" style="63" bestFit="1" customWidth="1"/>
    <col min="15378" max="15378" width="8.85546875" style="63" bestFit="1" customWidth="1"/>
    <col min="15379" max="15379" width="14" style="63" bestFit="1" customWidth="1"/>
    <col min="15380" max="15380" width="35.5703125" style="63" bestFit="1" customWidth="1"/>
    <col min="15381" max="15381" width="17.42578125" style="63" bestFit="1" customWidth="1"/>
    <col min="15382" max="15382" width="10.42578125" style="63" bestFit="1" customWidth="1"/>
    <col min="15383" max="15383" width="14.140625" style="63" bestFit="1" customWidth="1"/>
    <col min="15384" max="15384" width="24.140625" style="63" bestFit="1" customWidth="1"/>
    <col min="15385" max="15385" width="18" style="63" customWidth="1"/>
    <col min="15386" max="15386" width="18.42578125" style="63" bestFit="1" customWidth="1"/>
    <col min="15387" max="15387" width="16.85546875" style="63" bestFit="1" customWidth="1"/>
    <col min="15388" max="15388" width="19.5703125" style="63" customWidth="1"/>
    <col min="15389" max="15389" width="17.7109375" style="63" bestFit="1" customWidth="1"/>
    <col min="15390" max="15390" width="9.28515625" style="63" customWidth="1"/>
    <col min="15391" max="15391" width="20.85546875" style="63" bestFit="1" customWidth="1"/>
    <col min="15392" max="15392" width="26.28515625" style="63" customWidth="1"/>
    <col min="15393" max="15393" width="11.85546875" style="63" bestFit="1" customWidth="1"/>
    <col min="15394" max="15394" width="6.140625" style="63" customWidth="1"/>
    <col min="15395" max="15395" width="8.42578125" style="63" customWidth="1"/>
    <col min="15396" max="15396" width="18.42578125" style="63" bestFit="1" customWidth="1"/>
    <col min="15397" max="15397" width="52.42578125" style="63"/>
    <col min="15398" max="15398" width="19.42578125" style="63" customWidth="1"/>
    <col min="15399" max="15400" width="23.85546875" style="63" customWidth="1"/>
    <col min="15401" max="15401" width="22" style="63" customWidth="1"/>
    <col min="15402" max="15402" width="12.42578125" style="63" customWidth="1"/>
    <col min="15403" max="15403" width="15.7109375" style="63" customWidth="1"/>
    <col min="15404" max="15404" width="13.140625" style="63" customWidth="1"/>
    <col min="15405" max="15405" width="52.42578125" style="63"/>
    <col min="15406" max="15406" width="15.7109375" style="63" customWidth="1"/>
    <col min="15407" max="15407" width="13.85546875" style="63" customWidth="1"/>
    <col min="15408" max="15411" width="52.42578125" style="63"/>
    <col min="15412" max="15412" width="14.28515625" style="63" customWidth="1"/>
    <col min="15413" max="15413" width="12.42578125" style="63" customWidth="1"/>
    <col min="15414" max="15414" width="19.7109375" style="63" customWidth="1"/>
    <col min="15415" max="15415" width="17.42578125" style="63" customWidth="1"/>
    <col min="15416" max="15416" width="11.85546875" style="63" customWidth="1"/>
    <col min="15417" max="15417" width="10.5703125" style="63" customWidth="1"/>
    <col min="15418" max="15418" width="11.28515625" style="63" customWidth="1"/>
    <col min="15419" max="15421" width="52.42578125" style="63"/>
    <col min="15422" max="15423" width="52.42578125" style="63" customWidth="1"/>
    <col min="15424" max="15424" width="32.85546875" style="63" customWidth="1"/>
    <col min="15425" max="15425" width="22.5703125" style="63" customWidth="1"/>
    <col min="15426" max="15618" width="52.42578125" style="63"/>
    <col min="15619" max="15619" width="25.5703125" style="63" customWidth="1"/>
    <col min="15620" max="15620" width="12.5703125" style="63" customWidth="1"/>
    <col min="15621" max="15622" width="15.140625" style="63" customWidth="1"/>
    <col min="15623" max="15623" width="28" style="63" bestFit="1" customWidth="1"/>
    <col min="15624" max="15624" width="21.42578125" style="63" bestFit="1" customWidth="1"/>
    <col min="15625" max="15625" width="35.5703125" style="63" bestFit="1" customWidth="1"/>
    <col min="15626" max="15626" width="35.28515625" style="63" customWidth="1"/>
    <col min="15627" max="15627" width="19.7109375" style="63" bestFit="1" customWidth="1"/>
    <col min="15628" max="15628" width="69.5703125" style="63" customWidth="1"/>
    <col min="15629" max="15629" width="14.85546875" style="63" bestFit="1" customWidth="1"/>
    <col min="15630" max="15630" width="23.140625" style="63" bestFit="1" customWidth="1"/>
    <col min="15631" max="15631" width="24.85546875" style="63" customWidth="1"/>
    <col min="15632" max="15632" width="19.5703125" style="63" bestFit="1" customWidth="1"/>
    <col min="15633" max="15633" width="47.7109375" style="63" bestFit="1" customWidth="1"/>
    <col min="15634" max="15634" width="8.85546875" style="63" bestFit="1" customWidth="1"/>
    <col min="15635" max="15635" width="14" style="63" bestFit="1" customWidth="1"/>
    <col min="15636" max="15636" width="35.5703125" style="63" bestFit="1" customWidth="1"/>
    <col min="15637" max="15637" width="17.42578125" style="63" bestFit="1" customWidth="1"/>
    <col min="15638" max="15638" width="10.42578125" style="63" bestFit="1" customWidth="1"/>
    <col min="15639" max="15639" width="14.140625" style="63" bestFit="1" customWidth="1"/>
    <col min="15640" max="15640" width="24.140625" style="63" bestFit="1" customWidth="1"/>
    <col min="15641" max="15641" width="18" style="63" customWidth="1"/>
    <col min="15642" max="15642" width="18.42578125" style="63" bestFit="1" customWidth="1"/>
    <col min="15643" max="15643" width="16.85546875" style="63" bestFit="1" customWidth="1"/>
    <col min="15644" max="15644" width="19.5703125" style="63" customWidth="1"/>
    <col min="15645" max="15645" width="17.7109375" style="63" bestFit="1" customWidth="1"/>
    <col min="15646" max="15646" width="9.28515625" style="63" customWidth="1"/>
    <col min="15647" max="15647" width="20.85546875" style="63" bestFit="1" customWidth="1"/>
    <col min="15648" max="15648" width="26.28515625" style="63" customWidth="1"/>
    <col min="15649" max="15649" width="11.85546875" style="63" bestFit="1" customWidth="1"/>
    <col min="15650" max="15650" width="6.140625" style="63" customWidth="1"/>
    <col min="15651" max="15651" width="8.42578125" style="63" customWidth="1"/>
    <col min="15652" max="15652" width="18.42578125" style="63" bestFit="1" customWidth="1"/>
    <col min="15653" max="15653" width="52.42578125" style="63"/>
    <col min="15654" max="15654" width="19.42578125" style="63" customWidth="1"/>
    <col min="15655" max="15656" width="23.85546875" style="63" customWidth="1"/>
    <col min="15657" max="15657" width="22" style="63" customWidth="1"/>
    <col min="15658" max="15658" width="12.42578125" style="63" customWidth="1"/>
    <col min="15659" max="15659" width="15.7109375" style="63" customWidth="1"/>
    <col min="15660" max="15660" width="13.140625" style="63" customWidth="1"/>
    <col min="15661" max="15661" width="52.42578125" style="63"/>
    <col min="15662" max="15662" width="15.7109375" style="63" customWidth="1"/>
    <col min="15663" max="15663" width="13.85546875" style="63" customWidth="1"/>
    <col min="15664" max="15667" width="52.42578125" style="63"/>
    <col min="15668" max="15668" width="14.28515625" style="63" customWidth="1"/>
    <col min="15669" max="15669" width="12.42578125" style="63" customWidth="1"/>
    <col min="15670" max="15670" width="19.7109375" style="63" customWidth="1"/>
    <col min="15671" max="15671" width="17.42578125" style="63" customWidth="1"/>
    <col min="15672" max="15672" width="11.85546875" style="63" customWidth="1"/>
    <col min="15673" max="15673" width="10.5703125" style="63" customWidth="1"/>
    <col min="15674" max="15674" width="11.28515625" style="63" customWidth="1"/>
    <col min="15675" max="15677" width="52.42578125" style="63"/>
    <col min="15678" max="15679" width="52.42578125" style="63" customWidth="1"/>
    <col min="15680" max="15680" width="32.85546875" style="63" customWidth="1"/>
    <col min="15681" max="15681" width="22.5703125" style="63" customWidth="1"/>
    <col min="15682" max="15874" width="52.42578125" style="63"/>
    <col min="15875" max="15875" width="25.5703125" style="63" customWidth="1"/>
    <col min="15876" max="15876" width="12.5703125" style="63" customWidth="1"/>
    <col min="15877" max="15878" width="15.140625" style="63" customWidth="1"/>
    <col min="15879" max="15879" width="28" style="63" bestFit="1" customWidth="1"/>
    <col min="15880" max="15880" width="21.42578125" style="63" bestFit="1" customWidth="1"/>
    <col min="15881" max="15881" width="35.5703125" style="63" bestFit="1" customWidth="1"/>
    <col min="15882" max="15882" width="35.28515625" style="63" customWidth="1"/>
    <col min="15883" max="15883" width="19.7109375" style="63" bestFit="1" customWidth="1"/>
    <col min="15884" max="15884" width="69.5703125" style="63" customWidth="1"/>
    <col min="15885" max="15885" width="14.85546875" style="63" bestFit="1" customWidth="1"/>
    <col min="15886" max="15886" width="23.140625" style="63" bestFit="1" customWidth="1"/>
    <col min="15887" max="15887" width="24.85546875" style="63" customWidth="1"/>
    <col min="15888" max="15888" width="19.5703125" style="63" bestFit="1" customWidth="1"/>
    <col min="15889" max="15889" width="47.7109375" style="63" bestFit="1" customWidth="1"/>
    <col min="15890" max="15890" width="8.85546875" style="63" bestFit="1" customWidth="1"/>
    <col min="15891" max="15891" width="14" style="63" bestFit="1" customWidth="1"/>
    <col min="15892" max="15892" width="35.5703125" style="63" bestFit="1" customWidth="1"/>
    <col min="15893" max="15893" width="17.42578125" style="63" bestFit="1" customWidth="1"/>
    <col min="15894" max="15894" width="10.42578125" style="63" bestFit="1" customWidth="1"/>
    <col min="15895" max="15895" width="14.140625" style="63" bestFit="1" customWidth="1"/>
    <col min="15896" max="15896" width="24.140625" style="63" bestFit="1" customWidth="1"/>
    <col min="15897" max="15897" width="18" style="63" customWidth="1"/>
    <col min="15898" max="15898" width="18.42578125" style="63" bestFit="1" customWidth="1"/>
    <col min="15899" max="15899" width="16.85546875" style="63" bestFit="1" customWidth="1"/>
    <col min="15900" max="15900" width="19.5703125" style="63" customWidth="1"/>
    <col min="15901" max="15901" width="17.7109375" style="63" bestFit="1" customWidth="1"/>
    <col min="15902" max="15902" width="9.28515625" style="63" customWidth="1"/>
    <col min="15903" max="15903" width="20.85546875" style="63" bestFit="1" customWidth="1"/>
    <col min="15904" max="15904" width="26.28515625" style="63" customWidth="1"/>
    <col min="15905" max="15905" width="11.85546875" style="63" bestFit="1" customWidth="1"/>
    <col min="15906" max="15906" width="6.140625" style="63" customWidth="1"/>
    <col min="15907" max="15907" width="8.42578125" style="63" customWidth="1"/>
    <col min="15908" max="15908" width="18.42578125" style="63" bestFit="1" customWidth="1"/>
    <col min="15909" max="15909" width="52.42578125" style="63"/>
    <col min="15910" max="15910" width="19.42578125" style="63" customWidth="1"/>
    <col min="15911" max="15912" width="23.85546875" style="63" customWidth="1"/>
    <col min="15913" max="15913" width="22" style="63" customWidth="1"/>
    <col min="15914" max="15914" width="12.42578125" style="63" customWidth="1"/>
    <col min="15915" max="15915" width="15.7109375" style="63" customWidth="1"/>
    <col min="15916" max="15916" width="13.140625" style="63" customWidth="1"/>
    <col min="15917" max="15917" width="52.42578125" style="63"/>
    <col min="15918" max="15918" width="15.7109375" style="63" customWidth="1"/>
    <col min="15919" max="15919" width="13.85546875" style="63" customWidth="1"/>
    <col min="15920" max="15923" width="52.42578125" style="63"/>
    <col min="15924" max="15924" width="14.28515625" style="63" customWidth="1"/>
    <col min="15925" max="15925" width="12.42578125" style="63" customWidth="1"/>
    <col min="15926" max="15926" width="19.7109375" style="63" customWidth="1"/>
    <col min="15927" max="15927" width="17.42578125" style="63" customWidth="1"/>
    <col min="15928" max="15928" width="11.85546875" style="63" customWidth="1"/>
    <col min="15929" max="15929" width="10.5703125" style="63" customWidth="1"/>
    <col min="15930" max="15930" width="11.28515625" style="63" customWidth="1"/>
    <col min="15931" max="15933" width="52.42578125" style="63"/>
    <col min="15934" max="15935" width="52.42578125" style="63" customWidth="1"/>
    <col min="15936" max="15936" width="32.85546875" style="63" customWidth="1"/>
    <col min="15937" max="15937" width="22.5703125" style="63" customWidth="1"/>
    <col min="15938" max="16130" width="52.42578125" style="63"/>
    <col min="16131" max="16131" width="25.5703125" style="63" customWidth="1"/>
    <col min="16132" max="16132" width="12.5703125" style="63" customWidth="1"/>
    <col min="16133" max="16134" width="15.140625" style="63" customWidth="1"/>
    <col min="16135" max="16135" width="28" style="63" bestFit="1" customWidth="1"/>
    <col min="16136" max="16136" width="21.42578125" style="63" bestFit="1" customWidth="1"/>
    <col min="16137" max="16137" width="35.5703125" style="63" bestFit="1" customWidth="1"/>
    <col min="16138" max="16138" width="35.28515625" style="63" customWidth="1"/>
    <col min="16139" max="16139" width="19.7109375" style="63" bestFit="1" customWidth="1"/>
    <col min="16140" max="16140" width="69.5703125" style="63" customWidth="1"/>
    <col min="16141" max="16141" width="14.85546875" style="63" bestFit="1" customWidth="1"/>
    <col min="16142" max="16142" width="23.140625" style="63" bestFit="1" customWidth="1"/>
    <col min="16143" max="16143" width="24.85546875" style="63" customWidth="1"/>
    <col min="16144" max="16144" width="19.5703125" style="63" bestFit="1" customWidth="1"/>
    <col min="16145" max="16145" width="47.7109375" style="63" bestFit="1" customWidth="1"/>
    <col min="16146" max="16146" width="8.85546875" style="63" bestFit="1" customWidth="1"/>
    <col min="16147" max="16147" width="14" style="63" bestFit="1" customWidth="1"/>
    <col min="16148" max="16148" width="35.5703125" style="63" bestFit="1" customWidth="1"/>
    <col min="16149" max="16149" width="17.42578125" style="63" bestFit="1" customWidth="1"/>
    <col min="16150" max="16150" width="10.42578125" style="63" bestFit="1" customWidth="1"/>
    <col min="16151" max="16151" width="14.140625" style="63" bestFit="1" customWidth="1"/>
    <col min="16152" max="16152" width="24.140625" style="63" bestFit="1" customWidth="1"/>
    <col min="16153" max="16153" width="18" style="63" customWidth="1"/>
    <col min="16154" max="16154" width="18.42578125" style="63" bestFit="1" customWidth="1"/>
    <col min="16155" max="16155" width="16.85546875" style="63" bestFit="1" customWidth="1"/>
    <col min="16156" max="16156" width="19.5703125" style="63" customWidth="1"/>
    <col min="16157" max="16157" width="17.7109375" style="63" bestFit="1" customWidth="1"/>
    <col min="16158" max="16158" width="9.28515625" style="63" customWidth="1"/>
    <col min="16159" max="16159" width="20.85546875" style="63" bestFit="1" customWidth="1"/>
    <col min="16160" max="16160" width="26.28515625" style="63" customWidth="1"/>
    <col min="16161" max="16161" width="11.85546875" style="63" bestFit="1" customWidth="1"/>
    <col min="16162" max="16162" width="6.140625" style="63" customWidth="1"/>
    <col min="16163" max="16163" width="8.42578125" style="63" customWidth="1"/>
    <col min="16164" max="16164" width="18.42578125" style="63" bestFit="1" customWidth="1"/>
    <col min="16165" max="16165" width="52.42578125" style="63"/>
    <col min="16166" max="16166" width="19.42578125" style="63" customWidth="1"/>
    <col min="16167" max="16168" width="23.85546875" style="63" customWidth="1"/>
    <col min="16169" max="16169" width="22" style="63" customWidth="1"/>
    <col min="16170" max="16170" width="12.42578125" style="63" customWidth="1"/>
    <col min="16171" max="16171" width="15.7109375" style="63" customWidth="1"/>
    <col min="16172" max="16172" width="13.140625" style="63" customWidth="1"/>
    <col min="16173" max="16173" width="52.42578125" style="63"/>
    <col min="16174" max="16174" width="15.7109375" style="63" customWidth="1"/>
    <col min="16175" max="16175" width="13.85546875" style="63" customWidth="1"/>
    <col min="16176" max="16179" width="52.42578125" style="63"/>
    <col min="16180" max="16180" width="14.28515625" style="63" customWidth="1"/>
    <col min="16181" max="16181" width="12.42578125" style="63" customWidth="1"/>
    <col min="16182" max="16182" width="19.7109375" style="63" customWidth="1"/>
    <col min="16183" max="16183" width="17.42578125" style="63" customWidth="1"/>
    <col min="16184" max="16184" width="11.85546875" style="63" customWidth="1"/>
    <col min="16185" max="16185" width="10.5703125" style="63" customWidth="1"/>
    <col min="16186" max="16186" width="11.28515625" style="63" customWidth="1"/>
    <col min="16187" max="16189" width="52.42578125" style="63"/>
    <col min="16190" max="16191" width="52.42578125" style="63" customWidth="1"/>
    <col min="16192" max="16192" width="32.85546875" style="63" customWidth="1"/>
    <col min="16193" max="16193" width="22.5703125" style="63" customWidth="1"/>
    <col min="16194" max="16384" width="52.42578125" style="63"/>
  </cols>
  <sheetData>
    <row r="1" spans="1:65" s="80" customFormat="1" ht="25.5">
      <c r="A1" s="81" t="s">
        <v>425</v>
      </c>
      <c r="B1" s="81" t="s">
        <v>124</v>
      </c>
      <c r="C1" s="81" t="s">
        <v>151</v>
      </c>
      <c r="D1" s="81" t="s">
        <v>434</v>
      </c>
      <c r="E1" s="81" t="s">
        <v>433</v>
      </c>
      <c r="F1" s="81" t="s">
        <v>1</v>
      </c>
      <c r="G1" s="81" t="s">
        <v>2</v>
      </c>
      <c r="H1" s="81" t="s">
        <v>2146</v>
      </c>
      <c r="I1" s="81" t="s">
        <v>126</v>
      </c>
      <c r="J1" s="81" t="s">
        <v>874</v>
      </c>
      <c r="K1" s="81" t="s">
        <v>430</v>
      </c>
      <c r="L1" s="81" t="s">
        <v>429</v>
      </c>
      <c r="M1" s="81" t="s">
        <v>873</v>
      </c>
      <c r="N1" s="81" t="s">
        <v>427</v>
      </c>
      <c r="O1" s="81" t="s">
        <v>872</v>
      </c>
      <c r="P1" s="81" t="s">
        <v>5</v>
      </c>
      <c r="Q1" s="81" t="s">
        <v>871</v>
      </c>
      <c r="R1" s="81" t="s">
        <v>7</v>
      </c>
      <c r="S1" s="81" t="s">
        <v>78</v>
      </c>
      <c r="T1" s="81" t="s">
        <v>870</v>
      </c>
      <c r="U1" s="81" t="s">
        <v>869</v>
      </c>
      <c r="V1" s="81" t="s">
        <v>868</v>
      </c>
      <c r="W1" s="81" t="s">
        <v>867</v>
      </c>
      <c r="X1" s="81" t="s">
        <v>866</v>
      </c>
      <c r="Y1" s="81" t="s">
        <v>865</v>
      </c>
      <c r="Z1" s="81" t="s">
        <v>864</v>
      </c>
      <c r="AA1" s="81" t="s">
        <v>13</v>
      </c>
      <c r="AB1" s="81" t="s">
        <v>863</v>
      </c>
      <c r="AC1" s="81" t="s">
        <v>14</v>
      </c>
      <c r="AD1" s="81" t="s">
        <v>862</v>
      </c>
      <c r="AE1" s="81" t="s">
        <v>431</v>
      </c>
      <c r="AF1" s="81" t="s">
        <v>15</v>
      </c>
      <c r="AG1" s="81" t="s">
        <v>16</v>
      </c>
      <c r="AH1" s="81" t="s">
        <v>17</v>
      </c>
      <c r="AI1" s="81" t="s">
        <v>18</v>
      </c>
      <c r="AJ1" s="81" t="s">
        <v>95</v>
      </c>
      <c r="AK1" s="81" t="s">
        <v>92</v>
      </c>
      <c r="AL1" s="81" t="s">
        <v>93</v>
      </c>
      <c r="AM1" s="81" t="s">
        <v>861</v>
      </c>
      <c r="AN1" s="81" t="s">
        <v>860</v>
      </c>
      <c r="AO1" s="81" t="s">
        <v>6</v>
      </c>
      <c r="AP1" s="81" t="s">
        <v>98</v>
      </c>
      <c r="AQ1" s="81" t="s">
        <v>97</v>
      </c>
      <c r="AR1" s="81" t="s">
        <v>859</v>
      </c>
      <c r="AS1" s="81" t="s">
        <v>100</v>
      </c>
      <c r="AT1" s="81" t="s">
        <v>101</v>
      </c>
      <c r="AU1" s="81" t="s">
        <v>102</v>
      </c>
      <c r="AV1" s="81" t="s">
        <v>104</v>
      </c>
      <c r="AW1" s="81" t="s">
        <v>105</v>
      </c>
      <c r="AX1" s="81" t="s">
        <v>858</v>
      </c>
      <c r="AY1" s="81" t="s">
        <v>110</v>
      </c>
      <c r="AZ1" s="81" t="s">
        <v>111</v>
      </c>
      <c r="BA1" s="81" t="s">
        <v>112</v>
      </c>
      <c r="BB1" s="81" t="s">
        <v>857</v>
      </c>
      <c r="BC1" s="81" t="s">
        <v>856</v>
      </c>
      <c r="BD1" s="81" t="s">
        <v>115</v>
      </c>
      <c r="BE1" s="81" t="s">
        <v>116</v>
      </c>
      <c r="BF1" s="81" t="s">
        <v>117</v>
      </c>
      <c r="BG1" s="81" t="s">
        <v>118</v>
      </c>
      <c r="BH1" s="81" t="s">
        <v>119</v>
      </c>
      <c r="BI1" s="81" t="s">
        <v>855</v>
      </c>
      <c r="BJ1" s="81" t="s">
        <v>152</v>
      </c>
      <c r="BK1" s="81" t="s">
        <v>153</v>
      </c>
      <c r="BL1" s="81" t="s">
        <v>854</v>
      </c>
      <c r="BM1" s="81" t="s">
        <v>853</v>
      </c>
    </row>
    <row r="2" spans="1:65" s="70" customFormat="1">
      <c r="A2" s="72"/>
      <c r="B2" s="72"/>
      <c r="C2" s="72"/>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1"/>
      <c r="AM2" s="73"/>
      <c r="AN2" s="71"/>
      <c r="AO2" s="71"/>
      <c r="AP2" s="71"/>
      <c r="AQ2" s="71"/>
      <c r="AR2" s="52"/>
      <c r="AS2" s="71"/>
      <c r="AT2" s="71"/>
      <c r="AU2" s="140"/>
      <c r="AV2" s="71"/>
      <c r="AW2" s="71"/>
      <c r="AX2" s="71"/>
      <c r="AY2" s="71"/>
      <c r="AZ2" s="71"/>
      <c r="BA2" s="71"/>
      <c r="BB2" s="71"/>
      <c r="BC2" s="71"/>
      <c r="BD2" s="71"/>
      <c r="BE2" s="71"/>
      <c r="BF2" s="71"/>
      <c r="BG2" s="71"/>
      <c r="BH2" s="71"/>
      <c r="BI2" s="71"/>
      <c r="BJ2" s="72"/>
      <c r="BK2" s="72"/>
      <c r="BL2" s="72"/>
      <c r="BM2" s="71"/>
    </row>
    <row r="3" spans="1:65" s="185" customFormat="1" ht="89.25">
      <c r="A3" s="402" t="s">
        <v>4637</v>
      </c>
      <c r="B3" s="402" t="s">
        <v>0</v>
      </c>
      <c r="C3" s="402" t="s">
        <v>194</v>
      </c>
      <c r="D3" s="401" t="s">
        <v>613</v>
      </c>
      <c r="E3" s="401" t="s">
        <v>705</v>
      </c>
      <c r="F3" s="401" t="s">
        <v>4638</v>
      </c>
      <c r="G3" s="401" t="s">
        <v>29</v>
      </c>
      <c r="H3" s="401" t="s">
        <v>4639</v>
      </c>
      <c r="I3" s="401" t="s">
        <v>4640</v>
      </c>
      <c r="J3" s="401" t="s">
        <v>4641</v>
      </c>
      <c r="K3" s="401" t="s">
        <v>4752</v>
      </c>
      <c r="L3" s="401">
        <v>4</v>
      </c>
      <c r="M3" s="401" t="s">
        <v>254</v>
      </c>
      <c r="N3" s="401" t="s">
        <v>3035</v>
      </c>
      <c r="O3" s="401" t="s">
        <v>3258</v>
      </c>
      <c r="P3" s="401" t="s">
        <v>3036</v>
      </c>
      <c r="Q3" s="401" t="s">
        <v>35</v>
      </c>
      <c r="R3" s="401" t="s">
        <v>711</v>
      </c>
      <c r="S3" s="401" t="s">
        <v>3037</v>
      </c>
      <c r="T3" s="401" t="s">
        <v>4195</v>
      </c>
      <c r="U3" s="401">
        <v>1</v>
      </c>
      <c r="V3" s="401">
        <v>2</v>
      </c>
      <c r="W3" s="401" t="s">
        <v>51</v>
      </c>
      <c r="X3" s="401" t="s">
        <v>539</v>
      </c>
      <c r="Y3" s="401" t="s">
        <v>3039</v>
      </c>
      <c r="Z3" s="401" t="s">
        <v>540</v>
      </c>
      <c r="AA3" s="401" t="s">
        <v>771</v>
      </c>
      <c r="AB3" s="401" t="s">
        <v>684</v>
      </c>
      <c r="AC3" s="401" t="s">
        <v>62</v>
      </c>
      <c r="AD3" s="401" t="s">
        <v>51</v>
      </c>
      <c r="AE3" s="401" t="s">
        <v>4642</v>
      </c>
      <c r="AF3" s="401" t="s">
        <v>51</v>
      </c>
      <c r="AG3" s="401" t="s">
        <v>51</v>
      </c>
      <c r="AH3" s="401" t="s">
        <v>49</v>
      </c>
      <c r="AI3" s="401" t="s">
        <v>2606</v>
      </c>
      <c r="AJ3" s="401" t="s">
        <v>49</v>
      </c>
      <c r="AK3" s="401" t="s">
        <v>3041</v>
      </c>
      <c r="AL3" s="402" t="s">
        <v>51</v>
      </c>
      <c r="AM3" s="401" t="s">
        <v>51</v>
      </c>
      <c r="AN3" s="402" t="s">
        <v>3262</v>
      </c>
      <c r="AO3" s="402" t="s">
        <v>21</v>
      </c>
      <c r="AP3" s="402" t="s">
        <v>51</v>
      </c>
      <c r="AQ3" s="402" t="s">
        <v>51</v>
      </c>
      <c r="AR3" s="314" t="s">
        <v>3042</v>
      </c>
      <c r="AS3" s="402" t="s">
        <v>51</v>
      </c>
      <c r="AT3" s="402" t="s">
        <v>1067</v>
      </c>
      <c r="AU3" s="315" t="s">
        <v>4643</v>
      </c>
      <c r="AV3" s="402" t="s">
        <v>4644</v>
      </c>
      <c r="AW3" s="402" t="s">
        <v>3044</v>
      </c>
      <c r="AX3" s="402" t="s">
        <v>194</v>
      </c>
      <c r="AY3" s="402" t="s">
        <v>194</v>
      </c>
      <c r="AZ3" s="402" t="s">
        <v>194</v>
      </c>
      <c r="BA3" s="402" t="s">
        <v>194</v>
      </c>
      <c r="BB3" s="402" t="s">
        <v>194</v>
      </c>
      <c r="BC3" s="402" t="s">
        <v>4186</v>
      </c>
      <c r="BD3" s="402" t="s">
        <v>194</v>
      </c>
      <c r="BE3" s="402" t="s">
        <v>194</v>
      </c>
      <c r="BF3" s="402" t="s">
        <v>194</v>
      </c>
      <c r="BG3" s="402" t="s">
        <v>4645</v>
      </c>
      <c r="BH3" s="402" t="s">
        <v>194</v>
      </c>
      <c r="BI3" s="402" t="s">
        <v>194</v>
      </c>
      <c r="BJ3" s="402"/>
      <c r="BK3" s="402"/>
      <c r="BL3" s="402" t="s">
        <v>4646</v>
      </c>
      <c r="BM3" s="402"/>
    </row>
    <row r="4" spans="1:65" s="185" customFormat="1" ht="89.25">
      <c r="A4" s="402" t="s">
        <v>4647</v>
      </c>
      <c r="B4" s="402" t="s">
        <v>0</v>
      </c>
      <c r="C4" s="402" t="s">
        <v>194</v>
      </c>
      <c r="D4" s="401" t="s">
        <v>613</v>
      </c>
      <c r="E4" s="401" t="s">
        <v>705</v>
      </c>
      <c r="F4" s="401" t="s">
        <v>4638</v>
      </c>
      <c r="G4" s="401" t="s">
        <v>4648</v>
      </c>
      <c r="H4" s="401" t="s">
        <v>4649</v>
      </c>
      <c r="I4" s="401" t="s">
        <v>4650</v>
      </c>
      <c r="J4" s="401" t="s">
        <v>4651</v>
      </c>
      <c r="K4" s="401" t="s">
        <v>4752</v>
      </c>
      <c r="L4" s="401">
        <v>4</v>
      </c>
      <c r="M4" s="401" t="s">
        <v>254</v>
      </c>
      <c r="N4" s="401" t="s">
        <v>3035</v>
      </c>
      <c r="O4" s="401" t="s">
        <v>3258</v>
      </c>
      <c r="P4" s="401" t="s">
        <v>3036</v>
      </c>
      <c r="Q4" s="401" t="s">
        <v>50</v>
      </c>
      <c r="R4" s="401" t="s">
        <v>51</v>
      </c>
      <c r="S4" s="401" t="s">
        <v>3037</v>
      </c>
      <c r="T4" s="401" t="s">
        <v>4195</v>
      </c>
      <c r="U4" s="401">
        <v>1</v>
      </c>
      <c r="V4" s="401" t="s">
        <v>4652</v>
      </c>
      <c r="W4" s="401" t="s">
        <v>3048</v>
      </c>
      <c r="X4" s="401" t="s">
        <v>27</v>
      </c>
      <c r="Y4" s="401" t="s">
        <v>27</v>
      </c>
      <c r="Z4" s="401" t="s">
        <v>28</v>
      </c>
      <c r="AA4" s="401" t="s">
        <v>771</v>
      </c>
      <c r="AB4" s="401" t="s">
        <v>684</v>
      </c>
      <c r="AC4" s="401" t="s">
        <v>62</v>
      </c>
      <c r="AD4" s="401" t="s">
        <v>51</v>
      </c>
      <c r="AE4" s="401" t="s">
        <v>4642</v>
      </c>
      <c r="AF4" s="401" t="s">
        <v>51</v>
      </c>
      <c r="AG4" s="401" t="s">
        <v>51</v>
      </c>
      <c r="AH4" s="401" t="s">
        <v>49</v>
      </c>
      <c r="AI4" s="401" t="s">
        <v>51</v>
      </c>
      <c r="AJ4" s="401" t="s">
        <v>49</v>
      </c>
      <c r="AK4" s="401" t="s">
        <v>3041</v>
      </c>
      <c r="AL4" s="402" t="s">
        <v>51</v>
      </c>
      <c r="AM4" s="401" t="s">
        <v>51</v>
      </c>
      <c r="AN4" s="402" t="s">
        <v>3262</v>
      </c>
      <c r="AO4" s="402" t="s">
        <v>21</v>
      </c>
      <c r="AP4" s="402" t="s">
        <v>51</v>
      </c>
      <c r="AQ4" s="402" t="s">
        <v>51</v>
      </c>
      <c r="AR4" s="314" t="s">
        <v>3042</v>
      </c>
      <c r="AS4" s="402" t="s">
        <v>51</v>
      </c>
      <c r="AT4" s="402" t="s">
        <v>1067</v>
      </c>
      <c r="AU4" s="315" t="s">
        <v>4643</v>
      </c>
      <c r="AV4" s="402" t="s">
        <v>4653</v>
      </c>
      <c r="AW4" s="402" t="s">
        <v>3044</v>
      </c>
      <c r="AX4" s="402" t="s">
        <v>194</v>
      </c>
      <c r="AY4" s="402" t="s">
        <v>194</v>
      </c>
      <c r="AZ4" s="402" t="s">
        <v>194</v>
      </c>
      <c r="BA4" s="402" t="s">
        <v>194</v>
      </c>
      <c r="BB4" s="402" t="s">
        <v>194</v>
      </c>
      <c r="BC4" s="402" t="s">
        <v>4186</v>
      </c>
      <c r="BD4" s="402" t="s">
        <v>194</v>
      </c>
      <c r="BE4" s="402" t="s">
        <v>194</v>
      </c>
      <c r="BF4" s="402" t="s">
        <v>194</v>
      </c>
      <c r="BG4" s="402" t="s">
        <v>4645</v>
      </c>
      <c r="BH4" s="402" t="s">
        <v>194</v>
      </c>
      <c r="BI4" s="402" t="s">
        <v>194</v>
      </c>
      <c r="BJ4" s="402"/>
      <c r="BK4" s="402"/>
      <c r="BL4" s="402" t="s">
        <v>4646</v>
      </c>
      <c r="BM4" s="402"/>
    </row>
    <row r="5" spans="1:65" s="185" customFormat="1" ht="89.25">
      <c r="A5" s="525" t="s">
        <v>4654</v>
      </c>
      <c r="B5" s="525" t="s">
        <v>0</v>
      </c>
      <c r="C5" s="525" t="s">
        <v>194</v>
      </c>
      <c r="D5" s="523" t="s">
        <v>613</v>
      </c>
      <c r="E5" s="523" t="s">
        <v>705</v>
      </c>
      <c r="F5" s="523" t="s">
        <v>4638</v>
      </c>
      <c r="G5" s="523" t="s">
        <v>3049</v>
      </c>
      <c r="H5" s="523" t="s">
        <v>5747</v>
      </c>
      <c r="I5" s="523" t="s">
        <v>3050</v>
      </c>
      <c r="J5" s="523" t="s">
        <v>5749</v>
      </c>
      <c r="K5" s="523" t="s">
        <v>5027</v>
      </c>
      <c r="L5" s="523">
        <v>2</v>
      </c>
      <c r="M5" s="523" t="s">
        <v>59</v>
      </c>
      <c r="N5" s="523" t="s">
        <v>3052</v>
      </c>
      <c r="O5" s="523" t="s">
        <v>3261</v>
      </c>
      <c r="P5" s="523" t="s">
        <v>3036</v>
      </c>
      <c r="Q5" s="523" t="s">
        <v>3053</v>
      </c>
      <c r="R5" s="523" t="s">
        <v>51</v>
      </c>
      <c r="S5" s="523" t="s">
        <v>4655</v>
      </c>
      <c r="T5" s="523" t="s">
        <v>3038</v>
      </c>
      <c r="U5" s="523" t="s">
        <v>4656</v>
      </c>
      <c r="V5" s="523" t="s">
        <v>3047</v>
      </c>
      <c r="W5" s="523" t="s">
        <v>49</v>
      </c>
      <c r="X5" s="523" t="s">
        <v>3054</v>
      </c>
      <c r="Y5" s="523" t="s">
        <v>644</v>
      </c>
      <c r="Z5" s="523" t="s">
        <v>644</v>
      </c>
      <c r="AA5" s="523" t="s">
        <v>4657</v>
      </c>
      <c r="AB5" s="523" t="s">
        <v>644</v>
      </c>
      <c r="AC5" s="523" t="s">
        <v>4658</v>
      </c>
      <c r="AD5" s="523" t="s">
        <v>51</v>
      </c>
      <c r="AE5" s="523" t="s">
        <v>4659</v>
      </c>
      <c r="AF5" s="523" t="s">
        <v>49</v>
      </c>
      <c r="AG5" s="523" t="s">
        <v>51</v>
      </c>
      <c r="AH5" s="523" t="s">
        <v>49</v>
      </c>
      <c r="AI5" s="523" t="s">
        <v>51</v>
      </c>
      <c r="AJ5" s="523" t="s">
        <v>4660</v>
      </c>
      <c r="AK5" s="523" t="s">
        <v>51</v>
      </c>
      <c r="AL5" s="525" t="s">
        <v>51</v>
      </c>
      <c r="AM5" s="523" t="s">
        <v>51</v>
      </c>
      <c r="AN5" s="525" t="s">
        <v>3262</v>
      </c>
      <c r="AO5" s="525" t="s">
        <v>21</v>
      </c>
      <c r="AP5" s="525" t="s">
        <v>51</v>
      </c>
      <c r="AQ5" s="525" t="s">
        <v>51</v>
      </c>
      <c r="AR5" s="314" t="s">
        <v>3042</v>
      </c>
      <c r="AS5" s="525" t="s">
        <v>49</v>
      </c>
      <c r="AT5" s="525" t="s">
        <v>1067</v>
      </c>
      <c r="AU5" s="315" t="s">
        <v>4643</v>
      </c>
      <c r="AV5" s="525" t="s">
        <v>4661</v>
      </c>
      <c r="AW5" s="525" t="s">
        <v>3044</v>
      </c>
      <c r="AX5" s="525" t="s">
        <v>194</v>
      </c>
      <c r="AY5" s="525" t="s">
        <v>194</v>
      </c>
      <c r="AZ5" s="525" t="s">
        <v>194</v>
      </c>
      <c r="BA5" s="525" t="s">
        <v>194</v>
      </c>
      <c r="BB5" s="525" t="s">
        <v>194</v>
      </c>
      <c r="BC5" s="525" t="s">
        <v>4186</v>
      </c>
      <c r="BD5" s="525" t="s">
        <v>194</v>
      </c>
      <c r="BE5" s="525" t="s">
        <v>194</v>
      </c>
      <c r="BF5" s="525" t="s">
        <v>194</v>
      </c>
      <c r="BG5" s="525" t="s">
        <v>4662</v>
      </c>
      <c r="BH5" s="525" t="s">
        <v>194</v>
      </c>
      <c r="BI5" s="525" t="s">
        <v>3262</v>
      </c>
      <c r="BJ5"/>
      <c r="BK5"/>
      <c r="BL5"/>
      <c r="BM5"/>
    </row>
    <row r="6" spans="1:65" s="185" customFormat="1" ht="15">
      <c r="A6" s="402"/>
      <c r="B6" s="402"/>
      <c r="C6" s="402"/>
      <c r="D6" s="401"/>
      <c r="E6" s="401"/>
      <c r="F6" s="401"/>
      <c r="G6" s="401"/>
      <c r="H6" s="401"/>
      <c r="I6" s="401"/>
      <c r="J6" s="401"/>
      <c r="K6" s="473"/>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402"/>
      <c r="AM6" s="401"/>
      <c r="AN6" s="402"/>
      <c r="AO6" s="402"/>
      <c r="AP6" s="402"/>
      <c r="AQ6" s="402"/>
      <c r="AR6" s="314"/>
      <c r="AS6" s="402"/>
      <c r="AT6" s="402"/>
      <c r="AU6" s="315"/>
      <c r="AV6" s="402"/>
      <c r="AW6" s="402"/>
      <c r="AX6" s="402"/>
      <c r="AY6" s="402"/>
      <c r="AZ6" s="402"/>
      <c r="BA6" s="402"/>
      <c r="BB6" s="402"/>
      <c r="BC6" s="402"/>
      <c r="BD6" s="402"/>
      <c r="BE6" s="402"/>
      <c r="BF6" s="402"/>
      <c r="BG6" s="402"/>
      <c r="BH6" s="402"/>
      <c r="BI6" s="402"/>
      <c r="BJ6" s="402"/>
      <c r="BK6" s="402"/>
      <c r="BL6" s="402"/>
      <c r="BM6" s="402"/>
    </row>
    <row r="7" spans="1:65" s="185" customFormat="1" ht="89.25">
      <c r="A7" s="402" t="s">
        <v>4715</v>
      </c>
      <c r="B7" s="402" t="s">
        <v>0</v>
      </c>
      <c r="C7" s="402" t="s">
        <v>194</v>
      </c>
      <c r="D7" s="401" t="s">
        <v>613</v>
      </c>
      <c r="E7" s="401" t="s">
        <v>705</v>
      </c>
      <c r="F7" s="401" t="s">
        <v>4716</v>
      </c>
      <c r="G7" s="401" t="s">
        <v>29</v>
      </c>
      <c r="H7" s="401" t="s">
        <v>4846</v>
      </c>
      <c r="I7" s="401" t="s">
        <v>4848</v>
      </c>
      <c r="J7" s="401" t="s">
        <v>4850</v>
      </c>
      <c r="K7" s="523" t="s">
        <v>5179</v>
      </c>
      <c r="L7" s="401">
        <v>4</v>
      </c>
      <c r="M7" s="401" t="s">
        <v>254</v>
      </c>
      <c r="N7" s="401" t="s">
        <v>3035</v>
      </c>
      <c r="O7" s="401" t="s">
        <v>3258</v>
      </c>
      <c r="P7" s="401" t="s">
        <v>3036</v>
      </c>
      <c r="Q7" s="401" t="s">
        <v>4852</v>
      </c>
      <c r="R7" s="401" t="s">
        <v>51</v>
      </c>
      <c r="S7" s="401" t="s">
        <v>3037</v>
      </c>
      <c r="T7" s="401" t="s">
        <v>4195</v>
      </c>
      <c r="U7" s="401">
        <v>2</v>
      </c>
      <c r="V7" s="401">
        <v>2</v>
      </c>
      <c r="W7" s="401" t="s">
        <v>51</v>
      </c>
      <c r="X7" s="401" t="s">
        <v>49</v>
      </c>
      <c r="Y7" s="401">
        <v>1</v>
      </c>
      <c r="Z7" s="401">
        <v>2</v>
      </c>
      <c r="AA7" s="401" t="s">
        <v>771</v>
      </c>
      <c r="AB7" s="401" t="s">
        <v>684</v>
      </c>
      <c r="AC7" s="401" t="s">
        <v>4835</v>
      </c>
      <c r="AD7" s="401" t="s">
        <v>51</v>
      </c>
      <c r="AE7" s="401" t="s">
        <v>4843</v>
      </c>
      <c r="AF7" s="401" t="s">
        <v>62</v>
      </c>
      <c r="AG7" s="401" t="s">
        <v>51</v>
      </c>
      <c r="AH7" s="401" t="s">
        <v>49</v>
      </c>
      <c r="AI7" s="401">
        <v>2</v>
      </c>
      <c r="AJ7" s="401" t="s">
        <v>49</v>
      </c>
      <c r="AK7" s="401" t="s">
        <v>51</v>
      </c>
      <c r="AL7" s="402" t="s">
        <v>51</v>
      </c>
      <c r="AM7" s="401" t="s">
        <v>51</v>
      </c>
      <c r="AN7" s="402" t="s">
        <v>3262</v>
      </c>
      <c r="AO7" s="402" t="s">
        <v>21</v>
      </c>
      <c r="AP7" s="402" t="s">
        <v>51</v>
      </c>
      <c r="AQ7" s="402" t="s">
        <v>49</v>
      </c>
      <c r="AR7" s="314" t="s">
        <v>4837</v>
      </c>
      <c r="AS7" s="402" t="s">
        <v>51</v>
      </c>
      <c r="AT7" s="402" t="s">
        <v>1067</v>
      </c>
      <c r="AU7" s="315" t="s">
        <v>4844</v>
      </c>
      <c r="AV7" s="316" t="s">
        <v>2598</v>
      </c>
      <c r="AW7" s="402" t="s">
        <v>3044</v>
      </c>
      <c r="AX7" s="402" t="s">
        <v>194</v>
      </c>
      <c r="AY7" s="402" t="s">
        <v>194</v>
      </c>
      <c r="AZ7" s="402" t="s">
        <v>194</v>
      </c>
      <c r="BA7" s="402" t="s">
        <v>194</v>
      </c>
      <c r="BB7" s="402" t="s">
        <v>194</v>
      </c>
      <c r="BC7" s="402" t="s">
        <v>4186</v>
      </c>
      <c r="BD7" s="402" t="s">
        <v>194</v>
      </c>
      <c r="BE7" s="402" t="s">
        <v>194</v>
      </c>
      <c r="BF7" s="402" t="s">
        <v>194</v>
      </c>
      <c r="BG7" s="402" t="s">
        <v>4645</v>
      </c>
      <c r="BH7" s="402" t="s">
        <v>194</v>
      </c>
      <c r="BI7" s="402" t="s">
        <v>194</v>
      </c>
      <c r="BJ7" s="402"/>
      <c r="BK7" s="402"/>
      <c r="BL7" s="402"/>
      <c r="BM7" s="402"/>
    </row>
    <row r="8" spans="1:65" s="185" customFormat="1" ht="89.25">
      <c r="A8" s="402" t="s">
        <v>4745</v>
      </c>
      <c r="B8" s="402" t="s">
        <v>0</v>
      </c>
      <c r="C8" s="402" t="s">
        <v>194</v>
      </c>
      <c r="D8" s="401" t="s">
        <v>613</v>
      </c>
      <c r="E8" s="401" t="s">
        <v>705</v>
      </c>
      <c r="F8" s="401" t="s">
        <v>4716</v>
      </c>
      <c r="G8" s="401" t="s">
        <v>4648</v>
      </c>
      <c r="H8" s="401" t="s">
        <v>4845</v>
      </c>
      <c r="I8" s="401" t="s">
        <v>4849</v>
      </c>
      <c r="J8" s="401" t="s">
        <v>4851</v>
      </c>
      <c r="K8" s="523" t="s">
        <v>5179</v>
      </c>
      <c r="L8" s="401">
        <v>4</v>
      </c>
      <c r="M8" s="401" t="s">
        <v>254</v>
      </c>
      <c r="N8" s="401" t="s">
        <v>3035</v>
      </c>
      <c r="O8" s="523" t="s">
        <v>3258</v>
      </c>
      <c r="P8" s="401" t="s">
        <v>3036</v>
      </c>
      <c r="Q8" s="401" t="s">
        <v>4842</v>
      </c>
      <c r="R8" s="401" t="s">
        <v>51</v>
      </c>
      <c r="S8" s="401" t="s">
        <v>3037</v>
      </c>
      <c r="T8" s="401" t="s">
        <v>4195</v>
      </c>
      <c r="U8" s="401">
        <v>1</v>
      </c>
      <c r="V8" s="401">
        <v>2</v>
      </c>
      <c r="W8" s="401" t="s">
        <v>51</v>
      </c>
      <c r="X8" s="401" t="s">
        <v>27</v>
      </c>
      <c r="Y8" s="401" t="s">
        <v>27</v>
      </c>
      <c r="Z8" s="401" t="s">
        <v>27</v>
      </c>
      <c r="AA8" s="401" t="s">
        <v>771</v>
      </c>
      <c r="AB8" s="401" t="s">
        <v>684</v>
      </c>
      <c r="AC8" s="401" t="s">
        <v>4835</v>
      </c>
      <c r="AD8" s="401" t="s">
        <v>51</v>
      </c>
      <c r="AE8" s="401" t="s">
        <v>4843</v>
      </c>
      <c r="AF8" s="401" t="s">
        <v>62</v>
      </c>
      <c r="AG8" s="401" t="s">
        <v>51</v>
      </c>
      <c r="AH8" s="401" t="s">
        <v>49</v>
      </c>
      <c r="AI8" s="401" t="s">
        <v>3216</v>
      </c>
      <c r="AJ8" s="401" t="s">
        <v>49</v>
      </c>
      <c r="AK8" s="401" t="s">
        <v>51</v>
      </c>
      <c r="AL8" s="402" t="s">
        <v>51</v>
      </c>
      <c r="AM8" s="401" t="s">
        <v>51</v>
      </c>
      <c r="AN8" s="402" t="s">
        <v>3262</v>
      </c>
      <c r="AO8" s="402" t="s">
        <v>21</v>
      </c>
      <c r="AP8" s="402" t="s">
        <v>51</v>
      </c>
      <c r="AQ8" s="402" t="s">
        <v>49</v>
      </c>
      <c r="AR8" s="314" t="s">
        <v>4837</v>
      </c>
      <c r="AS8" s="402" t="s">
        <v>51</v>
      </c>
      <c r="AT8" s="402" t="s">
        <v>1067</v>
      </c>
      <c r="AU8" s="315" t="s">
        <v>4844</v>
      </c>
      <c r="AV8" s="316" t="s">
        <v>2598</v>
      </c>
      <c r="AW8" s="402" t="s">
        <v>3044</v>
      </c>
      <c r="AX8" s="402" t="s">
        <v>194</v>
      </c>
      <c r="AY8" s="402" t="s">
        <v>194</v>
      </c>
      <c r="AZ8" s="402" t="s">
        <v>194</v>
      </c>
      <c r="BA8" s="402" t="s">
        <v>194</v>
      </c>
      <c r="BB8" s="402" t="s">
        <v>194</v>
      </c>
      <c r="BC8" s="402" t="s">
        <v>4186</v>
      </c>
      <c r="BD8" s="402" t="s">
        <v>194</v>
      </c>
      <c r="BE8" s="402" t="s">
        <v>194</v>
      </c>
      <c r="BF8" s="402" t="s">
        <v>194</v>
      </c>
      <c r="BG8" s="402" t="s">
        <v>4645</v>
      </c>
      <c r="BH8" s="402" t="s">
        <v>194</v>
      </c>
      <c r="BI8" s="402" t="s">
        <v>194</v>
      </c>
      <c r="BJ8" s="402"/>
      <c r="BK8" s="402"/>
      <c r="BL8" s="402"/>
      <c r="BM8" s="402"/>
    </row>
    <row r="9" spans="1:65" s="526" customFormat="1" ht="89.25">
      <c r="A9" s="525" t="s">
        <v>5746</v>
      </c>
      <c r="B9" s="525" t="s">
        <v>0</v>
      </c>
      <c r="C9" s="525" t="s">
        <v>194</v>
      </c>
      <c r="D9" s="523" t="s">
        <v>613</v>
      </c>
      <c r="E9" s="523" t="s">
        <v>705</v>
      </c>
      <c r="F9" s="523" t="s">
        <v>4716</v>
      </c>
      <c r="G9" s="523" t="s">
        <v>3049</v>
      </c>
      <c r="H9" s="523" t="s">
        <v>5747</v>
      </c>
      <c r="I9" s="523" t="s">
        <v>5748</v>
      </c>
      <c r="J9" s="523" t="s">
        <v>5749</v>
      </c>
      <c r="K9" s="523" t="s">
        <v>5750</v>
      </c>
      <c r="L9" s="523">
        <v>2</v>
      </c>
      <c r="M9" s="523" t="s">
        <v>59</v>
      </c>
      <c r="N9" s="523" t="s">
        <v>3052</v>
      </c>
      <c r="O9" s="523" t="s">
        <v>3258</v>
      </c>
      <c r="P9" s="523" t="s">
        <v>3036</v>
      </c>
      <c r="Q9" s="523" t="s">
        <v>3053</v>
      </c>
      <c r="R9" s="523" t="s">
        <v>51</v>
      </c>
      <c r="S9" s="523" t="s">
        <v>4655</v>
      </c>
      <c r="T9" s="523" t="s">
        <v>3038</v>
      </c>
      <c r="U9" s="523" t="s">
        <v>4656</v>
      </c>
      <c r="V9" s="523" t="s">
        <v>3047</v>
      </c>
      <c r="W9" s="523" t="s">
        <v>49</v>
      </c>
      <c r="X9" s="523" t="s">
        <v>3054</v>
      </c>
      <c r="Y9" s="523" t="s">
        <v>644</v>
      </c>
      <c r="Z9" s="523" t="s">
        <v>644</v>
      </c>
      <c r="AA9" s="523" t="s">
        <v>4657</v>
      </c>
      <c r="AB9" s="523" t="s">
        <v>644</v>
      </c>
      <c r="AC9" s="523" t="s">
        <v>4658</v>
      </c>
      <c r="AD9" s="523" t="s">
        <v>51</v>
      </c>
      <c r="AE9" s="523" t="s">
        <v>4659</v>
      </c>
      <c r="AF9" s="523" t="s">
        <v>49</v>
      </c>
      <c r="AG9" s="523" t="s">
        <v>51</v>
      </c>
      <c r="AH9" s="523" t="s">
        <v>49</v>
      </c>
      <c r="AI9" s="523" t="s">
        <v>51</v>
      </c>
      <c r="AJ9" s="523" t="s">
        <v>4660</v>
      </c>
      <c r="AK9" s="523" t="s">
        <v>51</v>
      </c>
      <c r="AL9" s="525" t="s">
        <v>51</v>
      </c>
      <c r="AM9" s="523" t="s">
        <v>51</v>
      </c>
      <c r="AN9" s="525" t="s">
        <v>3262</v>
      </c>
      <c r="AO9" s="525" t="s">
        <v>21</v>
      </c>
      <c r="AP9" s="525" t="s">
        <v>51</v>
      </c>
      <c r="AQ9" s="525" t="s">
        <v>49</v>
      </c>
      <c r="AR9" s="386" t="s">
        <v>5008</v>
      </c>
      <c r="AS9" s="316" t="s">
        <v>49</v>
      </c>
      <c r="AT9" s="525" t="s">
        <v>1067</v>
      </c>
      <c r="AU9" s="315" t="s">
        <v>4643</v>
      </c>
      <c r="AV9" s="316" t="s">
        <v>4653</v>
      </c>
      <c r="AW9" s="525" t="s">
        <v>3044</v>
      </c>
      <c r="AX9" s="525" t="s">
        <v>194</v>
      </c>
      <c r="AY9" s="525" t="s">
        <v>194</v>
      </c>
      <c r="AZ9" s="525" t="s">
        <v>194</v>
      </c>
      <c r="BA9" s="525" t="s">
        <v>194</v>
      </c>
      <c r="BB9" s="525" t="s">
        <v>194</v>
      </c>
      <c r="BC9" s="525" t="s">
        <v>4186</v>
      </c>
      <c r="BD9" s="525" t="s">
        <v>194</v>
      </c>
      <c r="BE9" s="525" t="s">
        <v>194</v>
      </c>
      <c r="BF9" s="525" t="s">
        <v>194</v>
      </c>
      <c r="BG9" s="525" t="s">
        <v>4662</v>
      </c>
      <c r="BH9" s="525" t="s">
        <v>194</v>
      </c>
      <c r="BI9" s="525" t="s">
        <v>3262</v>
      </c>
      <c r="BJ9" s="525"/>
      <c r="BK9" s="525"/>
      <c r="BL9"/>
      <c r="BM9"/>
    </row>
    <row r="10" spans="1:65" s="526" customFormat="1">
      <c r="A10" s="525"/>
      <c r="B10" s="525"/>
      <c r="C10" s="525"/>
      <c r="D10" s="523"/>
      <c r="E10" s="523"/>
      <c r="F10" s="523"/>
      <c r="G10" s="523"/>
      <c r="H10" s="523"/>
      <c r="I10" s="523"/>
      <c r="J10" s="523"/>
      <c r="K10" s="523"/>
      <c r="L10" s="523"/>
      <c r="M10" s="523"/>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5"/>
      <c r="AM10" s="523"/>
      <c r="AN10" s="525"/>
      <c r="AO10" s="525"/>
      <c r="AP10" s="525"/>
      <c r="AQ10" s="525"/>
      <c r="AR10" s="314"/>
      <c r="AS10" s="525"/>
      <c r="AT10" s="525"/>
      <c r="AU10" s="315"/>
      <c r="AV10" s="316"/>
      <c r="AW10" s="525"/>
      <c r="AX10" s="525"/>
      <c r="AY10" s="525"/>
      <c r="AZ10" s="525"/>
      <c r="BA10" s="525"/>
      <c r="BB10" s="525"/>
      <c r="BC10" s="525"/>
      <c r="BD10" s="525"/>
      <c r="BE10" s="525"/>
      <c r="BF10" s="525"/>
      <c r="BG10" s="525"/>
      <c r="BH10" s="525"/>
      <c r="BI10" s="525"/>
      <c r="BJ10" s="525"/>
      <c r="BK10" s="525"/>
      <c r="BL10" s="525"/>
      <c r="BM10" s="525"/>
    </row>
    <row r="11" spans="1:65" s="185" customFormat="1">
      <c r="A11" s="402"/>
      <c r="B11" s="402"/>
      <c r="C11" s="402"/>
      <c r="D11" s="401"/>
      <c r="E11" s="401"/>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2"/>
      <c r="AM11" s="401"/>
      <c r="AN11" s="402"/>
      <c r="AO11" s="402"/>
      <c r="AP11" s="402"/>
      <c r="AQ11" s="402"/>
      <c r="AR11" s="314"/>
      <c r="AS11" s="402"/>
      <c r="AT11" s="402"/>
      <c r="AU11" s="315"/>
      <c r="AV11" s="402"/>
      <c r="AW11" s="402"/>
      <c r="AX11" s="402"/>
      <c r="AY11" s="402"/>
      <c r="AZ11" s="402"/>
      <c r="BA11" s="402"/>
      <c r="BB11" s="402"/>
      <c r="BC11" s="402"/>
      <c r="BD11" s="402"/>
      <c r="BE11" s="402"/>
      <c r="BF11" s="402"/>
      <c r="BG11" s="402"/>
      <c r="BH11" s="402"/>
      <c r="BI11" s="402"/>
      <c r="BJ11" s="402"/>
      <c r="BK11" s="402"/>
      <c r="BL11" s="402"/>
      <c r="BM11" s="402"/>
    </row>
    <row r="12" spans="1:65" s="526" customFormat="1" ht="127.5">
      <c r="A12" s="596" t="s">
        <v>5904</v>
      </c>
      <c r="B12" s="525" t="s">
        <v>0</v>
      </c>
      <c r="C12" s="525" t="s">
        <v>194</v>
      </c>
      <c r="D12" s="523" t="s">
        <v>613</v>
      </c>
      <c r="E12" s="523" t="s">
        <v>705</v>
      </c>
      <c r="F12" s="523" t="s">
        <v>5906</v>
      </c>
      <c r="G12" s="523" t="s">
        <v>5907</v>
      </c>
      <c r="H12" s="523" t="s">
        <v>5908</v>
      </c>
      <c r="I12" s="523" t="s">
        <v>5911</v>
      </c>
      <c r="J12" s="523" t="s">
        <v>5912</v>
      </c>
      <c r="K12" s="523" t="s">
        <v>5914</v>
      </c>
      <c r="L12" s="523">
        <v>4</v>
      </c>
      <c r="M12" s="523" t="s">
        <v>254</v>
      </c>
      <c r="N12" s="523" t="s">
        <v>3035</v>
      </c>
      <c r="O12" s="523" t="s">
        <v>3258</v>
      </c>
      <c r="P12" s="523" t="s">
        <v>4833</v>
      </c>
      <c r="Q12" s="523" t="s">
        <v>894</v>
      </c>
      <c r="R12" s="523" t="s">
        <v>51</v>
      </c>
      <c r="S12" s="523" t="s">
        <v>5915</v>
      </c>
      <c r="T12" s="523" t="s">
        <v>4195</v>
      </c>
      <c r="U12" s="523">
        <v>1</v>
      </c>
      <c r="V12" s="523">
        <v>2</v>
      </c>
      <c r="W12" s="523" t="s">
        <v>51</v>
      </c>
      <c r="X12" s="523">
        <v>1</v>
      </c>
      <c r="Y12" s="523">
        <v>2</v>
      </c>
      <c r="Z12" s="523">
        <v>1</v>
      </c>
      <c r="AA12" s="523" t="s">
        <v>5920</v>
      </c>
      <c r="AB12" s="523" t="s">
        <v>62</v>
      </c>
      <c r="AC12" s="523">
        <v>2</v>
      </c>
      <c r="AD12" s="523" t="s">
        <v>51</v>
      </c>
      <c r="AE12" s="523" t="s">
        <v>5916</v>
      </c>
      <c r="AF12" s="523" t="s">
        <v>49</v>
      </c>
      <c r="AG12" s="523" t="s">
        <v>51</v>
      </c>
      <c r="AH12" s="523" t="s">
        <v>49</v>
      </c>
      <c r="AI12" s="523" t="s">
        <v>51</v>
      </c>
      <c r="AJ12" s="523" t="s">
        <v>49</v>
      </c>
      <c r="AK12" s="523" t="s">
        <v>51</v>
      </c>
      <c r="AL12" s="525" t="s">
        <v>51</v>
      </c>
      <c r="AM12" s="523" t="s">
        <v>51</v>
      </c>
      <c r="AN12" s="525" t="s">
        <v>3262</v>
      </c>
      <c r="AO12" s="525" t="s">
        <v>21</v>
      </c>
      <c r="AP12" s="525" t="s">
        <v>51</v>
      </c>
      <c r="AQ12" s="525" t="s">
        <v>49</v>
      </c>
      <c r="AR12" s="386" t="s">
        <v>5008</v>
      </c>
      <c r="AS12" s="525" t="s">
        <v>51</v>
      </c>
      <c r="AT12" s="525" t="s">
        <v>1067</v>
      </c>
      <c r="AU12" s="315" t="s">
        <v>5917</v>
      </c>
      <c r="AV12" s="525" t="s">
        <v>1206</v>
      </c>
      <c r="AW12" s="525" t="s">
        <v>5918</v>
      </c>
      <c r="AX12" s="525" t="s">
        <v>194</v>
      </c>
      <c r="AY12" s="525" t="s">
        <v>194</v>
      </c>
      <c r="AZ12" s="525" t="s">
        <v>194</v>
      </c>
      <c r="BA12" s="525" t="s">
        <v>194</v>
      </c>
      <c r="BB12" s="525" t="s">
        <v>194</v>
      </c>
      <c r="BC12" s="525" t="s">
        <v>4186</v>
      </c>
      <c r="BD12" s="525" t="s">
        <v>194</v>
      </c>
      <c r="BE12" s="525" t="s">
        <v>194</v>
      </c>
      <c r="BF12" s="525" t="s">
        <v>194</v>
      </c>
      <c r="BG12" s="525" t="s">
        <v>5919</v>
      </c>
      <c r="BH12" s="525" t="s">
        <v>194</v>
      </c>
      <c r="BI12" s="525" t="s">
        <v>49</v>
      </c>
      <c r="BJ12" s="525" t="s">
        <v>5921</v>
      </c>
      <c r="BK12" s="525"/>
      <c r="BL12" s="525"/>
      <c r="BM12" s="525"/>
    </row>
    <row r="13" spans="1:65" s="526" customFormat="1" ht="127.5">
      <c r="A13" s="596" t="s">
        <v>5905</v>
      </c>
      <c r="B13" s="525" t="s">
        <v>0</v>
      </c>
      <c r="C13" s="525" t="s">
        <v>194</v>
      </c>
      <c r="D13" s="523" t="s">
        <v>613</v>
      </c>
      <c r="E13" s="523" t="s">
        <v>705</v>
      </c>
      <c r="F13" s="523" t="s">
        <v>5906</v>
      </c>
      <c r="G13" s="523" t="s">
        <v>19</v>
      </c>
      <c r="H13" s="523" t="s">
        <v>5909</v>
      </c>
      <c r="I13" s="523" t="s">
        <v>5910</v>
      </c>
      <c r="J13" s="523" t="s">
        <v>5913</v>
      </c>
      <c r="K13" s="523" t="s">
        <v>5914</v>
      </c>
      <c r="L13" s="523">
        <v>4</v>
      </c>
      <c r="M13" s="523" t="s">
        <v>254</v>
      </c>
      <c r="N13" s="523" t="s">
        <v>3035</v>
      </c>
      <c r="O13" s="523" t="s">
        <v>3258</v>
      </c>
      <c r="P13" s="523" t="s">
        <v>4833</v>
      </c>
      <c r="Q13" s="523" t="s">
        <v>894</v>
      </c>
      <c r="R13" s="523" t="s">
        <v>711</v>
      </c>
      <c r="S13" s="523" t="s">
        <v>5915</v>
      </c>
      <c r="T13" s="523" t="s">
        <v>4195</v>
      </c>
      <c r="U13" s="523">
        <v>1</v>
      </c>
      <c r="V13" s="523">
        <v>2</v>
      </c>
      <c r="W13" s="523" t="s">
        <v>51</v>
      </c>
      <c r="X13" s="523">
        <v>1</v>
      </c>
      <c r="Y13" s="523">
        <v>2</v>
      </c>
      <c r="Z13" s="523">
        <v>1</v>
      </c>
      <c r="AA13" s="523" t="s">
        <v>5920</v>
      </c>
      <c r="AB13" s="523" t="s">
        <v>62</v>
      </c>
      <c r="AC13" s="523">
        <v>2</v>
      </c>
      <c r="AD13" s="523" t="s">
        <v>51</v>
      </c>
      <c r="AE13" s="523" t="s">
        <v>5916</v>
      </c>
      <c r="AF13" s="523" t="s">
        <v>49</v>
      </c>
      <c r="AG13" s="523" t="s">
        <v>51</v>
      </c>
      <c r="AH13" s="523" t="s">
        <v>49</v>
      </c>
      <c r="AI13" s="523" t="s">
        <v>51</v>
      </c>
      <c r="AJ13" s="523" t="s">
        <v>49</v>
      </c>
      <c r="AK13" s="523" t="s">
        <v>51</v>
      </c>
      <c r="AL13" s="525" t="s">
        <v>51</v>
      </c>
      <c r="AM13" s="523" t="s">
        <v>51</v>
      </c>
      <c r="AN13" s="525" t="s">
        <v>3262</v>
      </c>
      <c r="AO13" s="525" t="s">
        <v>21</v>
      </c>
      <c r="AP13" s="525" t="s">
        <v>51</v>
      </c>
      <c r="AQ13" s="525" t="s">
        <v>49</v>
      </c>
      <c r="AR13" s="386" t="s">
        <v>5008</v>
      </c>
      <c r="AS13" s="525" t="s">
        <v>51</v>
      </c>
      <c r="AT13" s="525" t="s">
        <v>1067</v>
      </c>
      <c r="AU13" s="315" t="s">
        <v>5917</v>
      </c>
      <c r="AV13" s="525" t="s">
        <v>1206</v>
      </c>
      <c r="AW13" s="525" t="s">
        <v>5918</v>
      </c>
      <c r="AX13" s="525" t="s">
        <v>194</v>
      </c>
      <c r="AY13" s="525" t="s">
        <v>194</v>
      </c>
      <c r="AZ13" s="525" t="s">
        <v>194</v>
      </c>
      <c r="BA13" s="525" t="s">
        <v>194</v>
      </c>
      <c r="BB13" s="525" t="s">
        <v>194</v>
      </c>
      <c r="BC13" s="525" t="s">
        <v>4186</v>
      </c>
      <c r="BD13" s="525" t="s">
        <v>194</v>
      </c>
      <c r="BE13" s="525" t="s">
        <v>194</v>
      </c>
      <c r="BF13" s="525" t="s">
        <v>194</v>
      </c>
      <c r="BG13" s="525" t="s">
        <v>5919</v>
      </c>
      <c r="BH13" s="525" t="s">
        <v>194</v>
      </c>
      <c r="BI13" s="525" t="s">
        <v>49</v>
      </c>
      <c r="BJ13" s="525" t="s">
        <v>5921</v>
      </c>
      <c r="BK13" s="525"/>
      <c r="BL13" s="525"/>
      <c r="BM13" s="525"/>
    </row>
    <row r="14" spans="1:65" s="185" customFormat="1" ht="89.25">
      <c r="A14" s="402" t="s">
        <v>4746</v>
      </c>
      <c r="B14" s="402" t="s">
        <v>0</v>
      </c>
      <c r="C14" s="402" t="s">
        <v>194</v>
      </c>
      <c r="D14" s="401" t="s">
        <v>613</v>
      </c>
      <c r="E14" s="401" t="s">
        <v>705</v>
      </c>
      <c r="F14" s="401" t="s">
        <v>4830</v>
      </c>
      <c r="G14" s="401" t="s">
        <v>29</v>
      </c>
      <c r="H14" s="401" t="s">
        <v>4838</v>
      </c>
      <c r="I14" s="401" t="s">
        <v>4839</v>
      </c>
      <c r="J14" s="401" t="s">
        <v>4840</v>
      </c>
      <c r="K14" s="401" t="s">
        <v>4832</v>
      </c>
      <c r="L14" s="401">
        <v>4</v>
      </c>
      <c r="M14" s="401" t="s">
        <v>254</v>
      </c>
      <c r="N14" s="401" t="s">
        <v>3035</v>
      </c>
      <c r="O14" s="401" t="s">
        <v>3258</v>
      </c>
      <c r="P14" s="401" t="s">
        <v>4833</v>
      </c>
      <c r="Q14" s="401" t="s">
        <v>35</v>
      </c>
      <c r="R14" s="401" t="s">
        <v>51</v>
      </c>
      <c r="S14" s="401" t="s">
        <v>4841</v>
      </c>
      <c r="T14" s="401" t="s">
        <v>4195</v>
      </c>
      <c r="U14" s="401">
        <v>2</v>
      </c>
      <c r="V14" s="401">
        <v>3</v>
      </c>
      <c r="W14" s="401" t="s">
        <v>51</v>
      </c>
      <c r="X14" s="401">
        <v>2</v>
      </c>
      <c r="Y14" s="401">
        <v>1</v>
      </c>
      <c r="Z14" s="401">
        <v>1</v>
      </c>
      <c r="AA14" s="401">
        <v>1</v>
      </c>
      <c r="AB14" s="401" t="s">
        <v>3936</v>
      </c>
      <c r="AC14" s="401" t="s">
        <v>4835</v>
      </c>
      <c r="AD14" s="401" t="s">
        <v>51</v>
      </c>
      <c r="AE14" s="401" t="s">
        <v>4836</v>
      </c>
      <c r="AF14" s="401" t="s">
        <v>49</v>
      </c>
      <c r="AG14" s="401" t="s">
        <v>51</v>
      </c>
      <c r="AH14" s="401" t="s">
        <v>49</v>
      </c>
      <c r="AI14" s="401" t="s">
        <v>51</v>
      </c>
      <c r="AJ14" s="401" t="s">
        <v>49</v>
      </c>
      <c r="AK14" s="401" t="s">
        <v>51</v>
      </c>
      <c r="AL14" s="402" t="s">
        <v>51</v>
      </c>
      <c r="AM14" s="401" t="s">
        <v>51</v>
      </c>
      <c r="AN14" s="402" t="s">
        <v>3262</v>
      </c>
      <c r="AO14" s="402" t="s">
        <v>21</v>
      </c>
      <c r="AP14" s="402" t="s">
        <v>51</v>
      </c>
      <c r="AQ14" s="402" t="s">
        <v>49</v>
      </c>
      <c r="AR14" s="314" t="s">
        <v>4837</v>
      </c>
      <c r="AS14" s="402" t="s">
        <v>51</v>
      </c>
      <c r="AT14" s="402" t="s">
        <v>1067</v>
      </c>
      <c r="AU14" s="315" t="s">
        <v>4643</v>
      </c>
      <c r="AV14" s="316" t="s">
        <v>2598</v>
      </c>
      <c r="AW14" s="402" t="s">
        <v>4828</v>
      </c>
      <c r="AX14" s="402" t="s">
        <v>194</v>
      </c>
      <c r="AY14" s="402" t="s">
        <v>194</v>
      </c>
      <c r="AZ14" s="402" t="s">
        <v>194</v>
      </c>
      <c r="BA14" s="402" t="s">
        <v>194</v>
      </c>
      <c r="BB14" s="402" t="s">
        <v>194</v>
      </c>
      <c r="BC14" s="402" t="s">
        <v>4186</v>
      </c>
      <c r="BD14" s="402" t="s">
        <v>194</v>
      </c>
      <c r="BE14" s="402" t="s">
        <v>194</v>
      </c>
      <c r="BF14" s="402" t="s">
        <v>194</v>
      </c>
      <c r="BG14" s="402" t="s">
        <v>4645</v>
      </c>
      <c r="BH14" s="402" t="s">
        <v>194</v>
      </c>
      <c r="BI14" s="402" t="s">
        <v>194</v>
      </c>
      <c r="BJ14" s="402" t="s">
        <v>4829</v>
      </c>
      <c r="BK14" s="402"/>
      <c r="BL14" s="402"/>
      <c r="BM14" s="402"/>
    </row>
    <row r="15" spans="1:65" s="185" customFormat="1" ht="89.25">
      <c r="A15" s="402" t="s">
        <v>4747</v>
      </c>
      <c r="B15" s="402" t="s">
        <v>0</v>
      </c>
      <c r="C15" s="402" t="s">
        <v>194</v>
      </c>
      <c r="D15" s="401" t="s">
        <v>613</v>
      </c>
      <c r="E15" s="401" t="s">
        <v>705</v>
      </c>
      <c r="F15" s="401" t="s">
        <v>4830</v>
      </c>
      <c r="G15" s="401" t="s">
        <v>19</v>
      </c>
      <c r="H15" s="401" t="s">
        <v>4847</v>
      </c>
      <c r="I15" s="401" t="s">
        <v>1895</v>
      </c>
      <c r="J15" s="401" t="s">
        <v>4831</v>
      </c>
      <c r="K15" s="401" t="s">
        <v>4832</v>
      </c>
      <c r="L15" s="401">
        <v>4</v>
      </c>
      <c r="M15" s="401" t="s">
        <v>254</v>
      </c>
      <c r="N15" s="401" t="s">
        <v>3035</v>
      </c>
      <c r="O15" s="401" t="s">
        <v>3258</v>
      </c>
      <c r="P15" s="401" t="s">
        <v>4833</v>
      </c>
      <c r="Q15" s="401" t="s">
        <v>834</v>
      </c>
      <c r="R15" s="401" t="s">
        <v>51</v>
      </c>
      <c r="S15" s="401" t="s">
        <v>4834</v>
      </c>
      <c r="T15" s="401" t="s">
        <v>4195</v>
      </c>
      <c r="U15" s="401">
        <v>1</v>
      </c>
      <c r="V15" s="401">
        <v>1</v>
      </c>
      <c r="W15" s="401" t="s">
        <v>51</v>
      </c>
      <c r="X15" s="401" t="s">
        <v>3171</v>
      </c>
      <c r="Y15" s="401" t="s">
        <v>27</v>
      </c>
      <c r="Z15" s="401" t="s">
        <v>27</v>
      </c>
      <c r="AA15" s="401">
        <v>1</v>
      </c>
      <c r="AB15" s="401" t="s">
        <v>3936</v>
      </c>
      <c r="AC15" s="401" t="s">
        <v>4835</v>
      </c>
      <c r="AD15" s="401" t="s">
        <v>51</v>
      </c>
      <c r="AE15" s="401" t="s">
        <v>4836</v>
      </c>
      <c r="AF15" s="401" t="s">
        <v>49</v>
      </c>
      <c r="AG15" s="401" t="s">
        <v>51</v>
      </c>
      <c r="AH15" s="401" t="s">
        <v>49</v>
      </c>
      <c r="AI15" s="401" t="s">
        <v>51</v>
      </c>
      <c r="AJ15" s="401" t="s">
        <v>49</v>
      </c>
      <c r="AK15" s="401" t="s">
        <v>51</v>
      </c>
      <c r="AL15" s="402" t="s">
        <v>51</v>
      </c>
      <c r="AM15" s="401" t="s">
        <v>51</v>
      </c>
      <c r="AN15" s="402" t="s">
        <v>3262</v>
      </c>
      <c r="AO15" s="402" t="s">
        <v>21</v>
      </c>
      <c r="AP15" s="402" t="s">
        <v>51</v>
      </c>
      <c r="AQ15" s="402" t="s">
        <v>49</v>
      </c>
      <c r="AR15" s="314" t="s">
        <v>4837</v>
      </c>
      <c r="AS15" s="402" t="s">
        <v>51</v>
      </c>
      <c r="AT15" s="402" t="s">
        <v>1067</v>
      </c>
      <c r="AU15" s="315" t="s">
        <v>4643</v>
      </c>
      <c r="AV15" s="316" t="s">
        <v>2598</v>
      </c>
      <c r="AW15" s="402" t="s">
        <v>4828</v>
      </c>
      <c r="AX15" s="402" t="s">
        <v>194</v>
      </c>
      <c r="AY15" s="402" t="s">
        <v>194</v>
      </c>
      <c r="AZ15" s="402" t="s">
        <v>194</v>
      </c>
      <c r="BA15" s="402" t="s">
        <v>194</v>
      </c>
      <c r="BB15" s="402" t="s">
        <v>194</v>
      </c>
      <c r="BC15" s="402" t="s">
        <v>4186</v>
      </c>
      <c r="BD15" s="402" t="s">
        <v>194</v>
      </c>
      <c r="BE15" s="402" t="s">
        <v>194</v>
      </c>
      <c r="BF15" s="402" t="s">
        <v>194</v>
      </c>
      <c r="BG15" s="402" t="s">
        <v>4645</v>
      </c>
      <c r="BH15" s="402" t="s">
        <v>194</v>
      </c>
      <c r="BI15" s="402" t="s">
        <v>194</v>
      </c>
      <c r="BJ15" s="402" t="s">
        <v>4829</v>
      </c>
      <c r="BK15" s="402"/>
      <c r="BL15" s="402"/>
      <c r="BM15" s="402"/>
    </row>
    <row r="16" spans="1:65" s="185" customFormat="1">
      <c r="A16" s="402"/>
      <c r="B16" s="402"/>
      <c r="C16" s="402"/>
      <c r="D16" s="401"/>
      <c r="E16" s="401"/>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401"/>
      <c r="AL16" s="402"/>
      <c r="AM16" s="401"/>
      <c r="AN16" s="402"/>
      <c r="AO16" s="402"/>
      <c r="AP16" s="402"/>
      <c r="AQ16" s="402"/>
      <c r="AR16" s="314"/>
      <c r="AS16" s="402"/>
      <c r="AT16" s="402"/>
      <c r="AU16" s="315"/>
      <c r="AV16" s="402"/>
      <c r="AW16" s="402"/>
      <c r="AX16" s="402"/>
      <c r="AY16" s="402"/>
      <c r="AZ16" s="402"/>
      <c r="BA16" s="402"/>
      <c r="BB16" s="402"/>
      <c r="BC16" s="402"/>
      <c r="BD16" s="402"/>
      <c r="BE16" s="402"/>
      <c r="BF16" s="402"/>
      <c r="BG16" s="402"/>
      <c r="BH16" s="402"/>
      <c r="BI16" s="402"/>
      <c r="BJ16" s="402"/>
      <c r="BK16" s="402"/>
      <c r="BL16" s="402"/>
      <c r="BM16" s="402"/>
    </row>
    <row r="17" spans="1:77" s="185" customFormat="1" ht="48" customHeight="1">
      <c r="A17" s="402" t="s">
        <v>5180</v>
      </c>
      <c r="B17" s="402" t="s">
        <v>0</v>
      </c>
      <c r="C17" s="402" t="s">
        <v>194</v>
      </c>
      <c r="D17" s="401" t="s">
        <v>613</v>
      </c>
      <c r="E17" s="401" t="s">
        <v>705</v>
      </c>
      <c r="F17" s="523" t="s">
        <v>4853</v>
      </c>
      <c r="G17" s="401" t="s">
        <v>29</v>
      </c>
      <c r="H17" s="401" t="s">
        <v>4749</v>
      </c>
      <c r="I17" s="523" t="s">
        <v>5911</v>
      </c>
      <c r="J17" s="472" t="s">
        <v>4751</v>
      </c>
      <c r="K17" s="523" t="s">
        <v>5179</v>
      </c>
      <c r="L17" s="401">
        <v>2</v>
      </c>
      <c r="M17" s="401" t="s">
        <v>59</v>
      </c>
      <c r="N17" s="401" t="s">
        <v>3035</v>
      </c>
      <c r="O17" s="401" t="s">
        <v>3258</v>
      </c>
      <c r="P17" s="401" t="s">
        <v>3036</v>
      </c>
      <c r="Q17" s="370"/>
      <c r="R17" s="401" t="s">
        <v>62</v>
      </c>
      <c r="S17" s="401" t="s">
        <v>4854</v>
      </c>
      <c r="T17" s="401" t="s">
        <v>4195</v>
      </c>
      <c r="U17" s="401">
        <v>1</v>
      </c>
      <c r="V17" s="401">
        <v>2</v>
      </c>
      <c r="W17" s="370" t="s">
        <v>51</v>
      </c>
      <c r="X17" s="401" t="s">
        <v>49</v>
      </c>
      <c r="Y17" s="401">
        <v>2</v>
      </c>
      <c r="Z17" s="401">
        <v>1</v>
      </c>
      <c r="AA17" s="401" t="s">
        <v>771</v>
      </c>
      <c r="AB17" s="401" t="s">
        <v>62</v>
      </c>
      <c r="AC17" s="401" t="s">
        <v>4835</v>
      </c>
      <c r="AD17" s="401" t="s">
        <v>51</v>
      </c>
      <c r="AE17" s="370" t="s">
        <v>4856</v>
      </c>
      <c r="AF17" s="370" t="s">
        <v>49</v>
      </c>
      <c r="AG17" s="401" t="s">
        <v>51</v>
      </c>
      <c r="AH17" s="401" t="s">
        <v>49</v>
      </c>
      <c r="AI17" s="401">
        <v>1</v>
      </c>
      <c r="AJ17" s="401" t="s">
        <v>49</v>
      </c>
      <c r="AK17" s="401" t="s">
        <v>51</v>
      </c>
      <c r="AL17" s="401" t="s">
        <v>51</v>
      </c>
      <c r="AM17" s="401" t="s">
        <v>51</v>
      </c>
      <c r="AN17" s="402" t="s">
        <v>3262</v>
      </c>
      <c r="AO17" s="402" t="s">
        <v>49</v>
      </c>
      <c r="AP17" s="402" t="s">
        <v>51</v>
      </c>
      <c r="AQ17" s="402" t="s">
        <v>49</v>
      </c>
      <c r="AR17" s="314" t="s">
        <v>4837</v>
      </c>
      <c r="AS17" s="316" t="s">
        <v>51</v>
      </c>
      <c r="AT17" s="402" t="s">
        <v>1067</v>
      </c>
      <c r="AU17" s="487" t="s">
        <v>4643</v>
      </c>
      <c r="AV17" s="316" t="s">
        <v>2598</v>
      </c>
      <c r="AW17" s="402" t="s">
        <v>4858</v>
      </c>
      <c r="AX17" s="402" t="s">
        <v>194</v>
      </c>
      <c r="AY17" s="402" t="s">
        <v>194</v>
      </c>
      <c r="AZ17" s="402" t="s">
        <v>194</v>
      </c>
      <c r="BA17" s="402" t="s">
        <v>194</v>
      </c>
      <c r="BB17" s="402" t="s">
        <v>194</v>
      </c>
      <c r="BC17" s="402" t="s">
        <v>4186</v>
      </c>
      <c r="BD17" s="402" t="s">
        <v>194</v>
      </c>
      <c r="BE17" s="402" t="s">
        <v>194</v>
      </c>
      <c r="BF17" s="402" t="s">
        <v>194</v>
      </c>
      <c r="BG17" s="402" t="s">
        <v>4645</v>
      </c>
      <c r="BH17" s="402" t="s">
        <v>194</v>
      </c>
      <c r="BI17" s="402" t="s">
        <v>194</v>
      </c>
      <c r="BJ17" s="402"/>
      <c r="BK17" s="402"/>
      <c r="BL17" s="402"/>
      <c r="BM17" s="402"/>
    </row>
    <row r="18" spans="1:77" s="185" customFormat="1" ht="48" customHeight="1">
      <c r="A18" s="402" t="s">
        <v>5181</v>
      </c>
      <c r="B18" s="402" t="s">
        <v>0</v>
      </c>
      <c r="C18" s="402" t="s">
        <v>194</v>
      </c>
      <c r="D18" s="401" t="s">
        <v>613</v>
      </c>
      <c r="E18" s="401" t="s">
        <v>705</v>
      </c>
      <c r="F18" s="523" t="s">
        <v>4853</v>
      </c>
      <c r="G18" s="401" t="s">
        <v>19</v>
      </c>
      <c r="H18" s="401" t="s">
        <v>4750</v>
      </c>
      <c r="I18" s="523" t="s">
        <v>5910</v>
      </c>
      <c r="J18" s="472" t="s">
        <v>4753</v>
      </c>
      <c r="K18" s="523" t="s">
        <v>5179</v>
      </c>
      <c r="L18" s="401">
        <v>2</v>
      </c>
      <c r="M18" s="401" t="s">
        <v>59</v>
      </c>
      <c r="N18" s="401" t="s">
        <v>3035</v>
      </c>
      <c r="O18" s="401" t="s">
        <v>3258</v>
      </c>
      <c r="P18" s="401" t="s">
        <v>3036</v>
      </c>
      <c r="Q18" s="370"/>
      <c r="R18" s="401" t="s">
        <v>62</v>
      </c>
      <c r="S18" s="401" t="s">
        <v>4854</v>
      </c>
      <c r="T18" s="401" t="s">
        <v>4195</v>
      </c>
      <c r="U18" s="401">
        <v>1</v>
      </c>
      <c r="V18" s="401">
        <v>1</v>
      </c>
      <c r="W18" s="370" t="s">
        <v>51</v>
      </c>
      <c r="X18" s="401" t="s">
        <v>49</v>
      </c>
      <c r="Y18" s="401">
        <v>2</v>
      </c>
      <c r="Z18" s="401">
        <v>1</v>
      </c>
      <c r="AA18" s="401" t="s">
        <v>771</v>
      </c>
      <c r="AB18" s="401" t="s">
        <v>62</v>
      </c>
      <c r="AC18" s="401" t="s">
        <v>4835</v>
      </c>
      <c r="AD18" s="401" t="s">
        <v>51</v>
      </c>
      <c r="AE18" s="370" t="s">
        <v>4856</v>
      </c>
      <c r="AF18" s="370" t="s">
        <v>49</v>
      </c>
      <c r="AG18" s="401" t="s">
        <v>51</v>
      </c>
      <c r="AH18" s="401" t="s">
        <v>49</v>
      </c>
      <c r="AI18" s="401">
        <v>1</v>
      </c>
      <c r="AJ18" s="401" t="s">
        <v>49</v>
      </c>
      <c r="AK18" s="401" t="s">
        <v>51</v>
      </c>
      <c r="AL18" s="401" t="s">
        <v>51</v>
      </c>
      <c r="AM18" s="401" t="s">
        <v>51</v>
      </c>
      <c r="AN18" s="402" t="s">
        <v>3262</v>
      </c>
      <c r="AO18" s="402" t="s">
        <v>49</v>
      </c>
      <c r="AP18" s="402" t="s">
        <v>51</v>
      </c>
      <c r="AQ18" s="402" t="s">
        <v>49</v>
      </c>
      <c r="AR18" s="314" t="s">
        <v>4837</v>
      </c>
      <c r="AS18" s="316" t="s">
        <v>51</v>
      </c>
      <c r="AT18" s="402" t="s">
        <v>1067</v>
      </c>
      <c r="AU18" s="487" t="s">
        <v>4643</v>
      </c>
      <c r="AV18" s="316" t="s">
        <v>2598</v>
      </c>
      <c r="AW18" s="316" t="s">
        <v>4858</v>
      </c>
      <c r="AX18" s="402" t="s">
        <v>194</v>
      </c>
      <c r="AY18" s="402" t="s">
        <v>194</v>
      </c>
      <c r="AZ18" s="402" t="s">
        <v>194</v>
      </c>
      <c r="BA18" s="402" t="s">
        <v>194</v>
      </c>
      <c r="BB18" s="402" t="s">
        <v>194</v>
      </c>
      <c r="BC18" s="402" t="s">
        <v>4186</v>
      </c>
      <c r="BD18" s="402" t="s">
        <v>194</v>
      </c>
      <c r="BE18" s="402" t="s">
        <v>194</v>
      </c>
      <c r="BF18" s="402" t="s">
        <v>194</v>
      </c>
      <c r="BG18" s="402" t="s">
        <v>4645</v>
      </c>
      <c r="BH18" s="402" t="s">
        <v>194</v>
      </c>
      <c r="BI18" s="402" t="s">
        <v>194</v>
      </c>
      <c r="BJ18" s="402"/>
      <c r="BK18" s="402"/>
      <c r="BL18" s="402"/>
      <c r="BM18" s="402"/>
    </row>
    <row r="19" spans="1:77" s="185" customFormat="1" ht="56.25" customHeight="1">
      <c r="A19" s="525" t="s">
        <v>5182</v>
      </c>
      <c r="B19" s="525" t="s">
        <v>0</v>
      </c>
      <c r="C19" s="525" t="s">
        <v>194</v>
      </c>
      <c r="D19" s="523" t="s">
        <v>613</v>
      </c>
      <c r="E19" s="523" t="s">
        <v>705</v>
      </c>
      <c r="F19" s="523" t="s">
        <v>4853</v>
      </c>
      <c r="G19" s="523" t="s">
        <v>3049</v>
      </c>
      <c r="H19" s="523" t="s">
        <v>5747</v>
      </c>
      <c r="I19" s="523" t="s">
        <v>5748</v>
      </c>
      <c r="J19" s="523" t="s">
        <v>5749</v>
      </c>
      <c r="K19" s="523" t="s">
        <v>5750</v>
      </c>
      <c r="L19" s="523">
        <v>2</v>
      </c>
      <c r="M19" s="523" t="s">
        <v>59</v>
      </c>
      <c r="N19" s="523" t="s">
        <v>3052</v>
      </c>
      <c r="O19" s="523" t="s">
        <v>3258</v>
      </c>
      <c r="P19" s="523" t="s">
        <v>3036</v>
      </c>
      <c r="Q19" s="523" t="s">
        <v>3053</v>
      </c>
      <c r="R19" s="523" t="s">
        <v>51</v>
      </c>
      <c r="S19" s="523" t="s">
        <v>4854</v>
      </c>
      <c r="T19" s="523" t="s">
        <v>49</v>
      </c>
      <c r="U19" s="523" t="s">
        <v>62</v>
      </c>
      <c r="V19" s="523" t="s">
        <v>5751</v>
      </c>
      <c r="W19" s="523" t="s">
        <v>49</v>
      </c>
      <c r="X19" s="523" t="s">
        <v>3054</v>
      </c>
      <c r="Y19" s="523" t="s">
        <v>644</v>
      </c>
      <c r="Z19" s="523" t="s">
        <v>644</v>
      </c>
      <c r="AA19" s="523" t="s">
        <v>4657</v>
      </c>
      <c r="AB19" s="523" t="s">
        <v>644</v>
      </c>
      <c r="AC19" s="523" t="s">
        <v>4855</v>
      </c>
      <c r="AD19" s="523" t="s">
        <v>51</v>
      </c>
      <c r="AE19" s="523" t="s">
        <v>4857</v>
      </c>
      <c r="AF19" s="523" t="s">
        <v>49</v>
      </c>
      <c r="AG19" s="523" t="s">
        <v>51</v>
      </c>
      <c r="AH19" s="523" t="s">
        <v>49</v>
      </c>
      <c r="AI19" s="523">
        <v>1</v>
      </c>
      <c r="AJ19" s="523" t="s">
        <v>62</v>
      </c>
      <c r="AK19" s="523" t="s">
        <v>51</v>
      </c>
      <c r="AL19" s="523" t="s">
        <v>51</v>
      </c>
      <c r="AM19" s="523" t="s">
        <v>51</v>
      </c>
      <c r="AN19" s="525" t="s">
        <v>3262</v>
      </c>
      <c r="AO19" s="525" t="s">
        <v>49</v>
      </c>
      <c r="AP19" s="525" t="s">
        <v>51</v>
      </c>
      <c r="AQ19" s="525" t="s">
        <v>49</v>
      </c>
      <c r="AR19" s="519" t="s">
        <v>5008</v>
      </c>
      <c r="AS19" s="525" t="s">
        <v>49</v>
      </c>
      <c r="AT19" s="525" t="s">
        <v>1067</v>
      </c>
      <c r="AU19" s="315" t="s">
        <v>4643</v>
      </c>
      <c r="AV19" s="525" t="s">
        <v>4653</v>
      </c>
      <c r="AW19" s="525" t="s">
        <v>4858</v>
      </c>
      <c r="AX19" s="525" t="s">
        <v>194</v>
      </c>
      <c r="AY19" s="525" t="s">
        <v>194</v>
      </c>
      <c r="AZ19" s="525" t="s">
        <v>194</v>
      </c>
      <c r="BA19" s="525" t="s">
        <v>194</v>
      </c>
      <c r="BB19" s="525" t="s">
        <v>194</v>
      </c>
      <c r="BC19" s="525" t="s">
        <v>4186</v>
      </c>
      <c r="BD19" s="525" t="s">
        <v>194</v>
      </c>
      <c r="BE19" s="525" t="s">
        <v>194</v>
      </c>
      <c r="BF19" s="525" t="s">
        <v>194</v>
      </c>
      <c r="BG19" s="525" t="s">
        <v>4859</v>
      </c>
      <c r="BH19" s="525" t="s">
        <v>194</v>
      </c>
      <c r="BI19" s="525" t="s">
        <v>3262</v>
      </c>
      <c r="BJ19" s="525" t="s">
        <v>4748</v>
      </c>
      <c r="BK19" s="525"/>
      <c r="BL19" s="525"/>
      <c r="BM19" s="525"/>
    </row>
    <row r="20" spans="1:77" s="526" customFormat="1" ht="56.25" customHeight="1">
      <c r="A20" s="521" t="s">
        <v>5014</v>
      </c>
      <c r="B20" s="525" t="s">
        <v>0</v>
      </c>
      <c r="C20" s="525" t="s">
        <v>194</v>
      </c>
      <c r="D20" s="523" t="s">
        <v>613</v>
      </c>
      <c r="E20" s="523" t="s">
        <v>705</v>
      </c>
      <c r="F20" s="522" t="s">
        <v>4853</v>
      </c>
      <c r="G20" s="523" t="s">
        <v>5666</v>
      </c>
      <c r="H20" s="586" t="s">
        <v>5694</v>
      </c>
      <c r="I20" s="522" t="s">
        <v>5695</v>
      </c>
      <c r="J20" s="522" t="s">
        <v>5696</v>
      </c>
      <c r="K20" s="523" t="s">
        <v>5006</v>
      </c>
      <c r="L20" s="522">
        <v>2</v>
      </c>
      <c r="M20" s="523" t="s">
        <v>59</v>
      </c>
      <c r="N20" s="523" t="s">
        <v>5697</v>
      </c>
      <c r="O20" s="523" t="s">
        <v>3258</v>
      </c>
      <c r="P20" s="523" t="s">
        <v>3036</v>
      </c>
      <c r="Q20" s="522" t="s">
        <v>5698</v>
      </c>
      <c r="R20" s="522" t="s">
        <v>51</v>
      </c>
      <c r="S20" s="523" t="s">
        <v>4854</v>
      </c>
      <c r="T20" s="517" t="s">
        <v>5699</v>
      </c>
      <c r="U20" s="523">
        <v>1</v>
      </c>
      <c r="V20" s="523">
        <v>1</v>
      </c>
      <c r="W20" s="523" t="s">
        <v>5700</v>
      </c>
      <c r="X20" s="523" t="s">
        <v>5699</v>
      </c>
      <c r="Y20" s="522" t="s">
        <v>5699</v>
      </c>
      <c r="Z20" s="522" t="s">
        <v>5699</v>
      </c>
      <c r="AA20" s="522">
        <v>1</v>
      </c>
      <c r="AB20" s="517" t="s">
        <v>5701</v>
      </c>
      <c r="AC20" s="522" t="s">
        <v>49</v>
      </c>
      <c r="AD20" s="517" t="s">
        <v>5702</v>
      </c>
      <c r="AE20" s="522" t="s">
        <v>5703</v>
      </c>
      <c r="AF20" s="523" t="s">
        <v>5704</v>
      </c>
      <c r="AG20" s="523" t="s">
        <v>49</v>
      </c>
      <c r="AH20" s="523" t="s">
        <v>51</v>
      </c>
      <c r="AI20" s="523" t="s">
        <v>49</v>
      </c>
      <c r="AJ20" s="523" t="s">
        <v>5705</v>
      </c>
      <c r="AK20" s="523" t="s">
        <v>49</v>
      </c>
      <c r="AL20" s="523" t="s">
        <v>51</v>
      </c>
      <c r="AM20" s="523" t="s">
        <v>51</v>
      </c>
      <c r="AN20" s="523" t="s">
        <v>51</v>
      </c>
      <c r="AO20" s="523" t="s">
        <v>5706</v>
      </c>
      <c r="AP20" s="521" t="s">
        <v>5707</v>
      </c>
      <c r="AQ20" s="521" t="s">
        <v>5705</v>
      </c>
      <c r="AR20" s="521" t="s">
        <v>5705</v>
      </c>
      <c r="AS20" s="519" t="s">
        <v>5708</v>
      </c>
      <c r="AT20" s="525" t="s">
        <v>5705</v>
      </c>
      <c r="AU20" s="521" t="s">
        <v>1067</v>
      </c>
      <c r="AV20" s="524" t="s">
        <v>5709</v>
      </c>
      <c r="AW20" s="319" t="s">
        <v>5710</v>
      </c>
      <c r="AX20" s="521" t="s">
        <v>5711</v>
      </c>
      <c r="AY20" s="525" t="s">
        <v>2164</v>
      </c>
      <c r="AZ20" s="525" t="s">
        <v>194</v>
      </c>
      <c r="BA20" s="525" t="s">
        <v>2166</v>
      </c>
      <c r="BB20" s="525" t="s">
        <v>197</v>
      </c>
      <c r="BC20" s="525" t="s">
        <v>5712</v>
      </c>
      <c r="BD20" s="525" t="s">
        <v>5706</v>
      </c>
      <c r="BE20" s="525" t="s">
        <v>5713</v>
      </c>
      <c r="BF20" s="525" t="s">
        <v>51</v>
      </c>
      <c r="BG20" s="525" t="s">
        <v>5705</v>
      </c>
      <c r="BH20" s="316" t="s">
        <v>5017</v>
      </c>
      <c r="BI20" s="525" t="s">
        <v>5714</v>
      </c>
      <c r="BJ20" s="525" t="s">
        <v>51</v>
      </c>
      <c r="BK20" s="521"/>
      <c r="BL20" s="521"/>
      <c r="BM20" s="521"/>
      <c r="BN20" s="520"/>
    </row>
    <row r="21" spans="1:77" s="526" customFormat="1" ht="56.25" customHeight="1">
      <c r="A21" s="521"/>
      <c r="B21" s="525"/>
      <c r="C21" s="525"/>
      <c r="D21" s="523"/>
      <c r="E21" s="523"/>
      <c r="F21" s="522"/>
      <c r="G21" s="523"/>
      <c r="H21" s="586"/>
      <c r="I21" s="522"/>
      <c r="J21" s="522"/>
      <c r="K21" s="523"/>
      <c r="L21" s="522"/>
      <c r="M21" s="523"/>
      <c r="N21" s="523"/>
      <c r="O21" s="523"/>
      <c r="P21" s="523"/>
      <c r="Q21" s="522"/>
      <c r="R21" s="522"/>
      <c r="S21" s="523"/>
      <c r="T21" s="517"/>
      <c r="U21" s="523"/>
      <c r="V21" s="523"/>
      <c r="W21" s="523"/>
      <c r="X21" s="523"/>
      <c r="Y21" s="522"/>
      <c r="Z21" s="522"/>
      <c r="AA21" s="522"/>
      <c r="AB21" s="517"/>
      <c r="AC21" s="522"/>
      <c r="AD21" s="517"/>
      <c r="AE21" s="522"/>
      <c r="AF21" s="523"/>
      <c r="AG21" s="523"/>
      <c r="AH21" s="523"/>
      <c r="AI21" s="523"/>
      <c r="AJ21" s="523"/>
      <c r="AK21" s="523"/>
      <c r="AL21" s="523"/>
      <c r="AM21" s="523"/>
      <c r="AN21" s="523"/>
      <c r="AO21" s="523"/>
      <c r="AP21" s="521"/>
      <c r="AQ21" s="521"/>
      <c r="AR21" s="521"/>
      <c r="AS21" s="519"/>
      <c r="AT21" s="525"/>
      <c r="AU21" s="524"/>
      <c r="AV21" s="524"/>
      <c r="AW21" s="319"/>
      <c r="AX21" s="521"/>
      <c r="AY21" s="525"/>
      <c r="AZ21" s="525"/>
      <c r="BA21" s="525"/>
      <c r="BB21" s="525"/>
      <c r="BC21" s="525"/>
      <c r="BD21" s="525"/>
      <c r="BE21" s="525"/>
      <c r="BF21" s="525"/>
      <c r="BG21" s="525"/>
      <c r="BH21" s="316"/>
      <c r="BI21" s="525"/>
      <c r="BJ21" s="525"/>
      <c r="BK21" s="521"/>
      <c r="BL21" s="521"/>
      <c r="BM21" s="521"/>
      <c r="BN21" s="592"/>
    </row>
    <row r="22" spans="1:77" s="526" customFormat="1" ht="56.25" customHeight="1">
      <c r="A22" s="525" t="s">
        <v>5752</v>
      </c>
      <c r="B22" s="525" t="s">
        <v>0</v>
      </c>
      <c r="C22" s="525" t="s">
        <v>194</v>
      </c>
      <c r="D22" s="523" t="s">
        <v>613</v>
      </c>
      <c r="E22" s="523" t="s">
        <v>705</v>
      </c>
      <c r="F22" s="523" t="s">
        <v>5753</v>
      </c>
      <c r="G22" s="523" t="s">
        <v>3049</v>
      </c>
      <c r="H22" s="523" t="s">
        <v>5747</v>
      </c>
      <c r="I22" s="523" t="s">
        <v>5748</v>
      </c>
      <c r="J22" s="523" t="s">
        <v>5749</v>
      </c>
      <c r="K22" s="523" t="s">
        <v>5754</v>
      </c>
      <c r="L22" s="523">
        <v>1</v>
      </c>
      <c r="M22" s="523" t="s">
        <v>3</v>
      </c>
      <c r="N22" s="523" t="s">
        <v>5755</v>
      </c>
      <c r="O22" s="523" t="s">
        <v>5756</v>
      </c>
      <c r="P22" s="523" t="s">
        <v>3036</v>
      </c>
      <c r="Q22" s="523" t="s">
        <v>3053</v>
      </c>
      <c r="R22" s="523" t="s">
        <v>62</v>
      </c>
      <c r="S22" s="523" t="s">
        <v>4854</v>
      </c>
      <c r="T22" s="523" t="s">
        <v>49</v>
      </c>
      <c r="U22" s="523" t="s">
        <v>62</v>
      </c>
      <c r="V22" s="523" t="s">
        <v>5751</v>
      </c>
      <c r="W22" s="523" t="s">
        <v>49</v>
      </c>
      <c r="X22" s="523" t="s">
        <v>3054</v>
      </c>
      <c r="Y22" s="523" t="s">
        <v>644</v>
      </c>
      <c r="Z22" s="523" t="s">
        <v>644</v>
      </c>
      <c r="AA22" s="523" t="s">
        <v>4657</v>
      </c>
      <c r="AB22" s="523" t="s">
        <v>644</v>
      </c>
      <c r="AC22" s="523" t="s">
        <v>4855</v>
      </c>
      <c r="AD22" s="523" t="s">
        <v>51</v>
      </c>
      <c r="AE22" s="523" t="s">
        <v>5757</v>
      </c>
      <c r="AF22" s="523" t="s">
        <v>49</v>
      </c>
      <c r="AG22" s="523" t="s">
        <v>51</v>
      </c>
      <c r="AH22" s="523" t="s">
        <v>49</v>
      </c>
      <c r="AI22" s="523" t="s">
        <v>51</v>
      </c>
      <c r="AJ22" s="523" t="s">
        <v>49</v>
      </c>
      <c r="AK22" s="523" t="s">
        <v>49</v>
      </c>
      <c r="AL22" s="523" t="s">
        <v>49</v>
      </c>
      <c r="AM22" s="523" t="s">
        <v>51</v>
      </c>
      <c r="AN22" s="525" t="s">
        <v>49</v>
      </c>
      <c r="AO22" s="525" t="s">
        <v>49</v>
      </c>
      <c r="AP22" s="525" t="s">
        <v>51</v>
      </c>
      <c r="AQ22" s="525" t="s">
        <v>49</v>
      </c>
      <c r="AR22" s="519" t="s">
        <v>5008</v>
      </c>
      <c r="AS22" s="525" t="s">
        <v>49</v>
      </c>
      <c r="AT22" s="525" t="s">
        <v>1067</v>
      </c>
      <c r="AU22" s="315" t="s">
        <v>4643</v>
      </c>
      <c r="AV22" s="525" t="s">
        <v>4653</v>
      </c>
      <c r="AW22" s="525" t="s">
        <v>4858</v>
      </c>
      <c r="AX22" s="525" t="s">
        <v>194</v>
      </c>
      <c r="AY22" s="525" t="s">
        <v>194</v>
      </c>
      <c r="AZ22" s="525" t="s">
        <v>194</v>
      </c>
      <c r="BA22" s="525" t="s">
        <v>194</v>
      </c>
      <c r="BB22" s="525" t="s">
        <v>194</v>
      </c>
      <c r="BC22" s="525" t="s">
        <v>4186</v>
      </c>
      <c r="BD22" s="525" t="s">
        <v>194</v>
      </c>
      <c r="BE22" s="525" t="s">
        <v>194</v>
      </c>
      <c r="BF22" s="525" t="s">
        <v>194</v>
      </c>
      <c r="BG22" s="525" t="s">
        <v>4859</v>
      </c>
      <c r="BH22" s="525" t="s">
        <v>194</v>
      </c>
      <c r="BI22" s="525" t="s">
        <v>3262</v>
      </c>
      <c r="BJ22" s="525" t="s">
        <v>5758</v>
      </c>
      <c r="BK22" s="525"/>
      <c r="BL22" s="525"/>
      <c r="BM22"/>
      <c r="BN22" s="592"/>
    </row>
    <row r="23" spans="1:77" s="526" customFormat="1" ht="15" customHeight="1">
      <c r="A23" s="525"/>
      <c r="B23" s="525"/>
      <c r="C23" s="525"/>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5"/>
      <c r="AO23" s="525"/>
      <c r="AP23" s="525"/>
      <c r="AQ23" s="525"/>
      <c r="AR23" s="314"/>
      <c r="AS23" s="525"/>
      <c r="AT23" s="525"/>
      <c r="AU23" s="315"/>
      <c r="AV23" s="525"/>
      <c r="AW23" s="525"/>
      <c r="AX23" s="525"/>
      <c r="AY23" s="525"/>
      <c r="AZ23" s="525"/>
      <c r="BA23" s="525"/>
      <c r="BB23" s="525"/>
      <c r="BC23" s="525"/>
      <c r="BD23" s="525"/>
      <c r="BE23" s="525"/>
      <c r="BF23" s="525"/>
      <c r="BG23" s="525"/>
      <c r="BH23" s="525"/>
      <c r="BI23" s="525"/>
      <c r="BJ23" s="525"/>
      <c r="BK23" s="525"/>
      <c r="BL23" s="525"/>
      <c r="BM23" s="525"/>
    </row>
    <row r="24" spans="1:77" s="185" customFormat="1" ht="89.25">
      <c r="A24" s="521" t="s">
        <v>5002</v>
      </c>
      <c r="B24" s="402" t="s">
        <v>0</v>
      </c>
      <c r="C24" s="402" t="s">
        <v>194</v>
      </c>
      <c r="D24" s="401" t="s">
        <v>613</v>
      </c>
      <c r="E24" s="401" t="s">
        <v>705</v>
      </c>
      <c r="F24" s="486" t="s">
        <v>4853</v>
      </c>
      <c r="G24" s="486" t="s">
        <v>19</v>
      </c>
      <c r="H24" s="486" t="s">
        <v>5003</v>
      </c>
      <c r="I24" s="486" t="s">
        <v>5004</v>
      </c>
      <c r="J24" s="497" t="s">
        <v>5005</v>
      </c>
      <c r="K24" s="401" t="s">
        <v>5006</v>
      </c>
      <c r="L24" s="486">
        <v>2</v>
      </c>
      <c r="M24" s="401" t="s">
        <v>59</v>
      </c>
      <c r="N24" s="401" t="s">
        <v>3052</v>
      </c>
      <c r="O24" s="401" t="s">
        <v>3258</v>
      </c>
      <c r="P24" s="401" t="s">
        <v>3036</v>
      </c>
      <c r="Q24" s="486" t="s">
        <v>517</v>
      </c>
      <c r="R24" s="486" t="s">
        <v>49</v>
      </c>
      <c r="S24" s="401" t="s">
        <v>4854</v>
      </c>
      <c r="T24" s="401" t="s">
        <v>4195</v>
      </c>
      <c r="U24" s="401">
        <v>1</v>
      </c>
      <c r="V24" s="401">
        <v>2</v>
      </c>
      <c r="W24" s="401" t="s">
        <v>49</v>
      </c>
      <c r="X24" s="401" t="s">
        <v>49</v>
      </c>
      <c r="Y24" s="486" t="s">
        <v>28</v>
      </c>
      <c r="Z24" s="486" t="s">
        <v>27</v>
      </c>
      <c r="AA24" s="486">
        <v>1</v>
      </c>
      <c r="AB24" s="486" t="s">
        <v>49</v>
      </c>
      <c r="AC24" s="486" t="s">
        <v>49</v>
      </c>
      <c r="AD24" s="401" t="s">
        <v>51</v>
      </c>
      <c r="AE24" s="401" t="s">
        <v>5007</v>
      </c>
      <c r="AF24" s="401" t="s">
        <v>49</v>
      </c>
      <c r="AG24" s="401" t="s">
        <v>51</v>
      </c>
      <c r="AH24" s="401" t="s">
        <v>49</v>
      </c>
      <c r="AI24" s="401">
        <v>1</v>
      </c>
      <c r="AJ24" s="401" t="s">
        <v>49</v>
      </c>
      <c r="AK24" s="401" t="s">
        <v>51</v>
      </c>
      <c r="AL24" s="402" t="s">
        <v>49</v>
      </c>
      <c r="AM24" s="402" t="s">
        <v>49</v>
      </c>
      <c r="AN24" s="402" t="s">
        <v>49</v>
      </c>
      <c r="AO24" s="402" t="s">
        <v>49</v>
      </c>
      <c r="AP24" s="485" t="s">
        <v>51</v>
      </c>
      <c r="AQ24" s="485" t="s">
        <v>49</v>
      </c>
      <c r="AR24" s="52" t="s">
        <v>5008</v>
      </c>
      <c r="AS24" s="402" t="s">
        <v>49</v>
      </c>
      <c r="AT24" s="402" t="s">
        <v>1067</v>
      </c>
      <c r="AU24" s="315" t="s">
        <v>4643</v>
      </c>
      <c r="AV24" s="316" t="s">
        <v>2598</v>
      </c>
      <c r="AW24" s="402" t="s">
        <v>5009</v>
      </c>
      <c r="AX24" s="402" t="s">
        <v>194</v>
      </c>
      <c r="AY24" s="402" t="s">
        <v>194</v>
      </c>
      <c r="AZ24" s="402" t="s">
        <v>194</v>
      </c>
      <c r="BA24" s="402" t="s">
        <v>194</v>
      </c>
      <c r="BB24" s="402" t="s">
        <v>194</v>
      </c>
      <c r="BC24" s="402" t="s">
        <v>4186</v>
      </c>
      <c r="BD24" s="402" t="s">
        <v>194</v>
      </c>
      <c r="BE24" s="402" t="s">
        <v>194</v>
      </c>
      <c r="BF24" s="402" t="s">
        <v>194</v>
      </c>
      <c r="BG24" s="402" t="s">
        <v>4645</v>
      </c>
      <c r="BH24" s="402" t="s">
        <v>194</v>
      </c>
      <c r="BI24" s="402" t="s">
        <v>194</v>
      </c>
      <c r="BJ24" s="485"/>
      <c r="BK24" s="485"/>
      <c r="BL24" s="485"/>
      <c r="BM24" s="71"/>
      <c r="BN24" s="484"/>
      <c r="BO24" s="484"/>
      <c r="BP24" s="484"/>
      <c r="BQ24" s="484"/>
      <c r="BR24" s="484"/>
      <c r="BS24" s="484"/>
      <c r="BT24" s="484"/>
      <c r="BU24" s="484"/>
      <c r="BV24" s="484"/>
      <c r="BW24" s="484"/>
      <c r="BX24" s="484"/>
      <c r="BY24" s="484"/>
    </row>
    <row r="25" spans="1:77" s="185" customFormat="1" ht="89.25">
      <c r="A25" s="521" t="s">
        <v>5010</v>
      </c>
      <c r="B25" s="402" t="s">
        <v>0</v>
      </c>
      <c r="C25" s="402" t="s">
        <v>194</v>
      </c>
      <c r="D25" s="401" t="s">
        <v>613</v>
      </c>
      <c r="E25" s="401" t="s">
        <v>705</v>
      </c>
      <c r="F25" s="486" t="s">
        <v>4853</v>
      </c>
      <c r="G25" s="486" t="s">
        <v>3058</v>
      </c>
      <c r="H25" s="486" t="s">
        <v>5011</v>
      </c>
      <c r="I25" s="486" t="s">
        <v>5012</v>
      </c>
      <c r="J25" s="486" t="s">
        <v>5013</v>
      </c>
      <c r="K25" s="401" t="s">
        <v>5006</v>
      </c>
      <c r="L25" s="486">
        <v>2</v>
      </c>
      <c r="M25" s="401" t="s">
        <v>59</v>
      </c>
      <c r="N25" s="401" t="s">
        <v>3052</v>
      </c>
      <c r="O25" s="401" t="s">
        <v>3258</v>
      </c>
      <c r="P25" s="401" t="s">
        <v>3036</v>
      </c>
      <c r="Q25" s="486" t="s">
        <v>517</v>
      </c>
      <c r="R25" s="486" t="s">
        <v>49</v>
      </c>
      <c r="S25" s="401" t="s">
        <v>4854</v>
      </c>
      <c r="T25" s="401" t="s">
        <v>4195</v>
      </c>
      <c r="U25" s="401">
        <v>1</v>
      </c>
      <c r="V25" s="401">
        <v>2</v>
      </c>
      <c r="W25" s="401" t="s">
        <v>49</v>
      </c>
      <c r="X25" s="401" t="s">
        <v>49</v>
      </c>
      <c r="Y25" s="401" t="s">
        <v>540</v>
      </c>
      <c r="Z25" s="401" t="s">
        <v>539</v>
      </c>
      <c r="AA25" s="486">
        <v>1</v>
      </c>
      <c r="AB25" s="486" t="s">
        <v>49</v>
      </c>
      <c r="AC25" s="486" t="s">
        <v>49</v>
      </c>
      <c r="AD25" s="401" t="s">
        <v>51</v>
      </c>
      <c r="AE25" s="401" t="s">
        <v>5007</v>
      </c>
      <c r="AF25" s="401" t="s">
        <v>49</v>
      </c>
      <c r="AG25" s="401" t="s">
        <v>51</v>
      </c>
      <c r="AH25" s="401" t="s">
        <v>49</v>
      </c>
      <c r="AI25" s="401">
        <v>1</v>
      </c>
      <c r="AJ25" s="401" t="s">
        <v>49</v>
      </c>
      <c r="AK25" s="401" t="s">
        <v>51</v>
      </c>
      <c r="AL25" s="402" t="s">
        <v>49</v>
      </c>
      <c r="AM25" s="402" t="s">
        <v>49</v>
      </c>
      <c r="AN25" s="402" t="s">
        <v>49</v>
      </c>
      <c r="AO25" s="402" t="s">
        <v>49</v>
      </c>
      <c r="AP25" s="485" t="s">
        <v>51</v>
      </c>
      <c r="AQ25" s="485" t="s">
        <v>49</v>
      </c>
      <c r="AR25" s="52" t="s">
        <v>5008</v>
      </c>
      <c r="AS25" s="402" t="s">
        <v>49</v>
      </c>
      <c r="AT25" s="402" t="s">
        <v>1067</v>
      </c>
      <c r="AU25" s="315" t="s">
        <v>4643</v>
      </c>
      <c r="AV25" s="316" t="s">
        <v>2598</v>
      </c>
      <c r="AW25" s="402" t="s">
        <v>5009</v>
      </c>
      <c r="AX25" s="402" t="s">
        <v>194</v>
      </c>
      <c r="AY25" s="402" t="s">
        <v>194</v>
      </c>
      <c r="AZ25" s="402" t="s">
        <v>194</v>
      </c>
      <c r="BA25" s="402" t="s">
        <v>194</v>
      </c>
      <c r="BB25" s="402" t="s">
        <v>194</v>
      </c>
      <c r="BC25" s="402" t="s">
        <v>4186</v>
      </c>
      <c r="BD25" s="402" t="s">
        <v>194</v>
      </c>
      <c r="BE25" s="402" t="s">
        <v>194</v>
      </c>
      <c r="BF25" s="402" t="s">
        <v>194</v>
      </c>
      <c r="BG25" s="402" t="s">
        <v>4645</v>
      </c>
      <c r="BH25" s="402" t="s">
        <v>194</v>
      </c>
      <c r="BI25" s="402" t="s">
        <v>194</v>
      </c>
      <c r="BJ25" s="485"/>
      <c r="BK25" s="485"/>
      <c r="BL25" s="485"/>
      <c r="BM25" s="71"/>
      <c r="BN25" s="484"/>
      <c r="BO25" s="484"/>
      <c r="BP25" s="484"/>
      <c r="BQ25" s="484"/>
      <c r="BR25" s="484"/>
      <c r="BS25" s="484"/>
      <c r="BT25" s="484"/>
      <c r="BU25" s="484"/>
      <c r="BV25" s="484"/>
      <c r="BW25" s="484"/>
      <c r="BX25" s="484"/>
      <c r="BY25" s="484"/>
    </row>
    <row r="26" spans="1:77" s="526" customFormat="1">
      <c r="A26" s="529"/>
      <c r="B26" s="529"/>
      <c r="C26" s="529"/>
      <c r="D26" s="529"/>
      <c r="E26" s="529"/>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2"/>
      <c r="AL26" s="522"/>
      <c r="AM26" s="522"/>
      <c r="AN26" s="522"/>
      <c r="AO26" s="522"/>
      <c r="AP26" s="522"/>
      <c r="AQ26" s="522"/>
      <c r="AR26" s="522"/>
      <c r="AS26" s="522"/>
      <c r="AT26" s="522"/>
      <c r="AU26" s="522"/>
      <c r="AV26" s="522"/>
      <c r="AW26" s="522"/>
      <c r="AX26" s="522"/>
      <c r="AY26" s="522"/>
      <c r="AZ26" s="522"/>
      <c r="BA26" s="522"/>
      <c r="BB26" s="522"/>
      <c r="BC26" s="522"/>
      <c r="BD26" s="522"/>
      <c r="BE26" s="522"/>
      <c r="BF26" s="522"/>
      <c r="BG26" s="522"/>
      <c r="BH26" s="522"/>
      <c r="BI26" s="522"/>
      <c r="BJ26" s="522"/>
      <c r="BK26" s="522"/>
      <c r="BL26" s="522"/>
      <c r="BM26" s="522"/>
      <c r="BN26" s="484"/>
      <c r="BO26" s="484"/>
      <c r="BP26" s="484"/>
      <c r="BQ26" s="484"/>
      <c r="BR26" s="484"/>
      <c r="BS26" s="484"/>
      <c r="BT26" s="484"/>
      <c r="BU26" s="484"/>
      <c r="BV26" s="484"/>
      <c r="BW26" s="484"/>
      <c r="BX26" s="484"/>
      <c r="BY26" s="484"/>
    </row>
    <row r="27" spans="1:77" s="526" customFormat="1" ht="140.25">
      <c r="A27" s="597" t="s">
        <v>5894</v>
      </c>
      <c r="B27" s="525" t="s">
        <v>0</v>
      </c>
      <c r="C27" s="525" t="s">
        <v>194</v>
      </c>
      <c r="D27" s="523" t="s">
        <v>613</v>
      </c>
      <c r="E27" s="523" t="s">
        <v>705</v>
      </c>
      <c r="F27" s="522" t="s">
        <v>5895</v>
      </c>
      <c r="G27" s="522" t="s">
        <v>3105</v>
      </c>
      <c r="H27" s="522" t="s">
        <v>5896</v>
      </c>
      <c r="I27" s="522" t="s">
        <v>5897</v>
      </c>
      <c r="J27" s="522" t="s">
        <v>5898</v>
      </c>
      <c r="K27" s="523" t="s">
        <v>5006</v>
      </c>
      <c r="L27" s="522">
        <v>2</v>
      </c>
      <c r="M27" s="523" t="s">
        <v>59</v>
      </c>
      <c r="N27" s="523" t="s">
        <v>3052</v>
      </c>
      <c r="O27" s="523" t="s">
        <v>3258</v>
      </c>
      <c r="P27" s="523" t="s">
        <v>3036</v>
      </c>
      <c r="Q27" s="522" t="s">
        <v>5698</v>
      </c>
      <c r="R27" s="522" t="s">
        <v>51</v>
      </c>
      <c r="S27" s="523" t="s">
        <v>3078</v>
      </c>
      <c r="T27" s="523" t="s">
        <v>49</v>
      </c>
      <c r="U27" s="523" t="s">
        <v>51</v>
      </c>
      <c r="V27" s="523">
        <v>1</v>
      </c>
      <c r="W27" s="523" t="s">
        <v>51</v>
      </c>
      <c r="X27" s="523" t="s">
        <v>5673</v>
      </c>
      <c r="Y27" s="523" t="s">
        <v>3054</v>
      </c>
      <c r="Z27" s="523" t="s">
        <v>5673</v>
      </c>
      <c r="AA27" s="522" t="s">
        <v>49</v>
      </c>
      <c r="AB27" s="522" t="s">
        <v>49</v>
      </c>
      <c r="AC27" s="522" t="s">
        <v>49</v>
      </c>
      <c r="AD27" s="523" t="s">
        <v>51</v>
      </c>
      <c r="AE27" s="523" t="s">
        <v>5899</v>
      </c>
      <c r="AF27" s="523" t="s">
        <v>49</v>
      </c>
      <c r="AG27" s="523" t="s">
        <v>51</v>
      </c>
      <c r="AH27" s="523" t="s">
        <v>49</v>
      </c>
      <c r="AI27" s="523" t="s">
        <v>49</v>
      </c>
      <c r="AJ27" s="523" t="s">
        <v>49</v>
      </c>
      <c r="AK27" s="523" t="s">
        <v>51</v>
      </c>
      <c r="AL27" s="525" t="s">
        <v>51</v>
      </c>
      <c r="AM27" s="525" t="s">
        <v>51</v>
      </c>
      <c r="AN27" s="525" t="s">
        <v>49</v>
      </c>
      <c r="AO27" s="525" t="s">
        <v>49</v>
      </c>
      <c r="AP27" s="521" t="s">
        <v>51</v>
      </c>
      <c r="AQ27" s="521" t="s">
        <v>49</v>
      </c>
      <c r="AR27" s="519" t="s">
        <v>5008</v>
      </c>
      <c r="AS27" s="525" t="s">
        <v>49</v>
      </c>
      <c r="AT27" s="525" t="s">
        <v>1067</v>
      </c>
      <c r="AU27" s="315" t="s">
        <v>5901</v>
      </c>
      <c r="AV27" s="316" t="s">
        <v>1206</v>
      </c>
      <c r="AW27" s="525" t="s">
        <v>5900</v>
      </c>
      <c r="AX27" s="525" t="s">
        <v>2164</v>
      </c>
      <c r="AY27" s="525" t="s">
        <v>5120</v>
      </c>
      <c r="AZ27" s="525" t="s">
        <v>2166</v>
      </c>
      <c r="BA27" s="525" t="s">
        <v>5031</v>
      </c>
      <c r="BB27" s="525" t="s">
        <v>1206</v>
      </c>
      <c r="BC27" s="525" t="s">
        <v>5902</v>
      </c>
      <c r="BD27" s="525" t="s">
        <v>5903</v>
      </c>
      <c r="BE27" s="525" t="s">
        <v>51</v>
      </c>
      <c r="BF27" s="525" t="s">
        <v>49</v>
      </c>
      <c r="BG27" s="525" t="s">
        <v>16</v>
      </c>
      <c r="BH27" s="525" t="s">
        <v>4780</v>
      </c>
      <c r="BI27" s="525" t="s">
        <v>51</v>
      </c>
      <c r="BJ27" s="521"/>
      <c r="BK27" s="521"/>
      <c r="BL27" s="521"/>
      <c r="BM27" s="520"/>
      <c r="BN27" s="484"/>
      <c r="BO27" s="484"/>
      <c r="BP27" s="484"/>
      <c r="BQ27" s="484"/>
      <c r="BR27" s="484"/>
      <c r="BS27" s="484"/>
      <c r="BT27" s="484"/>
      <c r="BU27" s="484"/>
      <c r="BV27" s="484"/>
      <c r="BW27" s="484"/>
      <c r="BX27" s="484"/>
      <c r="BY27" s="484"/>
    </row>
    <row r="28" spans="1:77" s="526" customFormat="1" ht="63.75">
      <c r="A28" s="525" t="s">
        <v>5663</v>
      </c>
      <c r="B28" s="525" t="s">
        <v>0</v>
      </c>
      <c r="C28" s="525" t="s">
        <v>194</v>
      </c>
      <c r="D28" s="523" t="s">
        <v>613</v>
      </c>
      <c r="E28" s="523" t="s">
        <v>5664</v>
      </c>
      <c r="F28" s="523" t="s">
        <v>5665</v>
      </c>
      <c r="G28" s="523" t="s">
        <v>5666</v>
      </c>
      <c r="H28" s="523" t="s">
        <v>5667</v>
      </c>
      <c r="I28" s="523" t="s">
        <v>5668</v>
      </c>
      <c r="J28" s="523" t="s">
        <v>5669</v>
      </c>
      <c r="K28" s="523" t="s">
        <v>5670</v>
      </c>
      <c r="L28" s="523">
        <v>1</v>
      </c>
      <c r="M28" s="523" t="s">
        <v>5671</v>
      </c>
      <c r="N28" s="523" t="s">
        <v>5672</v>
      </c>
      <c r="O28" s="523" t="s">
        <v>3258</v>
      </c>
      <c r="P28" s="523" t="s">
        <v>3036</v>
      </c>
      <c r="Q28" s="523"/>
      <c r="R28" s="523" t="s">
        <v>711</v>
      </c>
      <c r="S28" s="523" t="s">
        <v>3078</v>
      </c>
      <c r="T28" s="523" t="s">
        <v>49</v>
      </c>
      <c r="U28" s="523" t="s">
        <v>5673</v>
      </c>
      <c r="V28" s="523">
        <v>1</v>
      </c>
      <c r="W28" s="523" t="s">
        <v>5673</v>
      </c>
      <c r="X28" s="523" t="s">
        <v>5673</v>
      </c>
      <c r="Y28" s="523" t="s">
        <v>3054</v>
      </c>
      <c r="Z28" s="523" t="s">
        <v>5673</v>
      </c>
      <c r="AA28" s="523" t="s">
        <v>5673</v>
      </c>
      <c r="AB28" s="523" t="s">
        <v>5673</v>
      </c>
      <c r="AC28" s="523" t="s">
        <v>5673</v>
      </c>
      <c r="AD28" s="523" t="s">
        <v>51</v>
      </c>
      <c r="AE28" s="523" t="s">
        <v>5674</v>
      </c>
      <c r="AF28" s="523" t="s">
        <v>49</v>
      </c>
      <c r="AG28" s="523" t="s">
        <v>5673</v>
      </c>
      <c r="AH28" s="523" t="s">
        <v>5673</v>
      </c>
      <c r="AI28" s="523" t="s">
        <v>5673</v>
      </c>
      <c r="AJ28" s="523" t="s">
        <v>5673</v>
      </c>
      <c r="AK28" s="523" t="s">
        <v>51</v>
      </c>
      <c r="AL28" s="530" t="s">
        <v>5675</v>
      </c>
      <c r="AM28" s="325" t="s">
        <v>5676</v>
      </c>
      <c r="AN28" s="525" t="s">
        <v>5673</v>
      </c>
      <c r="AO28" s="525" t="s">
        <v>5673</v>
      </c>
      <c r="AP28" s="316"/>
      <c r="AQ28" s="521" t="s">
        <v>49</v>
      </c>
      <c r="AR28" s="519" t="s">
        <v>5008</v>
      </c>
      <c r="AS28" s="525" t="s">
        <v>5677</v>
      </c>
      <c r="AT28" s="525" t="s">
        <v>5678</v>
      </c>
      <c r="AU28" s="315" t="s">
        <v>5679</v>
      </c>
      <c r="AV28" s="525" t="s">
        <v>5680</v>
      </c>
      <c r="AW28" s="525" t="s">
        <v>5681</v>
      </c>
      <c r="AX28" s="525" t="s">
        <v>5682</v>
      </c>
      <c r="AY28" s="525" t="s">
        <v>2419</v>
      </c>
      <c r="AZ28" s="525" t="s">
        <v>5683</v>
      </c>
      <c r="BA28" s="525" t="s">
        <v>5031</v>
      </c>
      <c r="BB28" s="525" t="s">
        <v>5684</v>
      </c>
      <c r="BC28" s="525" t="s">
        <v>4186</v>
      </c>
      <c r="BD28" s="525" t="s">
        <v>5016</v>
      </c>
      <c r="BE28" s="525" t="s">
        <v>51</v>
      </c>
      <c r="BF28" s="525" t="s">
        <v>194</v>
      </c>
      <c r="BG28" s="525" t="s">
        <v>194</v>
      </c>
      <c r="BH28" s="525" t="s">
        <v>194</v>
      </c>
      <c r="BI28" s="525" t="s">
        <v>5685</v>
      </c>
      <c r="BJ28" s="525"/>
      <c r="BK28" s="525"/>
      <c r="BL28" s="525" t="s">
        <v>5686</v>
      </c>
      <c r="BM28" s="525" t="s">
        <v>5687</v>
      </c>
      <c r="BN28" s="484"/>
      <c r="BO28" s="484"/>
      <c r="BP28" s="484"/>
      <c r="BQ28" s="484"/>
      <c r="BR28" s="484"/>
      <c r="BS28" s="484"/>
      <c r="BT28" s="484"/>
      <c r="BU28" s="484"/>
      <c r="BV28" s="484"/>
      <c r="BW28" s="484"/>
      <c r="BX28" s="484"/>
      <c r="BY28" s="484"/>
    </row>
    <row r="29" spans="1:77" s="526" customFormat="1" ht="63.75">
      <c r="A29" s="525" t="s">
        <v>5688</v>
      </c>
      <c r="B29" s="525" t="s">
        <v>0</v>
      </c>
      <c r="C29" s="525" t="s">
        <v>194</v>
      </c>
      <c r="D29" s="523" t="s">
        <v>613</v>
      </c>
      <c r="E29" s="523" t="s">
        <v>5664</v>
      </c>
      <c r="F29" s="523" t="s">
        <v>5689</v>
      </c>
      <c r="G29" s="523" t="s">
        <v>5666</v>
      </c>
      <c r="H29" s="523" t="s">
        <v>5667</v>
      </c>
      <c r="I29" s="523" t="s">
        <v>5668</v>
      </c>
      <c r="J29" s="523" t="s">
        <v>5669</v>
      </c>
      <c r="K29" s="522" t="s">
        <v>5690</v>
      </c>
      <c r="L29" s="522">
        <v>2</v>
      </c>
      <c r="M29" s="522" t="s">
        <v>5691</v>
      </c>
      <c r="N29" s="523" t="s">
        <v>5672</v>
      </c>
      <c r="O29" s="522" t="s">
        <v>3258</v>
      </c>
      <c r="P29" s="522" t="s">
        <v>3036</v>
      </c>
      <c r="Q29" s="523"/>
      <c r="R29" s="523" t="s">
        <v>711</v>
      </c>
      <c r="S29" s="522" t="s">
        <v>3078</v>
      </c>
      <c r="T29" s="522" t="s">
        <v>49</v>
      </c>
      <c r="U29" s="523" t="s">
        <v>5673</v>
      </c>
      <c r="V29" s="522">
        <v>1</v>
      </c>
      <c r="W29" s="522" t="s">
        <v>5028</v>
      </c>
      <c r="X29" s="523" t="s">
        <v>5673</v>
      </c>
      <c r="Y29" s="523" t="s">
        <v>3054</v>
      </c>
      <c r="Z29" s="523" t="s">
        <v>5673</v>
      </c>
      <c r="AA29" s="523" t="s">
        <v>5673</v>
      </c>
      <c r="AB29" s="523" t="s">
        <v>5673</v>
      </c>
      <c r="AC29" s="523" t="s">
        <v>5673</v>
      </c>
      <c r="AD29" s="523" t="s">
        <v>51</v>
      </c>
      <c r="AE29" s="523" t="s">
        <v>5674</v>
      </c>
      <c r="AF29" s="523" t="s">
        <v>49</v>
      </c>
      <c r="AG29" s="523" t="s">
        <v>5673</v>
      </c>
      <c r="AH29" s="523" t="s">
        <v>5673</v>
      </c>
      <c r="AI29" s="523" t="s">
        <v>5673</v>
      </c>
      <c r="AJ29" s="522" t="s">
        <v>5692</v>
      </c>
      <c r="AK29" s="523" t="s">
        <v>51</v>
      </c>
      <c r="AL29" s="530" t="s">
        <v>5675</v>
      </c>
      <c r="AM29" s="325" t="s">
        <v>5676</v>
      </c>
      <c r="AN29" s="525" t="s">
        <v>5673</v>
      </c>
      <c r="AO29" s="525" t="s">
        <v>5673</v>
      </c>
      <c r="AP29" s="517"/>
      <c r="AQ29" s="521" t="s">
        <v>49</v>
      </c>
      <c r="AR29" s="519" t="s">
        <v>5008</v>
      </c>
      <c r="AS29" s="525" t="s">
        <v>5677</v>
      </c>
      <c r="AT29" s="525" t="s">
        <v>5678</v>
      </c>
      <c r="AU29" s="315" t="s">
        <v>5693</v>
      </c>
      <c r="AV29" s="525" t="s">
        <v>5680</v>
      </c>
      <c r="AW29" s="522" t="s">
        <v>5681</v>
      </c>
      <c r="AX29" s="525" t="s">
        <v>5682</v>
      </c>
      <c r="AY29" s="525" t="s">
        <v>2419</v>
      </c>
      <c r="AZ29" s="525" t="s">
        <v>5683</v>
      </c>
      <c r="BA29" s="525" t="s">
        <v>5031</v>
      </c>
      <c r="BB29" s="525" t="s">
        <v>5684</v>
      </c>
      <c r="BC29" s="525" t="s">
        <v>4186</v>
      </c>
      <c r="BD29" s="525" t="s">
        <v>5016</v>
      </c>
      <c r="BE29" s="525" t="s">
        <v>51</v>
      </c>
      <c r="BF29" s="525" t="s">
        <v>194</v>
      </c>
      <c r="BG29" s="525" t="s">
        <v>95</v>
      </c>
      <c r="BH29" s="525" t="s">
        <v>194</v>
      </c>
      <c r="BI29" s="525" t="s">
        <v>5685</v>
      </c>
      <c r="BJ29" s="522"/>
      <c r="BK29" s="522"/>
      <c r="BL29" s="525" t="s">
        <v>5686</v>
      </c>
      <c r="BM29" s="522" t="s">
        <v>5687</v>
      </c>
      <c r="BN29" s="484"/>
      <c r="BO29" s="484"/>
      <c r="BP29" s="484"/>
      <c r="BQ29" s="484"/>
      <c r="BR29" s="484"/>
      <c r="BS29" s="484"/>
      <c r="BT29" s="484"/>
      <c r="BU29" s="484"/>
      <c r="BV29" s="484"/>
      <c r="BW29" s="484"/>
      <c r="BX29" s="484"/>
      <c r="BY29" s="484"/>
    </row>
    <row r="30" spans="1:77" s="185" customFormat="1">
      <c r="A30" s="404"/>
      <c r="B30" s="402"/>
      <c r="C30" s="402"/>
      <c r="D30" s="402"/>
      <c r="E30" s="401"/>
      <c r="F30" s="486"/>
      <c r="G30" s="486"/>
      <c r="H30" s="486"/>
      <c r="I30" s="486"/>
      <c r="J30" s="486"/>
      <c r="K30" s="401"/>
      <c r="L30" s="486"/>
      <c r="M30" s="486"/>
      <c r="N30" s="486"/>
      <c r="O30" s="486"/>
      <c r="P30" s="401"/>
      <c r="Q30" s="486"/>
      <c r="R30" s="486"/>
      <c r="S30" s="486"/>
      <c r="T30" s="486"/>
      <c r="U30" s="401"/>
      <c r="V30" s="401"/>
      <c r="W30" s="401"/>
      <c r="X30" s="401"/>
      <c r="Y30" s="486"/>
      <c r="Z30" s="486"/>
      <c r="AA30" s="486"/>
      <c r="AB30" s="486"/>
      <c r="AC30" s="486"/>
      <c r="AD30" s="486"/>
      <c r="AE30" s="401"/>
      <c r="AF30" s="401"/>
      <c r="AG30" s="401"/>
      <c r="AH30" s="401"/>
      <c r="AI30" s="401"/>
      <c r="AJ30" s="401"/>
      <c r="AK30" s="401"/>
      <c r="AL30" s="402"/>
      <c r="AM30" s="402"/>
      <c r="AN30" s="402"/>
      <c r="AO30" s="485"/>
      <c r="AP30" s="485"/>
      <c r="AQ30" s="485"/>
      <c r="AR30" s="52"/>
      <c r="AS30" s="402"/>
      <c r="AT30" s="402"/>
      <c r="AU30" s="150"/>
      <c r="AV30" s="485"/>
      <c r="AW30" s="320"/>
      <c r="AX30" s="402"/>
      <c r="AY30" s="402"/>
      <c r="AZ30" s="402"/>
      <c r="BA30" s="402"/>
      <c r="BB30" s="402"/>
      <c r="BC30" s="402"/>
      <c r="BD30" s="402"/>
      <c r="BE30" s="402"/>
      <c r="BF30" s="402"/>
      <c r="BG30" s="402"/>
      <c r="BH30" s="402"/>
      <c r="BI30" s="402"/>
      <c r="BJ30" s="485"/>
      <c r="BK30" s="485"/>
      <c r="BL30" s="485"/>
      <c r="BM30" s="71"/>
      <c r="BN30" s="484"/>
      <c r="BO30" s="484"/>
      <c r="BP30" s="484"/>
      <c r="BQ30" s="484"/>
      <c r="BR30" s="484"/>
      <c r="BS30" s="484"/>
      <c r="BT30" s="484"/>
      <c r="BU30" s="484"/>
      <c r="BV30" s="484"/>
      <c r="BW30" s="484"/>
      <c r="BX30" s="484"/>
      <c r="BY30" s="484"/>
    </row>
    <row r="31" spans="1:77" s="185" customFormat="1" ht="127.5">
      <c r="A31" s="521" t="s">
        <v>5014</v>
      </c>
      <c r="B31" s="525" t="s">
        <v>0</v>
      </c>
      <c r="C31" s="525" t="s">
        <v>194</v>
      </c>
      <c r="D31" s="523" t="s">
        <v>613</v>
      </c>
      <c r="E31" s="523" t="s">
        <v>705</v>
      </c>
      <c r="F31" s="522" t="s">
        <v>4853</v>
      </c>
      <c r="G31" s="523" t="s">
        <v>5666</v>
      </c>
      <c r="H31" s="586" t="s">
        <v>5694</v>
      </c>
      <c r="I31" s="522" t="s">
        <v>5695</v>
      </c>
      <c r="J31" s="522" t="s">
        <v>5696</v>
      </c>
      <c r="K31" s="523" t="s">
        <v>5006</v>
      </c>
      <c r="L31" s="522">
        <v>2</v>
      </c>
      <c r="M31" s="523" t="s">
        <v>59</v>
      </c>
      <c r="N31" s="523" t="s">
        <v>5697</v>
      </c>
      <c r="O31" s="523" t="s">
        <v>3258</v>
      </c>
      <c r="P31" s="523" t="s">
        <v>3036</v>
      </c>
      <c r="Q31" s="522" t="s">
        <v>5698</v>
      </c>
      <c r="R31" s="522" t="s">
        <v>51</v>
      </c>
      <c r="S31" s="523" t="s">
        <v>4854</v>
      </c>
      <c r="T31" s="517" t="s">
        <v>5699</v>
      </c>
      <c r="U31" s="523">
        <v>1</v>
      </c>
      <c r="V31" s="523">
        <v>1</v>
      </c>
      <c r="W31" s="523" t="s">
        <v>5700</v>
      </c>
      <c r="X31" s="523" t="s">
        <v>5699</v>
      </c>
      <c r="Y31" s="522" t="s">
        <v>5699</v>
      </c>
      <c r="Z31" s="522" t="s">
        <v>5699</v>
      </c>
      <c r="AA31" s="522">
        <v>1</v>
      </c>
      <c r="AB31" s="517" t="s">
        <v>5701</v>
      </c>
      <c r="AC31" s="522" t="s">
        <v>49</v>
      </c>
      <c r="AD31" s="517" t="s">
        <v>5702</v>
      </c>
      <c r="AE31" s="522" t="s">
        <v>5703</v>
      </c>
      <c r="AF31" s="523" t="s">
        <v>5704</v>
      </c>
      <c r="AG31" s="523" t="s">
        <v>49</v>
      </c>
      <c r="AH31" s="523" t="s">
        <v>51</v>
      </c>
      <c r="AI31" s="523" t="s">
        <v>49</v>
      </c>
      <c r="AJ31" s="523" t="s">
        <v>5705</v>
      </c>
      <c r="AK31" s="523" t="s">
        <v>49</v>
      </c>
      <c r="AL31" s="523" t="s">
        <v>51</v>
      </c>
      <c r="AM31" s="523" t="s">
        <v>51</v>
      </c>
      <c r="AN31" s="523" t="s">
        <v>51</v>
      </c>
      <c r="AO31" s="523" t="s">
        <v>5706</v>
      </c>
      <c r="AP31" s="521" t="s">
        <v>5707</v>
      </c>
      <c r="AQ31" s="521" t="s">
        <v>5705</v>
      </c>
      <c r="AR31" s="521" t="s">
        <v>5705</v>
      </c>
      <c r="AS31" s="519" t="s">
        <v>5708</v>
      </c>
      <c r="AT31" s="525" t="s">
        <v>5705</v>
      </c>
      <c r="AU31" s="521" t="s">
        <v>1067</v>
      </c>
      <c r="AV31" s="524" t="s">
        <v>5709</v>
      </c>
      <c r="AW31" s="319" t="s">
        <v>5710</v>
      </c>
      <c r="AX31" s="521" t="s">
        <v>5711</v>
      </c>
      <c r="AY31" s="525" t="s">
        <v>2164</v>
      </c>
      <c r="AZ31" s="525" t="s">
        <v>194</v>
      </c>
      <c r="BA31" s="525" t="s">
        <v>2166</v>
      </c>
      <c r="BB31" s="525" t="s">
        <v>197</v>
      </c>
      <c r="BC31" s="525" t="s">
        <v>5712</v>
      </c>
      <c r="BD31" s="525" t="s">
        <v>5706</v>
      </c>
      <c r="BE31" s="525" t="s">
        <v>5713</v>
      </c>
      <c r="BF31" s="525" t="s">
        <v>51</v>
      </c>
      <c r="BG31" s="525" t="s">
        <v>5705</v>
      </c>
      <c r="BH31" s="316" t="s">
        <v>5017</v>
      </c>
      <c r="BI31" s="525" t="s">
        <v>5714</v>
      </c>
      <c r="BJ31" s="525" t="s">
        <v>51</v>
      </c>
      <c r="BK31" s="521"/>
      <c r="BL31" s="521"/>
      <c r="BM31" s="521"/>
      <c r="BN31" s="520"/>
      <c r="BO31" s="484"/>
      <c r="BP31" s="484"/>
      <c r="BQ31" s="484"/>
      <c r="BR31" s="484"/>
      <c r="BS31" s="484"/>
      <c r="BT31" s="484"/>
      <c r="BU31" s="484"/>
      <c r="BV31" s="484"/>
      <c r="BW31" s="484"/>
      <c r="BX31" s="484"/>
      <c r="BY31" s="484"/>
    </row>
    <row r="32" spans="1:77" s="185" customFormat="1">
      <c r="A32" s="521"/>
      <c r="B32" s="402"/>
      <c r="C32" s="402"/>
      <c r="D32" s="402"/>
      <c r="E32" s="401"/>
      <c r="F32" s="486"/>
      <c r="G32" s="486"/>
      <c r="H32" s="486"/>
      <c r="I32" s="486"/>
      <c r="J32" s="486"/>
      <c r="K32" s="401"/>
      <c r="L32" s="486"/>
      <c r="M32" s="486"/>
      <c r="N32" s="486"/>
      <c r="O32" s="486"/>
      <c r="P32" s="401"/>
      <c r="Q32" s="486"/>
      <c r="R32" s="486"/>
      <c r="S32" s="486"/>
      <c r="T32" s="486"/>
      <c r="U32" s="401"/>
      <c r="V32" s="401"/>
      <c r="W32" s="401"/>
      <c r="X32" s="401"/>
      <c r="Y32" s="486"/>
      <c r="Z32" s="486"/>
      <c r="AA32" s="486"/>
      <c r="AB32" s="486"/>
      <c r="AC32" s="486"/>
      <c r="AD32" s="486"/>
      <c r="AE32" s="401"/>
      <c r="AF32" s="401"/>
      <c r="AG32" s="401"/>
      <c r="AH32" s="401"/>
      <c r="AI32" s="401"/>
      <c r="AJ32" s="401"/>
      <c r="AK32" s="401"/>
      <c r="AL32" s="402"/>
      <c r="AM32" s="402"/>
      <c r="AN32" s="402"/>
      <c r="AO32" s="485"/>
      <c r="AP32" s="485"/>
      <c r="AQ32" s="485"/>
      <c r="AR32" s="52"/>
      <c r="AS32" s="402"/>
      <c r="AT32" s="402"/>
      <c r="AU32" s="150"/>
      <c r="AV32" s="485"/>
      <c r="AW32" s="320"/>
      <c r="AX32" s="402"/>
      <c r="AY32" s="402"/>
      <c r="AZ32" s="402"/>
      <c r="BA32" s="402"/>
      <c r="BB32" s="402"/>
      <c r="BC32" s="402"/>
      <c r="BD32" s="402"/>
      <c r="BE32" s="402"/>
      <c r="BF32" s="402"/>
      <c r="BG32" s="402"/>
      <c r="BH32" s="402"/>
      <c r="BI32" s="402"/>
      <c r="BJ32" s="485"/>
      <c r="BK32" s="485"/>
      <c r="BL32" s="485"/>
      <c r="BM32" s="71"/>
      <c r="BN32" s="484"/>
      <c r="BO32" s="484"/>
      <c r="BP32" s="484"/>
      <c r="BQ32" s="484"/>
      <c r="BR32" s="484"/>
      <c r="BS32" s="484"/>
      <c r="BT32" s="484"/>
      <c r="BU32" s="484"/>
      <c r="BV32" s="484"/>
      <c r="BW32" s="484"/>
      <c r="BX32" s="484"/>
      <c r="BY32" s="484"/>
    </row>
    <row r="33" spans="1:77" s="526" customFormat="1" ht="127.5">
      <c r="A33" s="521" t="s">
        <v>5715</v>
      </c>
      <c r="B33" s="525" t="s">
        <v>0</v>
      </c>
      <c r="C33" s="525" t="s">
        <v>194</v>
      </c>
      <c r="D33" s="523" t="s">
        <v>613</v>
      </c>
      <c r="E33" s="523" t="s">
        <v>705</v>
      </c>
      <c r="F33" s="522" t="s">
        <v>5716</v>
      </c>
      <c r="G33" s="523" t="s">
        <v>5666</v>
      </c>
      <c r="H33" s="586" t="s">
        <v>5717</v>
      </c>
      <c r="I33" s="522" t="s">
        <v>5718</v>
      </c>
      <c r="J33" s="522" t="s">
        <v>5696</v>
      </c>
      <c r="K33" s="523" t="s">
        <v>5006</v>
      </c>
      <c r="L33" s="522">
        <v>2</v>
      </c>
      <c r="M33" s="523" t="s">
        <v>59</v>
      </c>
      <c r="N33" s="523" t="s">
        <v>3052</v>
      </c>
      <c r="O33" s="523" t="s">
        <v>3258</v>
      </c>
      <c r="P33" s="523" t="s">
        <v>3036</v>
      </c>
      <c r="Q33" s="522" t="s">
        <v>5698</v>
      </c>
      <c r="R33" s="522" t="s">
        <v>51</v>
      </c>
      <c r="S33" s="522" t="s">
        <v>4854</v>
      </c>
      <c r="T33" s="517" t="s">
        <v>49</v>
      </c>
      <c r="U33" s="523">
        <v>1</v>
      </c>
      <c r="V33" s="523">
        <v>1</v>
      </c>
      <c r="W33" s="523" t="s">
        <v>5019</v>
      </c>
      <c r="X33" s="523" t="s">
        <v>5699</v>
      </c>
      <c r="Y33" s="522" t="s">
        <v>5699</v>
      </c>
      <c r="Z33" s="522" t="s">
        <v>5699</v>
      </c>
      <c r="AA33" s="522">
        <v>1</v>
      </c>
      <c r="AB33" s="517" t="s">
        <v>5701</v>
      </c>
      <c r="AC33" s="522" t="s">
        <v>49</v>
      </c>
      <c r="AD33" s="517" t="s">
        <v>5702</v>
      </c>
      <c r="AE33" s="522" t="s">
        <v>5703</v>
      </c>
      <c r="AF33" s="523" t="s">
        <v>5704</v>
      </c>
      <c r="AG33" s="370" t="s">
        <v>49</v>
      </c>
      <c r="AH33" s="523" t="s">
        <v>5707</v>
      </c>
      <c r="AI33" s="523" t="s">
        <v>49</v>
      </c>
      <c r="AJ33" s="523" t="s">
        <v>5705</v>
      </c>
      <c r="AK33" s="523" t="s">
        <v>49</v>
      </c>
      <c r="AL33" s="523" t="s">
        <v>51</v>
      </c>
      <c r="AM33" s="523" t="s">
        <v>51</v>
      </c>
      <c r="AN33" s="523" t="s">
        <v>51</v>
      </c>
      <c r="AO33" s="525" t="s">
        <v>5706</v>
      </c>
      <c r="AP33" s="521" t="s">
        <v>51</v>
      </c>
      <c r="AQ33" s="521" t="s">
        <v>5705</v>
      </c>
      <c r="AR33" s="521" t="s">
        <v>5705</v>
      </c>
      <c r="AS33" s="193" t="s">
        <v>5708</v>
      </c>
      <c r="AT33" s="525" t="s">
        <v>5705</v>
      </c>
      <c r="AU33" s="516" t="s">
        <v>1067</v>
      </c>
      <c r="AV33" s="524" t="s">
        <v>5709</v>
      </c>
      <c r="AW33" s="319" t="s">
        <v>5710</v>
      </c>
      <c r="AX33" s="521" t="s">
        <v>5711</v>
      </c>
      <c r="AY33" s="525" t="s">
        <v>5719</v>
      </c>
      <c r="AZ33" s="525" t="s">
        <v>5714</v>
      </c>
      <c r="BA33" s="525" t="s">
        <v>707</v>
      </c>
      <c r="BB33" s="525" t="s">
        <v>5720</v>
      </c>
      <c r="BC33" s="525" t="s">
        <v>5712</v>
      </c>
      <c r="BD33" s="525" t="s">
        <v>5706</v>
      </c>
      <c r="BE33" s="525" t="s">
        <v>5713</v>
      </c>
      <c r="BF33" s="525" t="s">
        <v>51</v>
      </c>
      <c r="BG33" s="525" t="s">
        <v>5705</v>
      </c>
      <c r="BH33" s="525" t="s">
        <v>5721</v>
      </c>
      <c r="BI33" s="525" t="s">
        <v>5714</v>
      </c>
      <c r="BJ33" s="525" t="s">
        <v>51</v>
      </c>
      <c r="BK33" s="521"/>
      <c r="BL33" s="521"/>
      <c r="BM33" s="521"/>
      <c r="BN33" s="520"/>
      <c r="BO33" s="484"/>
      <c r="BP33" s="484"/>
      <c r="BQ33" s="484"/>
      <c r="BR33" s="484"/>
      <c r="BS33" s="484"/>
      <c r="BT33" s="484"/>
      <c r="BU33" s="484"/>
      <c r="BV33" s="484"/>
      <c r="BW33" s="484"/>
      <c r="BX33" s="484"/>
      <c r="BY33" s="484"/>
    </row>
    <row r="34" spans="1:77" s="526" customFormat="1">
      <c r="A34" s="521"/>
      <c r="B34" s="525"/>
      <c r="C34" s="525"/>
      <c r="D34" s="525"/>
      <c r="E34" s="523"/>
      <c r="F34" s="522"/>
      <c r="G34" s="522"/>
      <c r="H34" s="169"/>
      <c r="I34" s="522"/>
      <c r="J34" s="522"/>
      <c r="K34" s="523"/>
      <c r="L34" s="522"/>
      <c r="M34" s="522"/>
      <c r="N34" s="522"/>
      <c r="O34" s="522"/>
      <c r="P34" s="523"/>
      <c r="Q34" s="522"/>
      <c r="R34" s="522"/>
      <c r="S34" s="522"/>
      <c r="T34" s="522"/>
      <c r="U34" s="523"/>
      <c r="V34" s="523"/>
      <c r="W34" s="523"/>
      <c r="X34" s="523"/>
      <c r="Y34" s="522"/>
      <c r="Z34" s="522"/>
      <c r="AA34" s="522"/>
      <c r="AB34" s="522"/>
      <c r="AC34" s="522"/>
      <c r="AD34" s="522"/>
      <c r="AE34" s="523"/>
      <c r="AF34" s="523"/>
      <c r="AG34" s="523"/>
      <c r="AH34" s="523"/>
      <c r="AI34" s="523"/>
      <c r="AJ34" s="523"/>
      <c r="AK34" s="523"/>
      <c r="AL34" s="525"/>
      <c r="AM34" s="525"/>
      <c r="AN34" s="525"/>
      <c r="AO34" s="521"/>
      <c r="AP34" s="521"/>
      <c r="AQ34" s="521"/>
      <c r="AR34" s="519"/>
      <c r="AS34" s="525"/>
      <c r="AT34" s="525"/>
      <c r="AU34" s="524"/>
      <c r="AV34" s="521"/>
      <c r="AW34" s="530"/>
      <c r="AX34" s="525"/>
      <c r="AY34" s="525"/>
      <c r="AZ34" s="525"/>
      <c r="BA34" s="525"/>
      <c r="BB34" s="525"/>
      <c r="BC34" s="525"/>
      <c r="BD34" s="525"/>
      <c r="BE34" s="525"/>
      <c r="BF34" s="525"/>
      <c r="BG34" s="525"/>
      <c r="BH34" s="525"/>
      <c r="BI34" s="525"/>
      <c r="BJ34" s="521"/>
      <c r="BK34" s="521"/>
      <c r="BL34" s="521"/>
      <c r="BM34" s="520"/>
      <c r="BN34" s="484"/>
      <c r="BO34" s="484"/>
      <c r="BP34" s="484"/>
      <c r="BQ34" s="484"/>
      <c r="BR34" s="484"/>
      <c r="BS34" s="484"/>
      <c r="BT34" s="484"/>
      <c r="BU34" s="484"/>
      <c r="BV34" s="484"/>
      <c r="BW34" s="484"/>
      <c r="BX34" s="484"/>
      <c r="BY34" s="484"/>
    </row>
    <row r="35" spans="1:77" s="185" customFormat="1" ht="140.25">
      <c r="A35" s="521" t="s">
        <v>5018</v>
      </c>
      <c r="B35" s="525" t="s">
        <v>0</v>
      </c>
      <c r="C35" s="525" t="s">
        <v>194</v>
      </c>
      <c r="D35" s="523" t="s">
        <v>613</v>
      </c>
      <c r="E35" s="523" t="s">
        <v>705</v>
      </c>
      <c r="F35" s="522" t="s">
        <v>4638</v>
      </c>
      <c r="G35" s="523" t="s">
        <v>5666</v>
      </c>
      <c r="H35" s="587" t="s">
        <v>5722</v>
      </c>
      <c r="I35" s="588" t="s">
        <v>5723</v>
      </c>
      <c r="J35" s="522" t="s">
        <v>5724</v>
      </c>
      <c r="K35" s="523" t="s">
        <v>5006</v>
      </c>
      <c r="L35" s="522">
        <v>2</v>
      </c>
      <c r="M35" s="523" t="s">
        <v>59</v>
      </c>
      <c r="N35" s="523" t="s">
        <v>3052</v>
      </c>
      <c r="O35" s="523" t="s">
        <v>3258</v>
      </c>
      <c r="P35" s="523" t="s">
        <v>3036</v>
      </c>
      <c r="Q35" s="522" t="s">
        <v>5725</v>
      </c>
      <c r="R35" s="522" t="s">
        <v>51</v>
      </c>
      <c r="S35" s="522" t="s">
        <v>4854</v>
      </c>
      <c r="T35" s="517" t="s">
        <v>49</v>
      </c>
      <c r="U35" s="523">
        <v>1</v>
      </c>
      <c r="V35" s="523">
        <v>1</v>
      </c>
      <c r="W35" s="523" t="s">
        <v>5019</v>
      </c>
      <c r="X35" s="523" t="s">
        <v>5699</v>
      </c>
      <c r="Y35" s="522" t="s">
        <v>5699</v>
      </c>
      <c r="Z35" s="522" t="s">
        <v>5699</v>
      </c>
      <c r="AA35" s="522" t="s">
        <v>5726</v>
      </c>
      <c r="AB35" s="517" t="s">
        <v>5701</v>
      </c>
      <c r="AC35" s="522" t="s">
        <v>49</v>
      </c>
      <c r="AD35" s="517" t="s">
        <v>5702</v>
      </c>
      <c r="AE35" s="522" t="s">
        <v>5727</v>
      </c>
      <c r="AF35" s="523" t="s">
        <v>5020</v>
      </c>
      <c r="AG35" s="370" t="s">
        <v>49</v>
      </c>
      <c r="AH35" s="523" t="s">
        <v>5707</v>
      </c>
      <c r="AI35" s="523" t="s">
        <v>49</v>
      </c>
      <c r="AJ35" s="523" t="s">
        <v>51</v>
      </c>
      <c r="AK35" s="523" t="s">
        <v>49</v>
      </c>
      <c r="AL35" s="523" t="s">
        <v>51</v>
      </c>
      <c r="AM35" s="523" t="s">
        <v>51</v>
      </c>
      <c r="AN35" s="523" t="s">
        <v>51</v>
      </c>
      <c r="AO35" s="525" t="s">
        <v>3262</v>
      </c>
      <c r="AP35" s="521" t="s">
        <v>51</v>
      </c>
      <c r="AQ35" s="521" t="s">
        <v>5705</v>
      </c>
      <c r="AR35" s="521" t="s">
        <v>51</v>
      </c>
      <c r="AS35" s="519" t="s">
        <v>5708</v>
      </c>
      <c r="AT35" s="525" t="s">
        <v>51</v>
      </c>
      <c r="AU35" s="521" t="s">
        <v>1067</v>
      </c>
      <c r="AV35" s="524" t="s">
        <v>5709</v>
      </c>
      <c r="AW35" s="319" t="s">
        <v>5728</v>
      </c>
      <c r="AX35" s="521" t="s">
        <v>5729</v>
      </c>
      <c r="AY35" s="525" t="s">
        <v>700</v>
      </c>
      <c r="AZ35" s="525" t="s">
        <v>2419</v>
      </c>
      <c r="BA35" s="525" t="s">
        <v>707</v>
      </c>
      <c r="BB35" s="525" t="s">
        <v>5730</v>
      </c>
      <c r="BC35" s="525" t="s">
        <v>5712</v>
      </c>
      <c r="BD35" s="525" t="s">
        <v>5706</v>
      </c>
      <c r="BE35" s="525" t="s">
        <v>5731</v>
      </c>
      <c r="BF35" s="525" t="s">
        <v>51</v>
      </c>
      <c r="BG35" s="525" t="s">
        <v>16</v>
      </c>
      <c r="BH35" s="525" t="s">
        <v>2099</v>
      </c>
      <c r="BI35" s="525" t="s">
        <v>5706</v>
      </c>
      <c r="BJ35" s="525" t="s">
        <v>51</v>
      </c>
      <c r="BK35" s="521" t="s">
        <v>5021</v>
      </c>
      <c r="BL35" s="521"/>
      <c r="BM35" s="521"/>
      <c r="BN35" s="520"/>
      <c r="BO35" s="484"/>
      <c r="BP35" s="484"/>
      <c r="BQ35" s="484"/>
      <c r="BR35" s="484"/>
      <c r="BS35" s="484"/>
      <c r="BT35" s="484"/>
      <c r="BU35" s="484"/>
      <c r="BV35" s="484"/>
      <c r="BW35" s="484"/>
      <c r="BX35" s="484"/>
      <c r="BY35" s="484"/>
    </row>
    <row r="36" spans="1:77" s="185" customFormat="1">
      <c r="A36" s="404"/>
      <c r="B36" s="402"/>
      <c r="C36" s="402"/>
      <c r="D36" s="402"/>
      <c r="E36" s="401"/>
      <c r="F36" s="486"/>
      <c r="G36" s="486"/>
      <c r="H36" s="486"/>
      <c r="I36" s="486"/>
      <c r="J36" s="486"/>
      <c r="K36" s="401"/>
      <c r="L36" s="486"/>
      <c r="M36" s="486"/>
      <c r="N36" s="486"/>
      <c r="O36" s="486"/>
      <c r="P36" s="401"/>
      <c r="Q36" s="486"/>
      <c r="R36" s="486"/>
      <c r="S36" s="486"/>
      <c r="T36" s="486"/>
      <c r="U36" s="401"/>
      <c r="V36" s="401"/>
      <c r="W36" s="401"/>
      <c r="X36" s="401"/>
      <c r="Y36" s="486"/>
      <c r="Z36" s="486"/>
      <c r="AA36" s="486"/>
      <c r="AB36" s="486"/>
      <c r="AC36" s="486"/>
      <c r="AD36" s="486"/>
      <c r="AE36" s="401"/>
      <c r="AF36" s="401"/>
      <c r="AG36" s="401"/>
      <c r="AH36" s="401"/>
      <c r="AI36" s="401"/>
      <c r="AJ36" s="401"/>
      <c r="AK36" s="401"/>
      <c r="AL36" s="402"/>
      <c r="AM36" s="402"/>
      <c r="AN36" s="402"/>
      <c r="AO36" s="485"/>
      <c r="AP36" s="485"/>
      <c r="AQ36" s="485"/>
      <c r="AR36" s="52"/>
      <c r="AS36" s="402"/>
      <c r="AT36" s="402"/>
      <c r="AU36" s="150"/>
      <c r="AV36" s="485"/>
      <c r="AW36" s="320"/>
      <c r="AX36" s="402"/>
      <c r="AY36" s="402"/>
      <c r="AZ36" s="402"/>
      <c r="BA36" s="402"/>
      <c r="BB36" s="402"/>
      <c r="BC36" s="402"/>
      <c r="BD36" s="402"/>
      <c r="BE36" s="402"/>
      <c r="BF36" s="402"/>
      <c r="BG36" s="402"/>
      <c r="BH36" s="402"/>
      <c r="BI36" s="402"/>
      <c r="BJ36" s="485"/>
      <c r="BK36" s="485"/>
      <c r="BL36" s="485"/>
      <c r="BM36" s="71"/>
      <c r="BN36" s="484"/>
      <c r="BO36" s="484"/>
      <c r="BP36" s="484"/>
      <c r="BQ36" s="484"/>
      <c r="BR36" s="484"/>
      <c r="BS36" s="484"/>
      <c r="BT36" s="484"/>
      <c r="BU36" s="484"/>
      <c r="BV36" s="484"/>
      <c r="BW36" s="484"/>
      <c r="BX36" s="484"/>
      <c r="BY36" s="484"/>
    </row>
    <row r="37" spans="1:77" s="185" customFormat="1" ht="89.25">
      <c r="A37" s="521" t="s">
        <v>5022</v>
      </c>
      <c r="B37" s="402" t="s">
        <v>0</v>
      </c>
      <c r="C37" s="402" t="s">
        <v>194</v>
      </c>
      <c r="D37" s="402" t="s">
        <v>669</v>
      </c>
      <c r="E37" s="401" t="s">
        <v>705</v>
      </c>
      <c r="F37" s="486" t="s">
        <v>5023</v>
      </c>
      <c r="G37" s="401" t="s">
        <v>5015</v>
      </c>
      <c r="H37" s="486" t="s">
        <v>5024</v>
      </c>
      <c r="I37" s="486" t="s">
        <v>5025</v>
      </c>
      <c r="J37" s="486" t="s">
        <v>5026</v>
      </c>
      <c r="K37" s="401" t="s">
        <v>5027</v>
      </c>
      <c r="L37" s="486">
        <v>2</v>
      </c>
      <c r="M37" s="401" t="s">
        <v>59</v>
      </c>
      <c r="N37" s="401" t="s">
        <v>3052</v>
      </c>
      <c r="O37" s="401" t="s">
        <v>3258</v>
      </c>
      <c r="P37" s="401" t="s">
        <v>3036</v>
      </c>
      <c r="Q37" s="486" t="s">
        <v>726</v>
      </c>
      <c r="R37" s="486" t="s">
        <v>51</v>
      </c>
      <c r="S37" s="486" t="s">
        <v>4854</v>
      </c>
      <c r="T37" s="283" t="s">
        <v>49</v>
      </c>
      <c r="U37" s="401">
        <v>1</v>
      </c>
      <c r="V37" s="401">
        <v>1</v>
      </c>
      <c r="W37" s="401" t="s">
        <v>5028</v>
      </c>
      <c r="X37" s="401" t="s">
        <v>194</v>
      </c>
      <c r="Y37" s="401" t="s">
        <v>5029</v>
      </c>
      <c r="Z37" s="401" t="s">
        <v>194</v>
      </c>
      <c r="AA37" s="486" t="s">
        <v>49</v>
      </c>
      <c r="AB37" s="486" t="s">
        <v>49</v>
      </c>
      <c r="AC37" s="486" t="s">
        <v>49</v>
      </c>
      <c r="AD37" s="486" t="s">
        <v>51</v>
      </c>
      <c r="AE37" s="401" t="s">
        <v>5030</v>
      </c>
      <c r="AF37" s="370">
        <v>2</v>
      </c>
      <c r="AG37" s="401" t="s">
        <v>49</v>
      </c>
      <c r="AH37" s="401" t="s">
        <v>49</v>
      </c>
      <c r="AI37" s="401" t="s">
        <v>49</v>
      </c>
      <c r="AJ37" s="401" t="s">
        <v>51</v>
      </c>
      <c r="AK37" s="401" t="s">
        <v>51</v>
      </c>
      <c r="AL37" s="402"/>
      <c r="AM37" s="402"/>
      <c r="AN37" s="402"/>
      <c r="AO37" s="319" t="s">
        <v>49</v>
      </c>
      <c r="AP37" s="485"/>
      <c r="AQ37" s="319" t="s">
        <v>49</v>
      </c>
      <c r="AR37" s="52" t="s">
        <v>5008</v>
      </c>
      <c r="AS37" s="316" t="s">
        <v>49</v>
      </c>
      <c r="AT37" s="402" t="s">
        <v>1067</v>
      </c>
      <c r="AU37" s="315" t="s">
        <v>4643</v>
      </c>
      <c r="AV37" s="485"/>
      <c r="AW37" s="320"/>
      <c r="AX37" s="402" t="s">
        <v>2157</v>
      </c>
      <c r="AY37" s="402" t="s">
        <v>2419</v>
      </c>
      <c r="AZ37" s="402" t="s">
        <v>707</v>
      </c>
      <c r="BA37" s="402" t="s">
        <v>5031</v>
      </c>
      <c r="BB37" s="402"/>
      <c r="BC37" s="402" t="s">
        <v>51</v>
      </c>
      <c r="BD37" s="402" t="s">
        <v>1876</v>
      </c>
      <c r="BE37" s="402" t="s">
        <v>51</v>
      </c>
      <c r="BF37" s="402" t="s">
        <v>95</v>
      </c>
      <c r="BG37" s="402" t="s">
        <v>95</v>
      </c>
      <c r="BH37" s="402"/>
      <c r="BI37" s="402" t="s">
        <v>51</v>
      </c>
      <c r="BJ37" s="485" t="s">
        <v>5032</v>
      </c>
      <c r="BK37" s="485"/>
      <c r="BL37" s="485"/>
      <c r="BM37" s="71"/>
      <c r="BN37" s="484"/>
      <c r="BO37" s="484"/>
      <c r="BP37" s="484"/>
      <c r="BQ37" s="484"/>
      <c r="BR37" s="484"/>
      <c r="BS37" s="484"/>
      <c r="BT37" s="484"/>
      <c r="BU37" s="484"/>
      <c r="BV37" s="484"/>
      <c r="BW37" s="484"/>
      <c r="BX37" s="484"/>
      <c r="BY37" s="484"/>
    </row>
    <row r="38" spans="1:77" s="185" customFormat="1">
      <c r="A38" s="404"/>
      <c r="B38" s="402"/>
      <c r="C38" s="402"/>
      <c r="D38" s="402"/>
      <c r="E38" s="401"/>
      <c r="F38" s="74"/>
      <c r="G38" s="74"/>
      <c r="H38" s="74"/>
      <c r="I38" s="74"/>
      <c r="J38" s="74"/>
      <c r="K38" s="401"/>
      <c r="L38" s="74"/>
      <c r="M38" s="74"/>
      <c r="N38" s="74"/>
      <c r="O38" s="74"/>
      <c r="P38" s="401"/>
      <c r="Q38" s="74"/>
      <c r="R38" s="74"/>
      <c r="S38" s="74"/>
      <c r="T38" s="74"/>
      <c r="U38" s="401"/>
      <c r="V38" s="401"/>
      <c r="W38" s="401"/>
      <c r="X38" s="401"/>
      <c r="Y38" s="74"/>
      <c r="Z38" s="74"/>
      <c r="AA38" s="74"/>
      <c r="AB38" s="74"/>
      <c r="AC38" s="74"/>
      <c r="AD38" s="74"/>
      <c r="AE38" s="401"/>
      <c r="AF38" s="401"/>
      <c r="AG38" s="401"/>
      <c r="AH38" s="401"/>
      <c r="AI38" s="401"/>
      <c r="AJ38" s="401"/>
      <c r="AK38" s="401"/>
      <c r="AL38" s="402"/>
      <c r="AM38" s="402"/>
      <c r="AN38" s="402"/>
      <c r="AO38" s="72"/>
      <c r="AP38" s="72"/>
      <c r="AQ38" s="72"/>
      <c r="AR38" s="52"/>
      <c r="AS38" s="402"/>
      <c r="AT38" s="402"/>
      <c r="AU38" s="150"/>
      <c r="AV38" s="72"/>
      <c r="AW38" s="320"/>
      <c r="AX38" s="402"/>
      <c r="AY38" s="402"/>
      <c r="AZ38" s="402"/>
      <c r="BA38" s="402"/>
      <c r="BB38" s="402"/>
      <c r="BC38" s="402"/>
      <c r="BD38" s="402"/>
      <c r="BE38" s="402"/>
      <c r="BF38" s="402"/>
      <c r="BG38" s="402"/>
      <c r="BH38" s="402"/>
      <c r="BI38" s="402"/>
      <c r="BJ38" s="72"/>
      <c r="BK38" s="72"/>
      <c r="BL38" s="72"/>
      <c r="BM38" s="71"/>
      <c r="BN38" s="70"/>
      <c r="BO38" s="70"/>
      <c r="BP38" s="70"/>
      <c r="BQ38" s="70"/>
      <c r="BR38" s="70"/>
      <c r="BS38" s="70"/>
      <c r="BT38" s="70"/>
      <c r="BU38" s="70"/>
      <c r="BV38" s="70"/>
      <c r="BW38" s="70"/>
      <c r="BX38" s="70"/>
      <c r="BY38" s="70"/>
    </row>
    <row r="39" spans="1:77" s="185" customFormat="1">
      <c r="A39" s="402" t="s">
        <v>5812</v>
      </c>
      <c r="B39" s="402"/>
      <c r="C39" s="402"/>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2"/>
      <c r="AM39" s="401"/>
      <c r="AN39" s="402"/>
      <c r="AO39" s="402"/>
      <c r="AP39" s="402"/>
      <c r="AQ39" s="402"/>
      <c r="AR39" s="314"/>
      <c r="AS39" s="402"/>
      <c r="AT39" s="402"/>
      <c r="AU39" s="315"/>
      <c r="AV39" s="402"/>
      <c r="AW39" s="402"/>
      <c r="AX39" s="402"/>
      <c r="AY39" s="402"/>
      <c r="AZ39" s="402"/>
      <c r="BA39" s="402"/>
      <c r="BB39" s="402"/>
      <c r="BC39" s="402"/>
      <c r="BD39" s="402"/>
      <c r="BE39" s="402"/>
      <c r="BF39" s="402"/>
      <c r="BG39" s="402"/>
      <c r="BH39" s="402"/>
      <c r="BI39" s="402"/>
      <c r="BJ39" s="402"/>
      <c r="BK39" s="402"/>
      <c r="BL39" s="402"/>
      <c r="BM39" s="402"/>
    </row>
    <row r="40" spans="1:77" s="185" customFormat="1" ht="89.25">
      <c r="A40" s="402" t="s">
        <v>4663</v>
      </c>
      <c r="B40" s="402" t="s">
        <v>53</v>
      </c>
      <c r="C40" s="402" t="s">
        <v>4637</v>
      </c>
      <c r="D40" s="401" t="s">
        <v>613</v>
      </c>
      <c r="E40" s="401" t="s">
        <v>705</v>
      </c>
      <c r="F40" s="401" t="s">
        <v>4638</v>
      </c>
      <c r="G40" s="401" t="s">
        <v>29</v>
      </c>
      <c r="H40" s="401" t="s">
        <v>4664</v>
      </c>
      <c r="I40" s="401" t="s">
        <v>4665</v>
      </c>
      <c r="J40" s="401" t="s">
        <v>4666</v>
      </c>
      <c r="K40" s="401" t="s">
        <v>4667</v>
      </c>
      <c r="L40" s="401">
        <v>4</v>
      </c>
      <c r="M40" s="401" t="s">
        <v>254</v>
      </c>
      <c r="N40" s="401" t="s">
        <v>4668</v>
      </c>
      <c r="O40" s="401" t="s">
        <v>4669</v>
      </c>
      <c r="P40" s="401" t="s">
        <v>3036</v>
      </c>
      <c r="Q40" s="401" t="s">
        <v>50</v>
      </c>
      <c r="R40" s="401" t="s">
        <v>51</v>
      </c>
      <c r="S40" s="401" t="s">
        <v>4670</v>
      </c>
      <c r="T40" s="401" t="s">
        <v>4195</v>
      </c>
      <c r="U40" s="401">
        <v>2</v>
      </c>
      <c r="V40" s="401">
        <v>2</v>
      </c>
      <c r="W40" s="401" t="s">
        <v>62</v>
      </c>
      <c r="X40" s="401" t="s">
        <v>539</v>
      </c>
      <c r="Y40" s="401" t="s">
        <v>539</v>
      </c>
      <c r="Z40" s="401" t="s">
        <v>540</v>
      </c>
      <c r="AA40" s="401">
        <v>1</v>
      </c>
      <c r="AB40" s="401" t="s">
        <v>49</v>
      </c>
      <c r="AC40" s="401">
        <v>2</v>
      </c>
      <c r="AD40" s="401" t="s">
        <v>51</v>
      </c>
      <c r="AE40" s="401" t="s">
        <v>4671</v>
      </c>
      <c r="AF40" s="401" t="s">
        <v>49</v>
      </c>
      <c r="AG40" s="401" t="s">
        <v>51</v>
      </c>
      <c r="AH40" s="401" t="s">
        <v>49</v>
      </c>
      <c r="AI40" s="401">
        <v>2</v>
      </c>
      <c r="AJ40" s="401" t="s">
        <v>51</v>
      </c>
      <c r="AK40" s="401" t="s">
        <v>51</v>
      </c>
      <c r="AL40" s="402" t="s">
        <v>51</v>
      </c>
      <c r="AM40" s="401" t="s">
        <v>4672</v>
      </c>
      <c r="AN40" s="402" t="s">
        <v>3262</v>
      </c>
      <c r="AO40" s="402" t="s">
        <v>21</v>
      </c>
      <c r="AP40" s="402" t="s">
        <v>2449</v>
      </c>
      <c r="AQ40" s="402" t="s">
        <v>51</v>
      </c>
      <c r="AR40" s="314" t="s">
        <v>4673</v>
      </c>
      <c r="AS40" s="402" t="s">
        <v>2449</v>
      </c>
      <c r="AT40" s="402" t="s">
        <v>1067</v>
      </c>
      <c r="AU40" s="315" t="s">
        <v>4674</v>
      </c>
      <c r="AV40" s="402" t="s">
        <v>1206</v>
      </c>
      <c r="AW40" s="402" t="s">
        <v>4675</v>
      </c>
      <c r="AX40" s="402" t="s">
        <v>644</v>
      </c>
      <c r="AY40" s="402" t="s">
        <v>644</v>
      </c>
      <c r="AZ40" s="402" t="s">
        <v>644</v>
      </c>
      <c r="BA40" s="402" t="s">
        <v>644</v>
      </c>
      <c r="BB40" s="402" t="s">
        <v>644</v>
      </c>
      <c r="BC40" s="402" t="s">
        <v>644</v>
      </c>
      <c r="BD40" s="402" t="s">
        <v>644</v>
      </c>
      <c r="BE40" s="402" t="s">
        <v>644</v>
      </c>
      <c r="BF40" s="402" t="s">
        <v>644</v>
      </c>
      <c r="BG40" s="402" t="s">
        <v>4676</v>
      </c>
      <c r="BH40" s="402" t="s">
        <v>644</v>
      </c>
      <c r="BI40" s="402" t="s">
        <v>644</v>
      </c>
      <c r="BJ40" s="402"/>
      <c r="BK40" s="402"/>
      <c r="BL40" s="402"/>
      <c r="BM40" s="402"/>
    </row>
    <row r="41" spans="1:77" s="185" customFormat="1" ht="89.25">
      <c r="A41" s="402" t="s">
        <v>4677</v>
      </c>
      <c r="B41" s="402" t="s">
        <v>53</v>
      </c>
      <c r="C41" s="402" t="s">
        <v>4647</v>
      </c>
      <c r="D41" s="401" t="s">
        <v>613</v>
      </c>
      <c r="E41" s="401" t="s">
        <v>705</v>
      </c>
      <c r="F41" s="401" t="s">
        <v>4638</v>
      </c>
      <c r="G41" s="401" t="s">
        <v>19</v>
      </c>
      <c r="H41" s="401" t="s">
        <v>4678</v>
      </c>
      <c r="I41" s="401" t="s">
        <v>4679</v>
      </c>
      <c r="J41" s="401" t="s">
        <v>4680</v>
      </c>
      <c r="K41" s="401" t="s">
        <v>4667</v>
      </c>
      <c r="L41" s="401">
        <v>4</v>
      </c>
      <c r="M41" s="401" t="s">
        <v>254</v>
      </c>
      <c r="N41" s="401" t="s">
        <v>4668</v>
      </c>
      <c r="O41" s="401" t="s">
        <v>4669</v>
      </c>
      <c r="P41" s="401" t="s">
        <v>3036</v>
      </c>
      <c r="Q41" s="401" t="s">
        <v>4681</v>
      </c>
      <c r="R41" s="401" t="s">
        <v>51</v>
      </c>
      <c r="S41" s="401" t="s">
        <v>4670</v>
      </c>
      <c r="T41" s="401" t="s">
        <v>4195</v>
      </c>
      <c r="U41" s="401" t="s">
        <v>3093</v>
      </c>
      <c r="V41" s="401">
        <v>1</v>
      </c>
      <c r="W41" s="401" t="s">
        <v>62</v>
      </c>
      <c r="X41" s="401" t="s">
        <v>644</v>
      </c>
      <c r="Y41" s="401" t="s">
        <v>644</v>
      </c>
      <c r="Z41" s="401" t="s">
        <v>28</v>
      </c>
      <c r="AA41" s="401">
        <v>1</v>
      </c>
      <c r="AB41" s="401" t="s">
        <v>49</v>
      </c>
      <c r="AC41" s="401">
        <v>2</v>
      </c>
      <c r="AD41" s="401" t="s">
        <v>51</v>
      </c>
      <c r="AE41" s="401" t="s">
        <v>4682</v>
      </c>
      <c r="AF41" s="401" t="s">
        <v>49</v>
      </c>
      <c r="AG41" s="401" t="s">
        <v>51</v>
      </c>
      <c r="AH41" s="401" t="s">
        <v>49</v>
      </c>
      <c r="AI41" s="401">
        <v>2</v>
      </c>
      <c r="AJ41" s="401" t="s">
        <v>51</v>
      </c>
      <c r="AK41" s="401" t="s">
        <v>51</v>
      </c>
      <c r="AL41" s="402" t="s">
        <v>51</v>
      </c>
      <c r="AM41" s="401" t="s">
        <v>4672</v>
      </c>
      <c r="AN41" s="402" t="s">
        <v>3262</v>
      </c>
      <c r="AO41" s="402" t="s">
        <v>21</v>
      </c>
      <c r="AP41" s="402" t="s">
        <v>2449</v>
      </c>
      <c r="AQ41" s="402" t="s">
        <v>51</v>
      </c>
      <c r="AR41" s="314" t="s">
        <v>4673</v>
      </c>
      <c r="AS41" s="402" t="s">
        <v>2449</v>
      </c>
      <c r="AT41" s="402" t="s">
        <v>1067</v>
      </c>
      <c r="AU41" s="315" t="s">
        <v>4674</v>
      </c>
      <c r="AV41" s="402" t="s">
        <v>1206</v>
      </c>
      <c r="AW41" s="402" t="s">
        <v>4675</v>
      </c>
      <c r="AX41" s="402" t="s">
        <v>644</v>
      </c>
      <c r="AY41" s="402" t="s">
        <v>644</v>
      </c>
      <c r="AZ41" s="402" t="s">
        <v>644</v>
      </c>
      <c r="BA41" s="402" t="s">
        <v>644</v>
      </c>
      <c r="BB41" s="402" t="s">
        <v>644</v>
      </c>
      <c r="BC41" s="402" t="s">
        <v>644</v>
      </c>
      <c r="BD41" s="402" t="s">
        <v>644</v>
      </c>
      <c r="BE41" s="402" t="s">
        <v>644</v>
      </c>
      <c r="BF41" s="402" t="s">
        <v>644</v>
      </c>
      <c r="BG41" s="402" t="s">
        <v>4676</v>
      </c>
      <c r="BH41" s="402" t="s">
        <v>644</v>
      </c>
      <c r="BI41" s="402" t="s">
        <v>644</v>
      </c>
      <c r="BJ41" s="402"/>
      <c r="BK41" s="402"/>
      <c r="BL41" s="402"/>
      <c r="BM41" s="402"/>
    </row>
    <row r="42" spans="1:77" s="185" customFormat="1" ht="89.25">
      <c r="A42" s="402" t="s">
        <v>4683</v>
      </c>
      <c r="B42" s="402" t="s">
        <v>53</v>
      </c>
      <c r="C42" s="402" t="s">
        <v>4684</v>
      </c>
      <c r="D42" s="401" t="s">
        <v>613</v>
      </c>
      <c r="E42" s="401" t="s">
        <v>705</v>
      </c>
      <c r="F42" s="401" t="s">
        <v>4638</v>
      </c>
      <c r="G42" s="401" t="s">
        <v>625</v>
      </c>
      <c r="H42" s="401" t="s">
        <v>4685</v>
      </c>
      <c r="I42" s="401" t="s">
        <v>4686</v>
      </c>
      <c r="J42" s="401" t="s">
        <v>4687</v>
      </c>
      <c r="K42" s="401" t="s">
        <v>4667</v>
      </c>
      <c r="L42" s="401">
        <v>2</v>
      </c>
      <c r="M42" s="401" t="s">
        <v>59</v>
      </c>
      <c r="N42" s="401" t="s">
        <v>4668</v>
      </c>
      <c r="O42" s="401" t="s">
        <v>4669</v>
      </c>
      <c r="P42" s="401" t="s">
        <v>3036</v>
      </c>
      <c r="Q42" s="401" t="s">
        <v>635</v>
      </c>
      <c r="R42" s="401" t="s">
        <v>51</v>
      </c>
      <c r="S42" s="401" t="s">
        <v>4670</v>
      </c>
      <c r="T42" s="401" t="s">
        <v>4195</v>
      </c>
      <c r="U42" s="401"/>
      <c r="V42" s="401" t="s">
        <v>3214</v>
      </c>
      <c r="W42" s="401" t="s">
        <v>62</v>
      </c>
      <c r="X42" s="401" t="s">
        <v>3054</v>
      </c>
      <c r="Y42" s="401" t="s">
        <v>644</v>
      </c>
      <c r="Z42" s="401" t="s">
        <v>644</v>
      </c>
      <c r="AA42" s="401">
        <v>1</v>
      </c>
      <c r="AB42" s="401" t="s">
        <v>49</v>
      </c>
      <c r="AC42" s="401" t="s">
        <v>49</v>
      </c>
      <c r="AD42" s="401" t="s">
        <v>51</v>
      </c>
      <c r="AE42" s="401" t="s">
        <v>4688</v>
      </c>
      <c r="AF42" s="401" t="s">
        <v>49</v>
      </c>
      <c r="AG42" s="401" t="s">
        <v>51</v>
      </c>
      <c r="AH42" s="401" t="s">
        <v>49</v>
      </c>
      <c r="AI42" s="401">
        <v>2</v>
      </c>
      <c r="AJ42" s="401" t="s">
        <v>51</v>
      </c>
      <c r="AK42" s="401" t="s">
        <v>51</v>
      </c>
      <c r="AL42" s="402" t="s">
        <v>51</v>
      </c>
      <c r="AM42" s="401" t="s">
        <v>4672</v>
      </c>
      <c r="AN42" s="402" t="s">
        <v>3262</v>
      </c>
      <c r="AO42" s="402" t="s">
        <v>21</v>
      </c>
      <c r="AP42" s="402" t="s">
        <v>2449</v>
      </c>
      <c r="AQ42" s="402" t="s">
        <v>51</v>
      </c>
      <c r="AR42" s="314" t="s">
        <v>4673</v>
      </c>
      <c r="AS42" s="402" t="s">
        <v>2449</v>
      </c>
      <c r="AT42" s="402" t="s">
        <v>1067</v>
      </c>
      <c r="AU42" s="315" t="s">
        <v>4674</v>
      </c>
      <c r="AV42" s="402" t="s">
        <v>1206</v>
      </c>
      <c r="AW42" s="402" t="s">
        <v>4675</v>
      </c>
      <c r="AX42" s="402" t="s">
        <v>644</v>
      </c>
      <c r="AY42" s="402" t="s">
        <v>644</v>
      </c>
      <c r="AZ42" s="402" t="s">
        <v>644</v>
      </c>
      <c r="BA42" s="402" t="s">
        <v>644</v>
      </c>
      <c r="BB42" s="402" t="s">
        <v>644</v>
      </c>
      <c r="BC42" s="402" t="s">
        <v>644</v>
      </c>
      <c r="BD42" s="402" t="s">
        <v>644</v>
      </c>
      <c r="BE42" s="402" t="s">
        <v>644</v>
      </c>
      <c r="BF42" s="402" t="s">
        <v>644</v>
      </c>
      <c r="BG42" s="402" t="s">
        <v>4676</v>
      </c>
      <c r="BH42" s="402" t="s">
        <v>644</v>
      </c>
      <c r="BI42" s="402" t="s">
        <v>644</v>
      </c>
      <c r="BJ42" s="402"/>
      <c r="BK42" s="402"/>
      <c r="BL42" s="402"/>
      <c r="BM42" s="402"/>
    </row>
    <row r="43" spans="1:77" s="526" customFormat="1" ht="76.5">
      <c r="A43" s="529" t="s">
        <v>5759</v>
      </c>
      <c r="B43" s="525" t="s">
        <v>53</v>
      </c>
      <c r="C43" s="525" t="s">
        <v>4654</v>
      </c>
      <c r="D43" s="523" t="s">
        <v>613</v>
      </c>
      <c r="E43" s="523" t="s">
        <v>705</v>
      </c>
      <c r="F43" s="523" t="s">
        <v>4638</v>
      </c>
      <c r="G43" s="523" t="s">
        <v>3049</v>
      </c>
      <c r="H43" s="523" t="s">
        <v>5760</v>
      </c>
      <c r="I43" s="523" t="s">
        <v>5761</v>
      </c>
      <c r="J43" s="523" t="s">
        <v>5762</v>
      </c>
      <c r="K43" s="523" t="s">
        <v>4667</v>
      </c>
      <c r="L43" s="523">
        <v>2</v>
      </c>
      <c r="M43" s="523" t="s">
        <v>59</v>
      </c>
      <c r="N43" s="523" t="s">
        <v>4668</v>
      </c>
      <c r="O43" s="523" t="s">
        <v>3258</v>
      </c>
      <c r="P43" s="523" t="s">
        <v>3036</v>
      </c>
      <c r="Q43" s="523" t="s">
        <v>635</v>
      </c>
      <c r="R43" s="523" t="s">
        <v>51</v>
      </c>
      <c r="S43" s="523" t="s">
        <v>5763</v>
      </c>
      <c r="T43" s="523" t="s">
        <v>49</v>
      </c>
      <c r="U43" s="523" t="s">
        <v>5764</v>
      </c>
      <c r="V43" s="523" t="s">
        <v>3214</v>
      </c>
      <c r="W43" s="523" t="s">
        <v>49</v>
      </c>
      <c r="X43" s="523" t="s">
        <v>3054</v>
      </c>
      <c r="Y43" s="523" t="s">
        <v>644</v>
      </c>
      <c r="Z43" s="523" t="s">
        <v>644</v>
      </c>
      <c r="AA43" s="523" t="s">
        <v>51</v>
      </c>
      <c r="AB43" s="523" t="s">
        <v>62</v>
      </c>
      <c r="AC43" s="523" t="s">
        <v>62</v>
      </c>
      <c r="AD43" s="523" t="s">
        <v>51</v>
      </c>
      <c r="AE43" s="523" t="s">
        <v>5765</v>
      </c>
      <c r="AF43" s="523" t="s">
        <v>49</v>
      </c>
      <c r="AG43" s="523" t="s">
        <v>51</v>
      </c>
      <c r="AH43" s="523" t="s">
        <v>49</v>
      </c>
      <c r="AI43" s="523">
        <v>1</v>
      </c>
      <c r="AJ43" s="523" t="s">
        <v>49</v>
      </c>
      <c r="AK43" s="523" t="s">
        <v>51</v>
      </c>
      <c r="AL43" s="525" t="s">
        <v>51</v>
      </c>
      <c r="AM43" s="523" t="s">
        <v>4672</v>
      </c>
      <c r="AN43" s="525" t="s">
        <v>3262</v>
      </c>
      <c r="AO43" s="525" t="s">
        <v>21</v>
      </c>
      <c r="AP43" s="525" t="s">
        <v>51</v>
      </c>
      <c r="AQ43" s="525" t="s">
        <v>51</v>
      </c>
      <c r="AR43" s="314" t="s">
        <v>4673</v>
      </c>
      <c r="AS43" s="525" t="s">
        <v>49</v>
      </c>
      <c r="AT43" s="525" t="s">
        <v>1067</v>
      </c>
      <c r="AU43" s="315" t="s">
        <v>5766</v>
      </c>
      <c r="AV43" s="525" t="s">
        <v>1206</v>
      </c>
      <c r="AW43" s="525" t="s">
        <v>4675</v>
      </c>
      <c r="AX43" s="525" t="s">
        <v>644</v>
      </c>
      <c r="AY43" s="525" t="s">
        <v>644</v>
      </c>
      <c r="AZ43" s="525" t="s">
        <v>644</v>
      </c>
      <c r="BA43" s="525" t="s">
        <v>644</v>
      </c>
      <c r="BB43" s="525" t="s">
        <v>644</v>
      </c>
      <c r="BC43" s="525" t="s">
        <v>5767</v>
      </c>
      <c r="BD43" s="525" t="s">
        <v>644</v>
      </c>
      <c r="BE43" s="525" t="s">
        <v>644</v>
      </c>
      <c r="BF43" s="525" t="s">
        <v>644</v>
      </c>
      <c r="BG43" s="525" t="s">
        <v>5061</v>
      </c>
      <c r="BH43" s="525" t="s">
        <v>644</v>
      </c>
      <c r="BI43" s="525" t="s">
        <v>644</v>
      </c>
      <c r="BJ43" s="525"/>
      <c r="BK43" s="525"/>
      <c r="BL43" s="525"/>
      <c r="BM43" s="525"/>
    </row>
    <row r="44" spans="1:77" s="526" customFormat="1" ht="51">
      <c r="A44" s="525" t="s">
        <v>5296</v>
      </c>
      <c r="B44" s="525" t="s">
        <v>53</v>
      </c>
      <c r="C44" s="525" t="s">
        <v>5297</v>
      </c>
      <c r="D44" s="523" t="s">
        <v>613</v>
      </c>
      <c r="E44" s="523" t="s">
        <v>705</v>
      </c>
      <c r="F44" s="523" t="s">
        <v>4638</v>
      </c>
      <c r="G44" s="523" t="s">
        <v>5063</v>
      </c>
      <c r="H44" s="523" t="s">
        <v>5064</v>
      </c>
      <c r="I44" s="523" t="s">
        <v>5298</v>
      </c>
      <c r="J44" s="523" t="s">
        <v>5299</v>
      </c>
      <c r="K44" s="523" t="s">
        <v>4667</v>
      </c>
      <c r="L44" s="523">
        <v>4</v>
      </c>
      <c r="M44" s="523" t="s">
        <v>59</v>
      </c>
      <c r="N44" s="523" t="s">
        <v>4668</v>
      </c>
      <c r="O44" s="523" t="s">
        <v>3258</v>
      </c>
      <c r="P44" s="523" t="s">
        <v>3036</v>
      </c>
      <c r="Q44" s="523" t="s">
        <v>50</v>
      </c>
      <c r="R44" s="523" t="s">
        <v>51</v>
      </c>
      <c r="S44" s="523" t="s">
        <v>5300</v>
      </c>
      <c r="T44" s="523" t="s">
        <v>4195</v>
      </c>
      <c r="U44" s="523">
        <v>2</v>
      </c>
      <c r="V44" s="523">
        <v>2</v>
      </c>
      <c r="W44" s="523" t="s">
        <v>62</v>
      </c>
      <c r="X44" s="523">
        <v>1</v>
      </c>
      <c r="Y44" s="523">
        <v>1</v>
      </c>
      <c r="Z44" s="523">
        <v>2</v>
      </c>
      <c r="AA44" s="523">
        <v>1</v>
      </c>
      <c r="AB44" s="523" t="s">
        <v>49</v>
      </c>
      <c r="AC44" s="523" t="s">
        <v>49</v>
      </c>
      <c r="AD44" s="523" t="s">
        <v>51</v>
      </c>
      <c r="AE44" s="523" t="s">
        <v>5301</v>
      </c>
      <c r="AF44" s="523" t="s">
        <v>49</v>
      </c>
      <c r="AG44" s="523" t="s">
        <v>51</v>
      </c>
      <c r="AH44" s="523" t="s">
        <v>49</v>
      </c>
      <c r="AI44" s="523">
        <v>2</v>
      </c>
      <c r="AJ44" s="523" t="s">
        <v>49</v>
      </c>
      <c r="AK44" s="523" t="s">
        <v>51</v>
      </c>
      <c r="AL44" s="525" t="s">
        <v>51</v>
      </c>
      <c r="AM44" s="523" t="s">
        <v>4672</v>
      </c>
      <c r="AN44" s="525" t="s">
        <v>3262</v>
      </c>
      <c r="AO44" s="525" t="s">
        <v>21</v>
      </c>
      <c r="AP44" s="525" t="s">
        <v>51</v>
      </c>
      <c r="AQ44" s="525" t="s">
        <v>49</v>
      </c>
      <c r="AR44" s="314" t="s">
        <v>5042</v>
      </c>
      <c r="AS44" s="525" t="s">
        <v>51</v>
      </c>
      <c r="AT44" s="525" t="s">
        <v>1067</v>
      </c>
      <c r="AU44" s="315" t="s">
        <v>5302</v>
      </c>
      <c r="AV44" s="525" t="s">
        <v>1206</v>
      </c>
      <c r="AW44" s="525" t="s">
        <v>5303</v>
      </c>
      <c r="AX44" s="525" t="s">
        <v>644</v>
      </c>
      <c r="AY44" s="525" t="s">
        <v>644</v>
      </c>
      <c r="AZ44" s="525" t="s">
        <v>644</v>
      </c>
      <c r="BA44" s="525" t="s">
        <v>644</v>
      </c>
      <c r="BB44" s="525" t="s">
        <v>644</v>
      </c>
      <c r="BC44" s="525" t="s">
        <v>644</v>
      </c>
      <c r="BD44" s="525" t="s">
        <v>644</v>
      </c>
      <c r="BE44" s="525" t="s">
        <v>644</v>
      </c>
      <c r="BF44" s="525" t="s">
        <v>644</v>
      </c>
      <c r="BG44" s="525" t="s">
        <v>4676</v>
      </c>
      <c r="BH44" s="525" t="s">
        <v>644</v>
      </c>
      <c r="BI44" s="525" t="s">
        <v>644</v>
      </c>
      <c r="BJ44" s="525" t="s">
        <v>5304</v>
      </c>
      <c r="BK44" s="525"/>
      <c r="BL44" s="525"/>
      <c r="BM44" s="525"/>
    </row>
    <row r="45" spans="1:77" s="526" customFormat="1" ht="51">
      <c r="A45" s="525" t="s">
        <v>5305</v>
      </c>
      <c r="B45" s="525" t="s">
        <v>53</v>
      </c>
      <c r="C45" s="525" t="s">
        <v>5297</v>
      </c>
      <c r="D45" s="523" t="s">
        <v>613</v>
      </c>
      <c r="E45" s="523" t="s">
        <v>705</v>
      </c>
      <c r="F45" s="523" t="s">
        <v>4638</v>
      </c>
      <c r="G45" s="523" t="s">
        <v>19</v>
      </c>
      <c r="H45" s="523" t="s">
        <v>5306</v>
      </c>
      <c r="I45" s="523" t="s">
        <v>5307</v>
      </c>
      <c r="J45" s="523" t="s">
        <v>5308</v>
      </c>
      <c r="K45" s="523" t="s">
        <v>4667</v>
      </c>
      <c r="L45" s="523">
        <v>4</v>
      </c>
      <c r="M45" s="523" t="s">
        <v>59</v>
      </c>
      <c r="N45" s="523" t="s">
        <v>4668</v>
      </c>
      <c r="O45" s="523" t="s">
        <v>3258</v>
      </c>
      <c r="P45" s="523" t="s">
        <v>3036</v>
      </c>
      <c r="Q45" s="523" t="s">
        <v>726</v>
      </c>
      <c r="R45" s="523" t="s">
        <v>51</v>
      </c>
      <c r="S45" s="523" t="s">
        <v>5300</v>
      </c>
      <c r="T45" s="523" t="s">
        <v>4195</v>
      </c>
      <c r="U45" s="523" t="s">
        <v>3093</v>
      </c>
      <c r="V45" s="523">
        <v>1</v>
      </c>
      <c r="W45" s="523" t="s">
        <v>62</v>
      </c>
      <c r="X45" s="523" t="s">
        <v>49</v>
      </c>
      <c r="Y45" s="523" t="s">
        <v>644</v>
      </c>
      <c r="Z45" s="523">
        <v>2</v>
      </c>
      <c r="AA45" s="523">
        <v>1</v>
      </c>
      <c r="AB45" s="523" t="s">
        <v>49</v>
      </c>
      <c r="AC45" s="523" t="s">
        <v>49</v>
      </c>
      <c r="AD45" s="523" t="s">
        <v>51</v>
      </c>
      <c r="AE45" s="523" t="s">
        <v>4682</v>
      </c>
      <c r="AF45" s="523" t="s">
        <v>49</v>
      </c>
      <c r="AG45" s="523" t="s">
        <v>51</v>
      </c>
      <c r="AH45" s="523" t="s">
        <v>49</v>
      </c>
      <c r="AI45" s="523">
        <v>2</v>
      </c>
      <c r="AJ45" s="523" t="s">
        <v>49</v>
      </c>
      <c r="AK45" s="523" t="s">
        <v>51</v>
      </c>
      <c r="AL45" s="525" t="s">
        <v>51</v>
      </c>
      <c r="AM45" s="523" t="s">
        <v>4672</v>
      </c>
      <c r="AN45" s="525" t="s">
        <v>3262</v>
      </c>
      <c r="AO45" s="525" t="s">
        <v>21</v>
      </c>
      <c r="AP45" s="525" t="s">
        <v>51</v>
      </c>
      <c r="AQ45" s="525" t="s">
        <v>49</v>
      </c>
      <c r="AR45" s="314" t="s">
        <v>5042</v>
      </c>
      <c r="AS45" s="525" t="s">
        <v>51</v>
      </c>
      <c r="AT45" s="525" t="s">
        <v>1067</v>
      </c>
      <c r="AU45" s="315" t="s">
        <v>5302</v>
      </c>
      <c r="AV45" s="525" t="s">
        <v>1206</v>
      </c>
      <c r="AW45" s="525" t="s">
        <v>5303</v>
      </c>
      <c r="AX45" s="525" t="s">
        <v>644</v>
      </c>
      <c r="AY45" s="525" t="s">
        <v>644</v>
      </c>
      <c r="AZ45" s="525" t="s">
        <v>644</v>
      </c>
      <c r="BA45" s="525" t="s">
        <v>644</v>
      </c>
      <c r="BB45" s="525" t="s">
        <v>644</v>
      </c>
      <c r="BC45" s="525" t="s">
        <v>644</v>
      </c>
      <c r="BD45" s="525" t="s">
        <v>644</v>
      </c>
      <c r="BE45" s="525" t="s">
        <v>644</v>
      </c>
      <c r="BF45" s="525" t="s">
        <v>644</v>
      </c>
      <c r="BG45" s="525" t="s">
        <v>4676</v>
      </c>
      <c r="BH45" s="525" t="s">
        <v>644</v>
      </c>
      <c r="BI45" s="525" t="s">
        <v>644</v>
      </c>
      <c r="BJ45" s="525" t="s">
        <v>5304</v>
      </c>
      <c r="BK45" s="525"/>
      <c r="BL45" s="525"/>
      <c r="BM45" s="525"/>
    </row>
    <row r="46" spans="1:77" s="185" customFormat="1" ht="102">
      <c r="A46" s="521" t="s">
        <v>5056</v>
      </c>
      <c r="B46" s="402" t="s">
        <v>53</v>
      </c>
      <c r="C46" s="402" t="s">
        <v>5067</v>
      </c>
      <c r="D46" s="401" t="s">
        <v>613</v>
      </c>
      <c r="E46" s="401" t="s">
        <v>705</v>
      </c>
      <c r="F46" s="486" t="s">
        <v>4853</v>
      </c>
      <c r="G46" s="486" t="s">
        <v>19</v>
      </c>
      <c r="H46" s="486" t="s">
        <v>5057</v>
      </c>
      <c r="I46" s="486" t="s">
        <v>4679</v>
      </c>
      <c r="J46" s="486" t="s">
        <v>5058</v>
      </c>
      <c r="K46" s="401" t="s">
        <v>5059</v>
      </c>
      <c r="L46" s="486">
        <v>2</v>
      </c>
      <c r="M46" s="486" t="s">
        <v>59</v>
      </c>
      <c r="N46" s="401" t="s">
        <v>3035</v>
      </c>
      <c r="O46" s="401" t="s">
        <v>3258</v>
      </c>
      <c r="P46" s="401" t="s">
        <v>3036</v>
      </c>
      <c r="Q46" s="486" t="s">
        <v>726</v>
      </c>
      <c r="R46" s="283" t="s">
        <v>1206</v>
      </c>
      <c r="S46" s="401" t="s">
        <v>5037</v>
      </c>
      <c r="T46" s="486" t="s">
        <v>1206</v>
      </c>
      <c r="U46" s="401" t="s">
        <v>3048</v>
      </c>
      <c r="V46" s="401" t="s">
        <v>5038</v>
      </c>
      <c r="W46" s="401" t="s">
        <v>2606</v>
      </c>
      <c r="X46" s="401" t="s">
        <v>49</v>
      </c>
      <c r="Y46" s="486" t="s">
        <v>27</v>
      </c>
      <c r="Z46" s="486" t="s">
        <v>27</v>
      </c>
      <c r="AA46" s="486">
        <v>1</v>
      </c>
      <c r="AB46" s="486" t="s">
        <v>49</v>
      </c>
      <c r="AC46" s="486" t="s">
        <v>684</v>
      </c>
      <c r="AD46" s="486" t="s">
        <v>51</v>
      </c>
      <c r="AE46" s="401" t="s">
        <v>4642</v>
      </c>
      <c r="AF46" s="401" t="s">
        <v>49</v>
      </c>
      <c r="AG46" s="401" t="s">
        <v>51</v>
      </c>
      <c r="AH46" s="401" t="s">
        <v>49</v>
      </c>
      <c r="AI46" s="401" t="s">
        <v>51</v>
      </c>
      <c r="AJ46" s="401" t="s">
        <v>49</v>
      </c>
      <c r="AK46" s="401" t="s">
        <v>51</v>
      </c>
      <c r="AL46" s="402" t="s">
        <v>51</v>
      </c>
      <c r="AM46" s="316" t="s">
        <v>5041</v>
      </c>
      <c r="AN46" s="402" t="s">
        <v>51</v>
      </c>
      <c r="AO46" s="485" t="s">
        <v>21</v>
      </c>
      <c r="AP46" s="485" t="s">
        <v>51</v>
      </c>
      <c r="AQ46" s="485" t="s">
        <v>49</v>
      </c>
      <c r="AR46" s="52" t="s">
        <v>5042</v>
      </c>
      <c r="AS46" s="402" t="s">
        <v>1206</v>
      </c>
      <c r="AT46" s="402" t="s">
        <v>1067</v>
      </c>
      <c r="AU46" s="150" t="s">
        <v>5060</v>
      </c>
      <c r="AV46" s="319" t="s">
        <v>1206</v>
      </c>
      <c r="AW46" s="316" t="s">
        <v>5044</v>
      </c>
      <c r="AX46" s="402" t="s">
        <v>194</v>
      </c>
      <c r="AY46" s="402" t="s">
        <v>194</v>
      </c>
      <c r="AZ46" s="402" t="s">
        <v>194</v>
      </c>
      <c r="BA46" s="402" t="s">
        <v>194</v>
      </c>
      <c r="BB46" s="402" t="s">
        <v>194</v>
      </c>
      <c r="BC46" s="402" t="s">
        <v>5046</v>
      </c>
      <c r="BD46" s="402" t="s">
        <v>194</v>
      </c>
      <c r="BE46" s="402" t="s">
        <v>194</v>
      </c>
      <c r="BF46" s="402" t="s">
        <v>194</v>
      </c>
      <c r="BG46" s="402" t="s">
        <v>5061</v>
      </c>
      <c r="BH46" s="402" t="s">
        <v>194</v>
      </c>
      <c r="BI46" s="402" t="s">
        <v>194</v>
      </c>
      <c r="BJ46" s="485"/>
      <c r="BK46" s="485"/>
      <c r="BL46" s="485"/>
      <c r="BM46" s="71"/>
    </row>
    <row r="47" spans="1:77" s="185" customFormat="1" ht="102">
      <c r="A47" s="521" t="s">
        <v>5062</v>
      </c>
      <c r="B47" s="402" t="s">
        <v>53</v>
      </c>
      <c r="C47" s="402" t="s">
        <v>5067</v>
      </c>
      <c r="D47" s="401" t="s">
        <v>613</v>
      </c>
      <c r="E47" s="401" t="s">
        <v>705</v>
      </c>
      <c r="F47" s="486" t="s">
        <v>4853</v>
      </c>
      <c r="G47" s="486" t="s">
        <v>5063</v>
      </c>
      <c r="H47" s="486" t="s">
        <v>5064</v>
      </c>
      <c r="I47" s="486" t="s">
        <v>4665</v>
      </c>
      <c r="J47" s="486" t="s">
        <v>5065</v>
      </c>
      <c r="K47" s="401" t="s">
        <v>5059</v>
      </c>
      <c r="L47" s="486">
        <v>2</v>
      </c>
      <c r="M47" s="486" t="s">
        <v>59</v>
      </c>
      <c r="N47" s="401" t="s">
        <v>3035</v>
      </c>
      <c r="O47" s="401" t="s">
        <v>3258</v>
      </c>
      <c r="P47" s="401" t="s">
        <v>3036</v>
      </c>
      <c r="Q47" s="486" t="s">
        <v>50</v>
      </c>
      <c r="R47" s="283" t="s">
        <v>1206</v>
      </c>
      <c r="S47" s="401" t="s">
        <v>5037</v>
      </c>
      <c r="T47" s="486" t="s">
        <v>1206</v>
      </c>
      <c r="U47" s="401">
        <v>2</v>
      </c>
      <c r="V47" s="401" t="s">
        <v>5066</v>
      </c>
      <c r="W47" s="401" t="s">
        <v>51</v>
      </c>
      <c r="X47" s="401" t="s">
        <v>49</v>
      </c>
      <c r="Y47" s="486" t="s">
        <v>590</v>
      </c>
      <c r="Z47" s="486" t="s">
        <v>539</v>
      </c>
      <c r="AA47" s="486">
        <v>1</v>
      </c>
      <c r="AB47" s="486" t="s">
        <v>49</v>
      </c>
      <c r="AC47" s="486" t="s">
        <v>684</v>
      </c>
      <c r="AD47" s="486" t="s">
        <v>51</v>
      </c>
      <c r="AE47" s="401" t="s">
        <v>4642</v>
      </c>
      <c r="AF47" s="401" t="s">
        <v>49</v>
      </c>
      <c r="AG47" s="401" t="s">
        <v>51</v>
      </c>
      <c r="AH47" s="401" t="s">
        <v>49</v>
      </c>
      <c r="AI47" s="401" t="s">
        <v>51</v>
      </c>
      <c r="AJ47" s="401" t="s">
        <v>49</v>
      </c>
      <c r="AK47" s="401" t="s">
        <v>51</v>
      </c>
      <c r="AL47" s="402" t="s">
        <v>51</v>
      </c>
      <c r="AM47" s="316" t="s">
        <v>5041</v>
      </c>
      <c r="AN47" s="402" t="s">
        <v>51</v>
      </c>
      <c r="AO47" s="485" t="s">
        <v>21</v>
      </c>
      <c r="AP47" s="485" t="s">
        <v>51</v>
      </c>
      <c r="AQ47" s="485" t="s">
        <v>49</v>
      </c>
      <c r="AR47" s="52" t="s">
        <v>5042</v>
      </c>
      <c r="AS47" s="402" t="s">
        <v>1206</v>
      </c>
      <c r="AT47" s="402" t="s">
        <v>1067</v>
      </c>
      <c r="AU47" s="150" t="s">
        <v>5060</v>
      </c>
      <c r="AV47" s="319" t="s">
        <v>1206</v>
      </c>
      <c r="AW47" s="316" t="s">
        <v>5044</v>
      </c>
      <c r="AX47" s="402" t="s">
        <v>194</v>
      </c>
      <c r="AY47" s="402" t="s">
        <v>194</v>
      </c>
      <c r="AZ47" s="402" t="s">
        <v>194</v>
      </c>
      <c r="BA47" s="402" t="s">
        <v>194</v>
      </c>
      <c r="BB47" s="402" t="s">
        <v>194</v>
      </c>
      <c r="BC47" s="402" t="s">
        <v>5046</v>
      </c>
      <c r="BD47" s="402" t="s">
        <v>194</v>
      </c>
      <c r="BE47" s="402" t="s">
        <v>194</v>
      </c>
      <c r="BF47" s="402" t="s">
        <v>194</v>
      </c>
      <c r="BG47" s="402" t="s">
        <v>5061</v>
      </c>
      <c r="BH47" s="402" t="s">
        <v>194</v>
      </c>
      <c r="BI47" s="402" t="s">
        <v>194</v>
      </c>
      <c r="BJ47" s="485"/>
      <c r="BK47" s="485"/>
      <c r="BL47" s="485"/>
      <c r="BM47" s="71"/>
    </row>
    <row r="48" spans="1:77" s="526" customFormat="1" ht="76.5">
      <c r="A48" s="529" t="s">
        <v>5768</v>
      </c>
      <c r="B48" s="525" t="s">
        <v>53</v>
      </c>
      <c r="C48" s="525" t="s">
        <v>5182</v>
      </c>
      <c r="D48" s="523" t="s">
        <v>613</v>
      </c>
      <c r="E48" s="523" t="s">
        <v>705</v>
      </c>
      <c r="F48" s="522" t="s">
        <v>4853</v>
      </c>
      <c r="G48" s="523" t="s">
        <v>3049</v>
      </c>
      <c r="H48" s="523" t="s">
        <v>5760</v>
      </c>
      <c r="I48" s="523" t="s">
        <v>5769</v>
      </c>
      <c r="J48" s="523" t="s">
        <v>5770</v>
      </c>
      <c r="K48" s="523" t="s">
        <v>5771</v>
      </c>
      <c r="L48" s="523">
        <v>2</v>
      </c>
      <c r="M48" s="523" t="s">
        <v>59</v>
      </c>
      <c r="N48" s="523" t="s">
        <v>4668</v>
      </c>
      <c r="O48" s="523" t="s">
        <v>3258</v>
      </c>
      <c r="P48" s="523" t="s">
        <v>3036</v>
      </c>
      <c r="Q48" s="523" t="s">
        <v>635</v>
      </c>
      <c r="R48" s="523" t="s">
        <v>51</v>
      </c>
      <c r="S48" s="523" t="s">
        <v>5763</v>
      </c>
      <c r="T48" s="523" t="s">
        <v>6033</v>
      </c>
      <c r="U48" s="523" t="s">
        <v>49</v>
      </c>
      <c r="V48" s="523" t="s">
        <v>49</v>
      </c>
      <c r="W48" s="523" t="s">
        <v>49</v>
      </c>
      <c r="X48" s="523" t="s">
        <v>49</v>
      </c>
      <c r="Y48" s="523" t="s">
        <v>49</v>
      </c>
      <c r="Z48" s="523" t="s">
        <v>49</v>
      </c>
      <c r="AA48" s="523" t="s">
        <v>62</v>
      </c>
      <c r="AB48" s="523" t="s">
        <v>49</v>
      </c>
      <c r="AC48" s="523" t="s">
        <v>5772</v>
      </c>
      <c r="AD48" s="523" t="s">
        <v>51</v>
      </c>
      <c r="AE48" s="523" t="s">
        <v>5773</v>
      </c>
      <c r="AF48" s="523" t="s">
        <v>49</v>
      </c>
      <c r="AG48" s="523" t="s">
        <v>51</v>
      </c>
      <c r="AH48" s="523" t="s">
        <v>49</v>
      </c>
      <c r="AI48" s="523">
        <v>1</v>
      </c>
      <c r="AJ48" s="523" t="s">
        <v>49</v>
      </c>
      <c r="AK48" s="523" t="s">
        <v>51</v>
      </c>
      <c r="AL48" s="525" t="s">
        <v>1206</v>
      </c>
      <c r="AM48" s="523" t="s">
        <v>49</v>
      </c>
      <c r="AN48" s="525" t="s">
        <v>51</v>
      </c>
      <c r="AO48" s="525" t="s">
        <v>21</v>
      </c>
      <c r="AP48" s="316" t="s">
        <v>2844</v>
      </c>
      <c r="AQ48" s="525" t="s">
        <v>49</v>
      </c>
      <c r="AR48" s="314" t="s">
        <v>5042</v>
      </c>
      <c r="AS48" s="525" t="s">
        <v>49</v>
      </c>
      <c r="AT48" s="525" t="s">
        <v>1067</v>
      </c>
      <c r="AU48" s="315" t="s">
        <v>5774</v>
      </c>
      <c r="AV48" s="525" t="s">
        <v>1206</v>
      </c>
      <c r="AW48" s="525" t="s">
        <v>5044</v>
      </c>
      <c r="AX48" s="525" t="s">
        <v>644</v>
      </c>
      <c r="AY48" s="525" t="s">
        <v>644</v>
      </c>
      <c r="AZ48" s="525" t="s">
        <v>644</v>
      </c>
      <c r="BA48" s="525" t="s">
        <v>644</v>
      </c>
      <c r="BB48" s="525" t="s">
        <v>644</v>
      </c>
      <c r="BC48" s="525" t="s">
        <v>5775</v>
      </c>
      <c r="BD48" s="525" t="s">
        <v>644</v>
      </c>
      <c r="BE48" s="525" t="s">
        <v>644</v>
      </c>
      <c r="BF48" s="525" t="s">
        <v>644</v>
      </c>
      <c r="BG48" s="525" t="s">
        <v>5061</v>
      </c>
      <c r="BH48" s="525" t="s">
        <v>644</v>
      </c>
      <c r="BI48" s="525" t="s">
        <v>644</v>
      </c>
      <c r="BJ48" s="525"/>
      <c r="BK48" s="525"/>
      <c r="BL48" s="525"/>
      <c r="BM48" s="525"/>
    </row>
    <row r="49" spans="1:65" s="185" customFormat="1">
      <c r="A49" s="521"/>
      <c r="B49" s="402"/>
      <c r="C49" s="402"/>
      <c r="D49" s="402"/>
      <c r="E49" s="401"/>
      <c r="F49" s="486"/>
      <c r="G49" s="486"/>
      <c r="H49" s="486"/>
      <c r="I49" s="486"/>
      <c r="J49" s="486"/>
      <c r="K49" s="401"/>
      <c r="L49" s="486"/>
      <c r="M49" s="486"/>
      <c r="N49" s="486"/>
      <c r="O49" s="486"/>
      <c r="P49" s="401"/>
      <c r="Q49" s="486"/>
      <c r="R49" s="486"/>
      <c r="S49" s="486"/>
      <c r="T49" s="486"/>
      <c r="U49" s="401"/>
      <c r="V49" s="401"/>
      <c r="W49" s="401"/>
      <c r="X49" s="401"/>
      <c r="Y49" s="486"/>
      <c r="Z49" s="486"/>
      <c r="AA49" s="486"/>
      <c r="AB49" s="486"/>
      <c r="AC49" s="486"/>
      <c r="AD49" s="486"/>
      <c r="AE49" s="401"/>
      <c r="AF49" s="401"/>
      <c r="AG49" s="401"/>
      <c r="AH49" s="401"/>
      <c r="AI49" s="401"/>
      <c r="AJ49" s="401"/>
      <c r="AK49" s="401"/>
      <c r="AL49" s="402"/>
      <c r="AM49" s="402"/>
      <c r="AN49" s="402"/>
      <c r="AO49" s="485"/>
      <c r="AP49" s="485"/>
      <c r="AQ49" s="485"/>
      <c r="AR49" s="52"/>
      <c r="AS49" s="402"/>
      <c r="AT49" s="402"/>
      <c r="AU49" s="150"/>
      <c r="AV49" s="485"/>
      <c r="AW49" s="320"/>
      <c r="AX49" s="402"/>
      <c r="AY49" s="402"/>
      <c r="AZ49" s="402"/>
      <c r="BA49" s="402"/>
      <c r="BB49" s="402"/>
      <c r="BC49" s="402"/>
      <c r="BD49" s="402"/>
      <c r="BE49" s="402"/>
      <c r="BF49" s="402"/>
      <c r="BG49" s="402"/>
      <c r="BH49" s="402"/>
      <c r="BI49" s="402"/>
      <c r="BJ49" s="485"/>
      <c r="BK49" s="485"/>
      <c r="BL49" s="485"/>
      <c r="BM49" s="71"/>
    </row>
    <row r="50" spans="1:65" s="526" customFormat="1" ht="63.75">
      <c r="A50" s="597" t="s">
        <v>5875</v>
      </c>
      <c r="B50" s="525" t="s">
        <v>53</v>
      </c>
      <c r="C50" s="525" t="s">
        <v>5091</v>
      </c>
      <c r="D50" s="525" t="s">
        <v>641</v>
      </c>
      <c r="E50" s="523" t="s">
        <v>705</v>
      </c>
      <c r="F50" s="522" t="s">
        <v>4638</v>
      </c>
      <c r="G50" s="522" t="s">
        <v>3105</v>
      </c>
      <c r="H50" s="522" t="s">
        <v>5876</v>
      </c>
      <c r="I50" s="522" t="s">
        <v>5877</v>
      </c>
      <c r="J50" s="522" t="s">
        <v>5878</v>
      </c>
      <c r="K50" s="523" t="s">
        <v>5027</v>
      </c>
      <c r="L50" s="523">
        <v>2</v>
      </c>
      <c r="M50" s="523" t="s">
        <v>59</v>
      </c>
      <c r="N50" s="523" t="s">
        <v>4668</v>
      </c>
      <c r="O50" s="523" t="s">
        <v>3258</v>
      </c>
      <c r="P50" s="523" t="s">
        <v>3036</v>
      </c>
      <c r="Q50" s="522" t="s">
        <v>687</v>
      </c>
      <c r="R50" s="522" t="s">
        <v>51</v>
      </c>
      <c r="S50" s="522" t="s">
        <v>5037</v>
      </c>
      <c r="T50" s="522" t="s">
        <v>1206</v>
      </c>
      <c r="U50" s="523" t="s">
        <v>49</v>
      </c>
      <c r="V50" s="523" t="s">
        <v>5879</v>
      </c>
      <c r="W50" s="523" t="s">
        <v>5039</v>
      </c>
      <c r="X50" s="523" t="s">
        <v>194</v>
      </c>
      <c r="Y50" s="523" t="s">
        <v>194</v>
      </c>
      <c r="Z50" s="523" t="s">
        <v>194</v>
      </c>
      <c r="AA50" s="522" t="s">
        <v>49</v>
      </c>
      <c r="AB50" s="522" t="s">
        <v>49</v>
      </c>
      <c r="AC50" s="522" t="s">
        <v>49</v>
      </c>
      <c r="AD50" s="522" t="s">
        <v>51</v>
      </c>
      <c r="AE50" s="523" t="s">
        <v>5880</v>
      </c>
      <c r="AF50" s="523" t="s">
        <v>49</v>
      </c>
      <c r="AG50" s="523" t="s">
        <v>49</v>
      </c>
      <c r="AH50" s="523" t="s">
        <v>49</v>
      </c>
      <c r="AI50" s="523" t="s">
        <v>51</v>
      </c>
      <c r="AJ50" s="523" t="s">
        <v>51</v>
      </c>
      <c r="AK50" s="523" t="s">
        <v>51</v>
      </c>
      <c r="AL50" s="525" t="s">
        <v>51</v>
      </c>
      <c r="AM50" s="316" t="s">
        <v>5041</v>
      </c>
      <c r="AN50" s="525" t="s">
        <v>1206</v>
      </c>
      <c r="AO50" s="525" t="s">
        <v>21</v>
      </c>
      <c r="AP50" s="521" t="s">
        <v>51</v>
      </c>
      <c r="AQ50" s="521" t="s">
        <v>51</v>
      </c>
      <c r="AR50" s="519" t="s">
        <v>5042</v>
      </c>
      <c r="AS50" s="525" t="s">
        <v>51</v>
      </c>
      <c r="AT50" s="525" t="s">
        <v>1067</v>
      </c>
      <c r="AU50" s="524" t="s">
        <v>5881</v>
      </c>
      <c r="AV50" s="319" t="s">
        <v>1206</v>
      </c>
      <c r="AW50" s="530" t="s">
        <v>5882</v>
      </c>
      <c r="AX50" s="525" t="s">
        <v>700</v>
      </c>
      <c r="AY50" s="525" t="s">
        <v>62</v>
      </c>
      <c r="AZ50" s="525" t="s">
        <v>707</v>
      </c>
      <c r="BA50" s="525" t="s">
        <v>5045</v>
      </c>
      <c r="BB50" s="525" t="s">
        <v>1206</v>
      </c>
      <c r="BC50" s="525" t="s">
        <v>5046</v>
      </c>
      <c r="BD50" s="525" t="s">
        <v>5883</v>
      </c>
      <c r="BE50" s="525" t="s">
        <v>51</v>
      </c>
      <c r="BF50" s="525" t="s">
        <v>95</v>
      </c>
      <c r="BG50" s="525" t="s">
        <v>5884</v>
      </c>
      <c r="BH50" s="525" t="s">
        <v>1206</v>
      </c>
      <c r="BI50" s="525" t="s">
        <v>51</v>
      </c>
      <c r="BJ50" s="521"/>
      <c r="BK50" s="521"/>
      <c r="BL50" s="521"/>
      <c r="BM50" s="520"/>
    </row>
    <row r="51" spans="1:65" s="526" customFormat="1" ht="89.25">
      <c r="A51" s="597" t="s">
        <v>5885</v>
      </c>
      <c r="B51" s="525" t="s">
        <v>53</v>
      </c>
      <c r="C51" s="525" t="s">
        <v>5092</v>
      </c>
      <c r="D51" s="525" t="s">
        <v>641</v>
      </c>
      <c r="E51" s="523" t="s">
        <v>705</v>
      </c>
      <c r="F51" s="522" t="s">
        <v>4853</v>
      </c>
      <c r="G51" s="522" t="s">
        <v>3105</v>
      </c>
      <c r="H51" s="522" t="s">
        <v>5886</v>
      </c>
      <c r="I51" s="522" t="s">
        <v>5887</v>
      </c>
      <c r="J51" s="522" t="s">
        <v>5878</v>
      </c>
      <c r="K51" s="523" t="s">
        <v>5059</v>
      </c>
      <c r="L51" s="523">
        <v>2</v>
      </c>
      <c r="M51" s="523" t="s">
        <v>59</v>
      </c>
      <c r="N51" s="523" t="s">
        <v>4668</v>
      </c>
      <c r="O51" s="523" t="s">
        <v>3258</v>
      </c>
      <c r="P51" s="523" t="s">
        <v>3036</v>
      </c>
      <c r="Q51" s="522" t="s">
        <v>687</v>
      </c>
      <c r="R51" s="522" t="s">
        <v>51</v>
      </c>
      <c r="S51" s="522" t="s">
        <v>5888</v>
      </c>
      <c r="T51" s="522" t="s">
        <v>1206</v>
      </c>
      <c r="U51" s="523">
        <v>1</v>
      </c>
      <c r="V51" s="523">
        <v>1</v>
      </c>
      <c r="W51" s="523" t="s">
        <v>5039</v>
      </c>
      <c r="X51" s="523" t="s">
        <v>194</v>
      </c>
      <c r="Y51" s="523" t="s">
        <v>194</v>
      </c>
      <c r="Z51" s="523" t="s">
        <v>194</v>
      </c>
      <c r="AA51" s="522" t="s">
        <v>49</v>
      </c>
      <c r="AB51" s="522" t="s">
        <v>49</v>
      </c>
      <c r="AC51" s="522" t="s">
        <v>49</v>
      </c>
      <c r="AD51" s="522" t="s">
        <v>51</v>
      </c>
      <c r="AE51" s="523" t="s">
        <v>5889</v>
      </c>
      <c r="AF51" s="523" t="s">
        <v>49</v>
      </c>
      <c r="AG51" s="523" t="s">
        <v>51</v>
      </c>
      <c r="AH51" s="523" t="s">
        <v>49</v>
      </c>
      <c r="AI51" s="523" t="s">
        <v>49</v>
      </c>
      <c r="AJ51" s="523" t="s">
        <v>49</v>
      </c>
      <c r="AK51" s="523" t="s">
        <v>51</v>
      </c>
      <c r="AL51" s="525" t="s">
        <v>51</v>
      </c>
      <c r="AM51" s="316" t="s">
        <v>5041</v>
      </c>
      <c r="AN51" s="525" t="s">
        <v>1206</v>
      </c>
      <c r="AO51" s="525" t="s">
        <v>21</v>
      </c>
      <c r="AP51" s="521" t="s">
        <v>51</v>
      </c>
      <c r="AQ51" s="521" t="s">
        <v>49</v>
      </c>
      <c r="AR51" s="519" t="s">
        <v>5042</v>
      </c>
      <c r="AS51" s="525" t="s">
        <v>1206</v>
      </c>
      <c r="AT51" s="525" t="s">
        <v>1067</v>
      </c>
      <c r="AU51" s="524" t="s">
        <v>5890</v>
      </c>
      <c r="AV51" s="319" t="s">
        <v>1206</v>
      </c>
      <c r="AW51" s="530" t="s">
        <v>5891</v>
      </c>
      <c r="AX51" s="525" t="s">
        <v>5136</v>
      </c>
      <c r="AY51" s="525" t="s">
        <v>5892</v>
      </c>
      <c r="AZ51" s="525" t="s">
        <v>2166</v>
      </c>
      <c r="BA51" s="525" t="s">
        <v>5045</v>
      </c>
      <c r="BB51" s="525" t="s">
        <v>1206</v>
      </c>
      <c r="BC51" s="525" t="s">
        <v>5046</v>
      </c>
      <c r="BD51" s="525" t="s">
        <v>5893</v>
      </c>
      <c r="BE51" s="525" t="s">
        <v>51</v>
      </c>
      <c r="BF51" s="525" t="s">
        <v>49</v>
      </c>
      <c r="BG51" s="525" t="s">
        <v>16</v>
      </c>
      <c r="BH51" s="525" t="s">
        <v>1206</v>
      </c>
      <c r="BI51" s="525" t="s">
        <v>1206</v>
      </c>
      <c r="BJ51" s="521"/>
      <c r="BK51" s="521"/>
      <c r="BL51" s="521"/>
      <c r="BM51" s="520"/>
    </row>
    <row r="52" spans="1:65" s="185" customFormat="1" ht="89.25">
      <c r="A52" s="521" t="s">
        <v>4903</v>
      </c>
      <c r="B52" s="402" t="s">
        <v>53</v>
      </c>
      <c r="C52" s="507" t="s">
        <v>5091</v>
      </c>
      <c r="D52" s="507" t="s">
        <v>641</v>
      </c>
      <c r="E52" s="401" t="s">
        <v>705</v>
      </c>
      <c r="F52" s="486" t="s">
        <v>4638</v>
      </c>
      <c r="G52" s="401" t="s">
        <v>3105</v>
      </c>
      <c r="H52" s="486" t="s">
        <v>5033</v>
      </c>
      <c r="I52" s="486" t="s">
        <v>5034</v>
      </c>
      <c r="J52" s="486" t="s">
        <v>5035</v>
      </c>
      <c r="K52" s="401" t="s">
        <v>5006</v>
      </c>
      <c r="L52" s="486">
        <v>2</v>
      </c>
      <c r="M52" s="486" t="s">
        <v>59</v>
      </c>
      <c r="N52" s="401" t="s">
        <v>3035</v>
      </c>
      <c r="O52" s="401" t="s">
        <v>3258</v>
      </c>
      <c r="P52" s="401" t="s">
        <v>3036</v>
      </c>
      <c r="Q52" s="486" t="s">
        <v>5036</v>
      </c>
      <c r="R52" s="486" t="s">
        <v>51</v>
      </c>
      <c r="S52" s="401" t="s">
        <v>5037</v>
      </c>
      <c r="T52" s="486" t="s">
        <v>1206</v>
      </c>
      <c r="U52" s="370" t="s">
        <v>49</v>
      </c>
      <c r="V52" s="401" t="s">
        <v>5038</v>
      </c>
      <c r="W52" s="401" t="s">
        <v>5039</v>
      </c>
      <c r="X52" s="401" t="s">
        <v>194</v>
      </c>
      <c r="Y52" s="401" t="s">
        <v>194</v>
      </c>
      <c r="Z52" s="401" t="s">
        <v>194</v>
      </c>
      <c r="AA52" s="486" t="s">
        <v>49</v>
      </c>
      <c r="AB52" s="486" t="s">
        <v>49</v>
      </c>
      <c r="AC52" s="486">
        <v>2</v>
      </c>
      <c r="AD52" s="486" t="s">
        <v>51</v>
      </c>
      <c r="AE52" s="401" t="s">
        <v>5040</v>
      </c>
      <c r="AF52" s="401" t="s">
        <v>49</v>
      </c>
      <c r="AG52" s="401" t="s">
        <v>51</v>
      </c>
      <c r="AH52" s="401" t="s">
        <v>49</v>
      </c>
      <c r="AI52" s="401" t="s">
        <v>49</v>
      </c>
      <c r="AJ52" s="401" t="s">
        <v>51</v>
      </c>
      <c r="AK52" s="401" t="s">
        <v>51</v>
      </c>
      <c r="AL52" s="402" t="s">
        <v>51</v>
      </c>
      <c r="AM52" s="316" t="s">
        <v>5041</v>
      </c>
      <c r="AN52" s="402" t="s">
        <v>51</v>
      </c>
      <c r="AO52" s="485" t="s">
        <v>21</v>
      </c>
      <c r="AP52" s="485" t="s">
        <v>51</v>
      </c>
      <c r="AQ52" s="485" t="s">
        <v>51</v>
      </c>
      <c r="AR52" s="52" t="s">
        <v>5042</v>
      </c>
      <c r="AS52" s="402" t="s">
        <v>1206</v>
      </c>
      <c r="AT52" s="402" t="s">
        <v>1067</v>
      </c>
      <c r="AU52" s="150" t="s">
        <v>5043</v>
      </c>
      <c r="AV52" s="319" t="s">
        <v>1206</v>
      </c>
      <c r="AW52" s="316" t="s">
        <v>5044</v>
      </c>
      <c r="AX52" s="402" t="s">
        <v>700</v>
      </c>
      <c r="AY52" s="402" t="s">
        <v>51</v>
      </c>
      <c r="AZ52" s="402" t="s">
        <v>707</v>
      </c>
      <c r="BA52" s="402" t="s">
        <v>5045</v>
      </c>
      <c r="BB52" s="316" t="s">
        <v>1206</v>
      </c>
      <c r="BC52" s="402" t="s">
        <v>5046</v>
      </c>
      <c r="BD52" s="402" t="s">
        <v>3784</v>
      </c>
      <c r="BE52" s="402" t="s">
        <v>51</v>
      </c>
      <c r="BF52" s="402" t="s">
        <v>49</v>
      </c>
      <c r="BG52" s="402" t="s">
        <v>5047</v>
      </c>
      <c r="BH52" s="316" t="s">
        <v>1206</v>
      </c>
      <c r="BI52" s="316" t="s">
        <v>1206</v>
      </c>
      <c r="BJ52" s="485"/>
      <c r="BK52" s="485"/>
      <c r="BL52" s="485"/>
      <c r="BM52" s="71"/>
    </row>
    <row r="53" spans="1:65" s="185" customFormat="1" ht="89.25">
      <c r="A53" s="521" t="s">
        <v>4904</v>
      </c>
      <c r="B53" s="402" t="s">
        <v>53</v>
      </c>
      <c r="C53" s="507" t="s">
        <v>5092</v>
      </c>
      <c r="D53" s="507" t="s">
        <v>641</v>
      </c>
      <c r="E53" s="401" t="s">
        <v>705</v>
      </c>
      <c r="F53" s="486" t="s">
        <v>5048</v>
      </c>
      <c r="G53" s="486" t="s">
        <v>3105</v>
      </c>
      <c r="H53" s="486" t="s">
        <v>5049</v>
      </c>
      <c r="I53" s="486" t="s">
        <v>5050</v>
      </c>
      <c r="J53" s="486" t="s">
        <v>5051</v>
      </c>
      <c r="K53" s="401" t="s">
        <v>5052</v>
      </c>
      <c r="L53" s="486">
        <v>2</v>
      </c>
      <c r="M53" s="486" t="s">
        <v>3</v>
      </c>
      <c r="N53" s="401" t="s">
        <v>3035</v>
      </c>
      <c r="O53" s="401" t="s">
        <v>3258</v>
      </c>
      <c r="P53" s="401" t="s">
        <v>3036</v>
      </c>
      <c r="Q53" s="486" t="s">
        <v>5036</v>
      </c>
      <c r="R53" s="283" t="s">
        <v>1206</v>
      </c>
      <c r="S53" s="401" t="s">
        <v>5037</v>
      </c>
      <c r="T53" s="486" t="s">
        <v>1206</v>
      </c>
      <c r="U53" s="370" t="s">
        <v>49</v>
      </c>
      <c r="V53" s="401" t="s">
        <v>5038</v>
      </c>
      <c r="W53" s="401" t="s">
        <v>5039</v>
      </c>
      <c r="X53" s="401" t="s">
        <v>194</v>
      </c>
      <c r="Y53" s="401" t="s">
        <v>194</v>
      </c>
      <c r="Z53" s="401" t="s">
        <v>194</v>
      </c>
      <c r="AA53" s="486" t="s">
        <v>51</v>
      </c>
      <c r="AB53" s="486" t="s">
        <v>49</v>
      </c>
      <c r="AC53" s="486" t="s">
        <v>49</v>
      </c>
      <c r="AD53" s="486" t="s">
        <v>51</v>
      </c>
      <c r="AE53" s="401" t="s">
        <v>5053</v>
      </c>
      <c r="AF53" s="401" t="s">
        <v>49</v>
      </c>
      <c r="AG53" s="401" t="s">
        <v>49</v>
      </c>
      <c r="AH53" s="401" t="s">
        <v>49</v>
      </c>
      <c r="AI53" s="401" t="s">
        <v>49</v>
      </c>
      <c r="AJ53" s="401" t="s">
        <v>49</v>
      </c>
      <c r="AK53" s="401" t="s">
        <v>51</v>
      </c>
      <c r="AL53" s="402" t="s">
        <v>51</v>
      </c>
      <c r="AM53" s="316" t="s">
        <v>5041</v>
      </c>
      <c r="AN53" s="402" t="s">
        <v>51</v>
      </c>
      <c r="AO53" s="319" t="s">
        <v>49</v>
      </c>
      <c r="AP53" s="485" t="s">
        <v>51</v>
      </c>
      <c r="AQ53" s="485" t="s">
        <v>49</v>
      </c>
      <c r="AR53" s="52" t="s">
        <v>5042</v>
      </c>
      <c r="AS53" s="402" t="s">
        <v>1206</v>
      </c>
      <c r="AT53" s="402" t="s">
        <v>1067</v>
      </c>
      <c r="AU53" s="150" t="s">
        <v>5054</v>
      </c>
      <c r="AV53" s="319" t="s">
        <v>1206</v>
      </c>
      <c r="AW53" s="316" t="s">
        <v>5044</v>
      </c>
      <c r="AX53" s="402" t="s">
        <v>2164</v>
      </c>
      <c r="AY53" s="402" t="s">
        <v>51</v>
      </c>
      <c r="AZ53" s="402" t="s">
        <v>2166</v>
      </c>
      <c r="BA53" s="402" t="s">
        <v>5045</v>
      </c>
      <c r="BB53" s="316" t="s">
        <v>1206</v>
      </c>
      <c r="BC53" s="402" t="s">
        <v>5046</v>
      </c>
      <c r="BD53" s="402" t="s">
        <v>5055</v>
      </c>
      <c r="BE53" s="402" t="s">
        <v>51</v>
      </c>
      <c r="BF53" s="402" t="s">
        <v>49</v>
      </c>
      <c r="BG53" s="402" t="s">
        <v>213</v>
      </c>
      <c r="BH53" s="316" t="s">
        <v>1206</v>
      </c>
      <c r="BI53" s="402" t="s">
        <v>51</v>
      </c>
      <c r="BJ53" s="485"/>
      <c r="BK53" s="485"/>
      <c r="BL53" s="485"/>
      <c r="BM53" s="71"/>
    </row>
    <row r="54" spans="1:65" s="185" customFormat="1">
      <c r="A54" s="404"/>
      <c r="B54" s="402"/>
      <c r="C54" s="402"/>
      <c r="D54" s="402"/>
      <c r="E54" s="401"/>
      <c r="F54" s="486"/>
      <c r="G54" s="486"/>
      <c r="H54" s="486"/>
      <c r="I54" s="486"/>
      <c r="J54" s="486"/>
      <c r="K54" s="401"/>
      <c r="L54" s="486"/>
      <c r="M54" s="486"/>
      <c r="N54" s="486"/>
      <c r="O54" s="486"/>
      <c r="P54" s="401"/>
      <c r="Q54" s="486"/>
      <c r="R54" s="486"/>
      <c r="S54" s="486"/>
      <c r="T54" s="486"/>
      <c r="U54" s="401"/>
      <c r="V54" s="401"/>
      <c r="W54" s="401"/>
      <c r="X54" s="401"/>
      <c r="Y54" s="486"/>
      <c r="Z54" s="486"/>
      <c r="AA54" s="486"/>
      <c r="AB54" s="486"/>
      <c r="AC54" s="486"/>
      <c r="AD54" s="486"/>
      <c r="AE54" s="401"/>
      <c r="AF54" s="401"/>
      <c r="AG54" s="401"/>
      <c r="AH54" s="401"/>
      <c r="AI54" s="401"/>
      <c r="AJ54" s="401"/>
      <c r="AK54" s="401"/>
      <c r="AL54" s="402"/>
      <c r="AM54" s="402"/>
      <c r="AN54" s="402"/>
      <c r="AO54" s="485"/>
      <c r="AP54" s="485"/>
      <c r="AQ54" s="485"/>
      <c r="AR54" s="52"/>
      <c r="AS54" s="402"/>
      <c r="AT54" s="402"/>
      <c r="AU54" s="150"/>
      <c r="AV54" s="485"/>
      <c r="AW54" s="320"/>
      <c r="AX54" s="402"/>
      <c r="AY54" s="402"/>
      <c r="AZ54" s="402"/>
      <c r="BA54" s="402"/>
      <c r="BB54" s="402"/>
      <c r="BC54" s="402"/>
      <c r="BD54" s="402"/>
      <c r="BE54" s="402"/>
      <c r="BF54" s="402"/>
      <c r="BG54" s="402"/>
      <c r="BH54" s="402"/>
      <c r="BI54" s="402"/>
      <c r="BJ54" s="485"/>
      <c r="BK54" s="485"/>
      <c r="BL54" s="485"/>
      <c r="BM54" s="71"/>
    </row>
    <row r="55" spans="1:65" s="185" customFormat="1">
      <c r="A55" s="404"/>
      <c r="B55" s="402"/>
      <c r="C55" s="402"/>
      <c r="D55" s="402"/>
      <c r="E55" s="401"/>
      <c r="F55" s="486"/>
      <c r="G55" s="486"/>
      <c r="H55" s="486"/>
      <c r="I55" s="486"/>
      <c r="J55" s="486"/>
      <c r="K55" s="401"/>
      <c r="L55" s="486"/>
      <c r="M55" s="486"/>
      <c r="N55" s="486"/>
      <c r="O55" s="486"/>
      <c r="P55" s="401"/>
      <c r="Q55" s="486"/>
      <c r="R55" s="486"/>
      <c r="S55" s="486"/>
      <c r="T55" s="486"/>
      <c r="U55" s="401"/>
      <c r="V55" s="401"/>
      <c r="W55" s="401"/>
      <c r="X55" s="401"/>
      <c r="Y55" s="486"/>
      <c r="Z55" s="486"/>
      <c r="AA55" s="486"/>
      <c r="AB55" s="486"/>
      <c r="AC55" s="486"/>
      <c r="AD55" s="486"/>
      <c r="AE55" s="401"/>
      <c r="AF55" s="401"/>
      <c r="AG55" s="401"/>
      <c r="AH55" s="401"/>
      <c r="AI55" s="401"/>
      <c r="AJ55" s="401"/>
      <c r="AK55" s="401"/>
      <c r="AL55" s="402"/>
      <c r="AM55" s="402"/>
      <c r="AN55" s="402"/>
      <c r="AO55" s="485"/>
      <c r="AP55" s="485"/>
      <c r="AQ55" s="485"/>
      <c r="AR55" s="52"/>
      <c r="AS55" s="402"/>
      <c r="AT55" s="402"/>
      <c r="AU55" s="150"/>
      <c r="AV55" s="485"/>
      <c r="AW55" s="320"/>
      <c r="AX55" s="402"/>
      <c r="AY55" s="402"/>
      <c r="AZ55" s="402"/>
      <c r="BA55" s="402"/>
      <c r="BB55" s="402"/>
      <c r="BC55" s="402"/>
      <c r="BD55" s="402"/>
      <c r="BE55" s="402"/>
      <c r="BF55" s="402"/>
      <c r="BG55" s="402"/>
      <c r="BH55" s="402"/>
      <c r="BI55" s="402"/>
      <c r="BJ55" s="485"/>
      <c r="BK55" s="485"/>
      <c r="BL55" s="485"/>
      <c r="BM55" s="71"/>
    </row>
    <row r="56" spans="1:65" s="185" customFormat="1">
      <c r="A56" s="404" t="s">
        <v>4905</v>
      </c>
      <c r="B56" s="402" t="s">
        <v>53</v>
      </c>
      <c r="C56" s="402"/>
      <c r="D56" s="402"/>
      <c r="E56" s="401"/>
      <c r="F56" s="486"/>
      <c r="G56" s="486"/>
      <c r="H56" s="486"/>
      <c r="I56" s="486"/>
      <c r="J56" s="486"/>
      <c r="K56" s="401"/>
      <c r="L56" s="486"/>
      <c r="M56" s="486"/>
      <c r="N56" s="486"/>
      <c r="O56" s="486"/>
      <c r="P56" s="401"/>
      <c r="Q56" s="486"/>
      <c r="R56" s="486"/>
      <c r="S56" s="486"/>
      <c r="T56" s="486"/>
      <c r="U56" s="401"/>
      <c r="V56" s="401"/>
      <c r="W56" s="401"/>
      <c r="X56" s="401"/>
      <c r="Y56" s="486"/>
      <c r="Z56" s="486"/>
      <c r="AA56" s="486"/>
      <c r="AB56" s="486"/>
      <c r="AC56" s="486"/>
      <c r="AD56" s="486"/>
      <c r="AE56" s="401"/>
      <c r="AF56" s="401"/>
      <c r="AG56" s="401"/>
      <c r="AH56" s="401"/>
      <c r="AI56" s="401"/>
      <c r="AJ56" s="401"/>
      <c r="AK56" s="401"/>
      <c r="AL56" s="402"/>
      <c r="AM56" s="402"/>
      <c r="AN56" s="402"/>
      <c r="AO56" s="485"/>
      <c r="AP56" s="485"/>
      <c r="AQ56" s="485"/>
      <c r="AR56" s="52"/>
      <c r="AS56" s="402"/>
      <c r="AT56" s="402"/>
      <c r="AU56" s="150"/>
      <c r="AV56" s="485"/>
      <c r="AW56" s="320"/>
      <c r="AX56" s="402"/>
      <c r="AY56" s="402"/>
      <c r="AZ56" s="402"/>
      <c r="BA56" s="402"/>
      <c r="BB56" s="402"/>
      <c r="BC56" s="402"/>
      <c r="BD56" s="402"/>
      <c r="BE56" s="402"/>
      <c r="BF56" s="402"/>
      <c r="BG56" s="402"/>
      <c r="BH56" s="402"/>
      <c r="BI56" s="402"/>
      <c r="BJ56" s="485"/>
      <c r="BK56" s="485"/>
      <c r="BL56" s="485"/>
      <c r="BM56" s="71"/>
    </row>
    <row r="57" spans="1:65" s="185" customFormat="1">
      <c r="A57" s="404" t="s">
        <v>4906</v>
      </c>
      <c r="B57" s="402" t="s">
        <v>53</v>
      </c>
      <c r="C57" s="402"/>
      <c r="D57" s="402"/>
      <c r="E57" s="401"/>
      <c r="F57" s="486"/>
      <c r="G57" s="486"/>
      <c r="H57" s="486"/>
      <c r="I57" s="486"/>
      <c r="J57" s="486"/>
      <c r="K57" s="401"/>
      <c r="L57" s="486"/>
      <c r="M57" s="486"/>
      <c r="N57" s="486"/>
      <c r="O57" s="486"/>
      <c r="P57" s="401"/>
      <c r="Q57" s="486"/>
      <c r="R57" s="486"/>
      <c r="S57" s="486"/>
      <c r="T57" s="486"/>
      <c r="U57" s="401"/>
      <c r="V57" s="401"/>
      <c r="W57" s="401"/>
      <c r="X57" s="401"/>
      <c r="Y57" s="486"/>
      <c r="Z57" s="486"/>
      <c r="AA57" s="486"/>
      <c r="AB57" s="486"/>
      <c r="AC57" s="486"/>
      <c r="AD57" s="486"/>
      <c r="AE57" s="401"/>
      <c r="AF57" s="401"/>
      <c r="AG57" s="401"/>
      <c r="AH57" s="401"/>
      <c r="AI57" s="401"/>
      <c r="AJ57" s="401"/>
      <c r="AK57" s="401"/>
      <c r="AL57" s="402"/>
      <c r="AM57" s="402"/>
      <c r="AN57" s="402"/>
      <c r="AO57" s="485"/>
      <c r="AP57" s="485"/>
      <c r="AQ57" s="485"/>
      <c r="AR57" s="52"/>
      <c r="AS57" s="402"/>
      <c r="AT57" s="402"/>
      <c r="AU57" s="150"/>
      <c r="AV57" s="485"/>
      <c r="AW57" s="320"/>
      <c r="AX57" s="402"/>
      <c r="AY57" s="402"/>
      <c r="AZ57" s="402"/>
      <c r="BA57" s="402"/>
      <c r="BB57" s="402"/>
      <c r="BC57" s="402"/>
      <c r="BD57" s="402"/>
      <c r="BE57" s="402"/>
      <c r="BF57" s="402"/>
      <c r="BG57" s="402"/>
      <c r="BH57" s="402"/>
      <c r="BI57" s="402"/>
      <c r="BJ57" s="485"/>
      <c r="BK57" s="485"/>
      <c r="BL57" s="485"/>
      <c r="BM57" s="71"/>
    </row>
    <row r="58" spans="1:65" s="185" customFormat="1">
      <c r="A58" s="404" t="s">
        <v>4907</v>
      </c>
      <c r="B58" s="402" t="s">
        <v>53</v>
      </c>
      <c r="C58" s="402"/>
      <c r="D58" s="402"/>
      <c r="E58" s="401"/>
      <c r="F58" s="486"/>
      <c r="G58" s="486"/>
      <c r="H58" s="486"/>
      <c r="I58" s="486"/>
      <c r="J58" s="486"/>
      <c r="K58" s="401"/>
      <c r="L58" s="486"/>
      <c r="M58" s="486"/>
      <c r="N58" s="486"/>
      <c r="O58" s="486"/>
      <c r="P58" s="401"/>
      <c r="Q58" s="486"/>
      <c r="R58" s="486"/>
      <c r="S58" s="486"/>
      <c r="T58" s="486"/>
      <c r="U58" s="401"/>
      <c r="V58" s="401"/>
      <c r="W58" s="401"/>
      <c r="X58" s="401"/>
      <c r="Y58" s="486"/>
      <c r="Z58" s="486"/>
      <c r="AA58" s="486"/>
      <c r="AB58" s="486"/>
      <c r="AC58" s="486"/>
      <c r="AD58" s="486"/>
      <c r="AE58" s="401"/>
      <c r="AF58" s="401"/>
      <c r="AG58" s="401"/>
      <c r="AH58" s="401"/>
      <c r="AI58" s="401"/>
      <c r="AJ58" s="401"/>
      <c r="AK58" s="401"/>
      <c r="AL58" s="402"/>
      <c r="AM58" s="402"/>
      <c r="AN58" s="402"/>
      <c r="AO58" s="485"/>
      <c r="AP58" s="485"/>
      <c r="AQ58" s="485"/>
      <c r="AR58" s="52"/>
      <c r="AS58" s="402"/>
      <c r="AT58" s="402"/>
      <c r="AU58" s="150"/>
      <c r="AV58" s="485"/>
      <c r="AW58" s="320"/>
      <c r="AX58" s="402"/>
      <c r="AY58" s="402"/>
      <c r="AZ58" s="402"/>
      <c r="BA58" s="402"/>
      <c r="BB58" s="402"/>
      <c r="BC58" s="402"/>
      <c r="BD58" s="402"/>
      <c r="BE58" s="402"/>
      <c r="BF58" s="402"/>
      <c r="BG58" s="402"/>
      <c r="BH58" s="402"/>
      <c r="BI58" s="402"/>
      <c r="BJ58" s="485"/>
      <c r="BK58" s="485"/>
      <c r="BL58" s="485"/>
      <c r="BM58" s="71"/>
    </row>
    <row r="59" spans="1:65" s="185" customFormat="1">
      <c r="A59" s="404"/>
      <c r="B59" s="402"/>
      <c r="C59" s="402"/>
      <c r="D59" s="402"/>
      <c r="E59" s="401"/>
      <c r="F59" s="486"/>
      <c r="G59" s="486"/>
      <c r="H59" s="486"/>
      <c r="I59" s="486"/>
      <c r="J59" s="486"/>
      <c r="K59" s="401"/>
      <c r="L59" s="486"/>
      <c r="M59" s="486"/>
      <c r="N59" s="486"/>
      <c r="O59" s="486"/>
      <c r="P59" s="401"/>
      <c r="Q59" s="486"/>
      <c r="R59" s="486"/>
      <c r="S59" s="486"/>
      <c r="T59" s="486"/>
      <c r="U59" s="401"/>
      <c r="V59" s="401"/>
      <c r="W59" s="401"/>
      <c r="X59" s="401"/>
      <c r="Y59" s="486"/>
      <c r="Z59" s="486"/>
      <c r="AA59" s="486"/>
      <c r="AB59" s="486"/>
      <c r="AC59" s="486"/>
      <c r="AD59" s="486"/>
      <c r="AE59" s="401"/>
      <c r="AF59" s="401"/>
      <c r="AG59" s="401"/>
      <c r="AH59" s="401"/>
      <c r="AI59" s="401"/>
      <c r="AJ59" s="401"/>
      <c r="AK59" s="401"/>
      <c r="AL59" s="402"/>
      <c r="AM59" s="402"/>
      <c r="AN59" s="402"/>
      <c r="AO59" s="485"/>
      <c r="AP59" s="485"/>
      <c r="AQ59" s="485"/>
      <c r="AR59" s="52"/>
      <c r="AS59" s="402"/>
      <c r="AT59" s="402"/>
      <c r="AU59" s="150"/>
      <c r="AV59" s="485"/>
      <c r="AW59" s="320"/>
      <c r="AX59" s="402"/>
      <c r="AY59" s="402"/>
      <c r="AZ59" s="402"/>
      <c r="BA59" s="402"/>
      <c r="BB59" s="402"/>
      <c r="BC59" s="402"/>
      <c r="BD59" s="402"/>
      <c r="BE59" s="402"/>
      <c r="BF59" s="402"/>
      <c r="BG59" s="402"/>
      <c r="BH59" s="402"/>
      <c r="BI59" s="402"/>
      <c r="BJ59" s="485"/>
      <c r="BK59" s="485"/>
      <c r="BL59" s="485"/>
      <c r="BM59" s="71"/>
    </row>
    <row r="60" spans="1:65" s="185" customFormat="1"/>
    <row r="61" spans="1:65" s="185" customFormat="1"/>
    <row r="62" spans="1:65" s="185" customFormat="1">
      <c r="A62" s="404"/>
      <c r="B62" s="402"/>
      <c r="C62" s="402"/>
      <c r="D62" s="402"/>
      <c r="E62" s="401"/>
      <c r="F62" s="486"/>
      <c r="G62" s="486"/>
      <c r="H62" s="486"/>
      <c r="I62" s="486"/>
      <c r="J62" s="486"/>
      <c r="K62" s="401"/>
      <c r="L62" s="486"/>
      <c r="M62" s="486"/>
      <c r="N62" s="486"/>
      <c r="O62" s="486"/>
      <c r="P62" s="401"/>
      <c r="Q62" s="486"/>
      <c r="R62" s="486"/>
      <c r="S62" s="486"/>
      <c r="T62" s="486"/>
      <c r="U62" s="401"/>
      <c r="V62" s="401"/>
      <c r="W62" s="401"/>
      <c r="X62" s="401"/>
      <c r="Y62" s="486"/>
      <c r="Z62" s="486"/>
      <c r="AA62" s="486"/>
      <c r="AB62" s="486"/>
      <c r="AC62" s="486"/>
      <c r="AD62" s="486"/>
      <c r="AE62" s="401"/>
      <c r="AF62" s="401"/>
      <c r="AG62" s="401"/>
      <c r="AH62" s="401"/>
      <c r="AI62" s="401"/>
      <c r="AJ62" s="401"/>
      <c r="AK62" s="401"/>
      <c r="AL62" s="402"/>
      <c r="AM62" s="402"/>
      <c r="AN62" s="402"/>
      <c r="AO62" s="485"/>
      <c r="AP62" s="485"/>
      <c r="AQ62" s="485"/>
      <c r="AR62" s="52"/>
      <c r="AS62" s="402"/>
      <c r="AT62" s="402"/>
      <c r="AU62" s="150"/>
      <c r="AV62" s="485"/>
      <c r="AW62" s="320"/>
      <c r="AX62" s="402"/>
      <c r="AY62" s="402"/>
      <c r="AZ62" s="402"/>
      <c r="BA62" s="402"/>
      <c r="BB62" s="402"/>
      <c r="BC62" s="402"/>
      <c r="BD62" s="402"/>
      <c r="BE62" s="402"/>
      <c r="BF62" s="402"/>
      <c r="BG62" s="402"/>
      <c r="BH62" s="402"/>
      <c r="BI62" s="402"/>
      <c r="BJ62" s="485"/>
      <c r="BK62" s="485"/>
      <c r="BL62" s="485"/>
      <c r="BM62" s="71"/>
    </row>
    <row r="63" spans="1:65" s="185" customFormat="1" ht="114.75">
      <c r="A63" s="402" t="s">
        <v>4689</v>
      </c>
      <c r="B63" s="402" t="s">
        <v>52</v>
      </c>
      <c r="C63" s="402" t="s">
        <v>4637</v>
      </c>
      <c r="D63" s="401" t="s">
        <v>613</v>
      </c>
      <c r="E63" s="401" t="s">
        <v>705</v>
      </c>
      <c r="F63" s="401" t="s">
        <v>4638</v>
      </c>
      <c r="G63" s="401" t="s">
        <v>29</v>
      </c>
      <c r="H63" s="401" t="s">
        <v>4690</v>
      </c>
      <c r="I63" s="401" t="s">
        <v>4691</v>
      </c>
      <c r="J63" s="401" t="s">
        <v>4692</v>
      </c>
      <c r="K63" s="401" t="s">
        <v>4693</v>
      </c>
      <c r="L63" s="401">
        <v>4</v>
      </c>
      <c r="M63" s="401" t="s">
        <v>254</v>
      </c>
      <c r="N63" s="401" t="s">
        <v>4668</v>
      </c>
      <c r="O63" s="401" t="s">
        <v>4694</v>
      </c>
      <c r="P63" s="401" t="s">
        <v>3036</v>
      </c>
      <c r="Q63" s="401" t="s">
        <v>4695</v>
      </c>
      <c r="R63" s="401" t="s">
        <v>51</v>
      </c>
      <c r="S63" s="401" t="s">
        <v>4696</v>
      </c>
      <c r="T63" s="401" t="s">
        <v>4195</v>
      </c>
      <c r="U63" s="401" t="s">
        <v>4697</v>
      </c>
      <c r="V63" s="401">
        <v>3</v>
      </c>
      <c r="W63" s="401" t="s">
        <v>51</v>
      </c>
      <c r="X63" s="401" t="s">
        <v>539</v>
      </c>
      <c r="Y63" s="401" t="s">
        <v>644</v>
      </c>
      <c r="Z63" s="401" t="s">
        <v>540</v>
      </c>
      <c r="AA63" s="401" t="s">
        <v>4698</v>
      </c>
      <c r="AB63" s="401" t="s">
        <v>62</v>
      </c>
      <c r="AC63" s="401">
        <v>2</v>
      </c>
      <c r="AD63" s="401" t="s">
        <v>51</v>
      </c>
      <c r="AE63" s="401" t="s">
        <v>4682</v>
      </c>
      <c r="AF63" s="401" t="s">
        <v>49</v>
      </c>
      <c r="AG63" s="401" t="s">
        <v>51</v>
      </c>
      <c r="AH63" s="401" t="s">
        <v>49</v>
      </c>
      <c r="AI63" s="401">
        <v>2</v>
      </c>
      <c r="AJ63" s="401" t="s">
        <v>49</v>
      </c>
      <c r="AK63" s="401" t="s">
        <v>51</v>
      </c>
      <c r="AL63" s="402" t="s">
        <v>51</v>
      </c>
      <c r="AM63" s="401" t="s">
        <v>49</v>
      </c>
      <c r="AN63" s="402" t="s">
        <v>51</v>
      </c>
      <c r="AO63" s="402" t="s">
        <v>21</v>
      </c>
      <c r="AP63" s="402" t="s">
        <v>51</v>
      </c>
      <c r="AQ63" s="402" t="s">
        <v>51</v>
      </c>
      <c r="AR63" s="314" t="s">
        <v>4699</v>
      </c>
      <c r="AS63" s="402" t="s">
        <v>2449</v>
      </c>
      <c r="AT63" s="402" t="s">
        <v>1067</v>
      </c>
      <c r="AU63" s="315" t="s">
        <v>4700</v>
      </c>
      <c r="AV63" s="402" t="s">
        <v>4701</v>
      </c>
      <c r="AW63" s="402" t="s">
        <v>4702</v>
      </c>
      <c r="AX63" s="402" t="s">
        <v>644</v>
      </c>
      <c r="AY63" s="402" t="s">
        <v>644</v>
      </c>
      <c r="AZ63" s="402" t="s">
        <v>644</v>
      </c>
      <c r="BA63" s="402" t="s">
        <v>644</v>
      </c>
      <c r="BB63" s="402" t="s">
        <v>644</v>
      </c>
      <c r="BC63" s="402" t="s">
        <v>644</v>
      </c>
      <c r="BD63" s="402" t="s">
        <v>644</v>
      </c>
      <c r="BE63" s="402" t="s">
        <v>644</v>
      </c>
      <c r="BF63" s="402" t="s">
        <v>644</v>
      </c>
      <c r="BG63" s="402" t="s">
        <v>4676</v>
      </c>
      <c r="BH63" s="402" t="s">
        <v>644</v>
      </c>
      <c r="BI63" s="402" t="s">
        <v>644</v>
      </c>
      <c r="BJ63" s="402" t="s">
        <v>4703</v>
      </c>
      <c r="BK63" s="402"/>
      <c r="BL63" s="402"/>
      <c r="BM63" s="402"/>
    </row>
    <row r="64" spans="1:65" s="185" customFormat="1" ht="114.75">
      <c r="A64" s="402" t="s">
        <v>4704</v>
      </c>
      <c r="B64" s="402" t="s">
        <v>52</v>
      </c>
      <c r="C64" s="402" t="s">
        <v>4647</v>
      </c>
      <c r="D64" s="401" t="s">
        <v>613</v>
      </c>
      <c r="E64" s="401" t="s">
        <v>705</v>
      </c>
      <c r="F64" s="401" t="s">
        <v>4638</v>
      </c>
      <c r="G64" s="401" t="s">
        <v>19</v>
      </c>
      <c r="H64" s="401" t="s">
        <v>4705</v>
      </c>
      <c r="I64" s="401" t="s">
        <v>4706</v>
      </c>
      <c r="J64" s="401" t="s">
        <v>4707</v>
      </c>
      <c r="K64" s="401" t="s">
        <v>4693</v>
      </c>
      <c r="L64" s="401">
        <v>4</v>
      </c>
      <c r="M64" s="401" t="s">
        <v>254</v>
      </c>
      <c r="N64" s="401" t="s">
        <v>4668</v>
      </c>
      <c r="O64" s="401" t="s">
        <v>4694</v>
      </c>
      <c r="P64" s="401" t="s">
        <v>3036</v>
      </c>
      <c r="Q64" s="401" t="s">
        <v>50</v>
      </c>
      <c r="R64" s="401" t="s">
        <v>51</v>
      </c>
      <c r="S64" s="401" t="s">
        <v>4696</v>
      </c>
      <c r="T64" s="401" t="s">
        <v>4195</v>
      </c>
      <c r="U64" s="401" t="s">
        <v>3093</v>
      </c>
      <c r="V64" s="401">
        <v>2</v>
      </c>
      <c r="W64" s="401" t="s">
        <v>51</v>
      </c>
      <c r="X64" s="401" t="s">
        <v>644</v>
      </c>
      <c r="Y64" s="401" t="s">
        <v>28</v>
      </c>
      <c r="Z64" s="401" t="s">
        <v>28</v>
      </c>
      <c r="AA64" s="401" t="s">
        <v>4698</v>
      </c>
      <c r="AB64" s="523" t="s">
        <v>684</v>
      </c>
      <c r="AC64" s="401">
        <v>2</v>
      </c>
      <c r="AD64" s="401" t="s">
        <v>51</v>
      </c>
      <c r="AE64" s="401" t="s">
        <v>4682</v>
      </c>
      <c r="AF64" s="401" t="s">
        <v>49</v>
      </c>
      <c r="AG64" s="401" t="s">
        <v>51</v>
      </c>
      <c r="AH64" s="401" t="s">
        <v>49</v>
      </c>
      <c r="AI64" s="401">
        <v>2</v>
      </c>
      <c r="AJ64" s="401" t="s">
        <v>49</v>
      </c>
      <c r="AK64" s="401" t="s">
        <v>51</v>
      </c>
      <c r="AL64" s="402" t="s">
        <v>51</v>
      </c>
      <c r="AM64" s="401" t="s">
        <v>49</v>
      </c>
      <c r="AN64" s="402" t="s">
        <v>51</v>
      </c>
      <c r="AO64" s="402" t="s">
        <v>21</v>
      </c>
      <c r="AP64" s="402" t="s">
        <v>51</v>
      </c>
      <c r="AQ64" s="402" t="s">
        <v>51</v>
      </c>
      <c r="AR64" s="314" t="s">
        <v>4699</v>
      </c>
      <c r="AS64" s="402" t="s">
        <v>2449</v>
      </c>
      <c r="AT64" s="402" t="s">
        <v>1067</v>
      </c>
      <c r="AU64" s="315" t="s">
        <v>4700</v>
      </c>
      <c r="AV64" s="402" t="s">
        <v>4701</v>
      </c>
      <c r="AW64" s="402" t="s">
        <v>4702</v>
      </c>
      <c r="AX64" s="402" t="s">
        <v>644</v>
      </c>
      <c r="AY64" s="402" t="s">
        <v>644</v>
      </c>
      <c r="AZ64" s="402" t="s">
        <v>644</v>
      </c>
      <c r="BA64" s="402" t="s">
        <v>644</v>
      </c>
      <c r="BB64" s="402" t="s">
        <v>644</v>
      </c>
      <c r="BC64" s="402" t="s">
        <v>644</v>
      </c>
      <c r="BD64" s="402" t="s">
        <v>644</v>
      </c>
      <c r="BE64" s="402" t="s">
        <v>644</v>
      </c>
      <c r="BF64" s="402" t="s">
        <v>644</v>
      </c>
      <c r="BG64" s="402" t="s">
        <v>4676</v>
      </c>
      <c r="BH64" s="402" t="s">
        <v>644</v>
      </c>
      <c r="BI64" s="402" t="s">
        <v>644</v>
      </c>
      <c r="BJ64" s="402" t="s">
        <v>4703</v>
      </c>
      <c r="BK64" s="402"/>
      <c r="BL64" s="402"/>
      <c r="BM64" s="402"/>
    </row>
    <row r="65" spans="1:16384" s="185" customFormat="1" ht="114.75">
      <c r="A65" s="402" t="s">
        <v>4708</v>
      </c>
      <c r="B65" s="402" t="s">
        <v>52</v>
      </c>
      <c r="C65" s="402" t="s">
        <v>4654</v>
      </c>
      <c r="D65" s="401" t="s">
        <v>613</v>
      </c>
      <c r="E65" s="401" t="s">
        <v>705</v>
      </c>
      <c r="F65" s="401" t="s">
        <v>4638</v>
      </c>
      <c r="G65" s="401" t="s">
        <v>625</v>
      </c>
      <c r="H65" s="401" t="s">
        <v>4709</v>
      </c>
      <c r="I65" s="401" t="s">
        <v>4710</v>
      </c>
      <c r="J65" s="401" t="s">
        <v>4711</v>
      </c>
      <c r="K65" s="401" t="s">
        <v>4693</v>
      </c>
      <c r="L65" s="401">
        <v>2</v>
      </c>
      <c r="M65" s="401" t="s">
        <v>59</v>
      </c>
      <c r="N65" s="401" t="s">
        <v>4668</v>
      </c>
      <c r="O65" s="401" t="s">
        <v>4694</v>
      </c>
      <c r="P65" s="401" t="s">
        <v>3036</v>
      </c>
      <c r="Q65" s="401" t="s">
        <v>635</v>
      </c>
      <c r="R65" s="401" t="s">
        <v>51</v>
      </c>
      <c r="S65" s="401" t="s">
        <v>4696</v>
      </c>
      <c r="T65" s="401" t="s">
        <v>4195</v>
      </c>
      <c r="U65" s="401" t="s">
        <v>3093</v>
      </c>
      <c r="V65" s="401" t="s">
        <v>3214</v>
      </c>
      <c r="W65" s="401" t="s">
        <v>1510</v>
      </c>
      <c r="X65" s="401" t="s">
        <v>644</v>
      </c>
      <c r="Y65" s="401">
        <v>1</v>
      </c>
      <c r="Z65" s="401" t="s">
        <v>644</v>
      </c>
      <c r="AA65" s="401" t="s">
        <v>49</v>
      </c>
      <c r="AB65" s="401" t="s">
        <v>49</v>
      </c>
      <c r="AC65" s="401">
        <v>2</v>
      </c>
      <c r="AD65" s="401" t="s">
        <v>51</v>
      </c>
      <c r="AE65" s="401" t="s">
        <v>4682</v>
      </c>
      <c r="AF65" s="401" t="s">
        <v>51</v>
      </c>
      <c r="AG65" s="401" t="s">
        <v>51</v>
      </c>
      <c r="AH65" s="401" t="s">
        <v>49</v>
      </c>
      <c r="AI65" s="401">
        <v>2</v>
      </c>
      <c r="AJ65" s="401" t="s">
        <v>49</v>
      </c>
      <c r="AK65" s="401" t="s">
        <v>51</v>
      </c>
      <c r="AL65" s="402" t="s">
        <v>51</v>
      </c>
      <c r="AM65" s="401" t="s">
        <v>49</v>
      </c>
      <c r="AN65" s="402" t="s">
        <v>51</v>
      </c>
      <c r="AO65" s="402" t="s">
        <v>21</v>
      </c>
      <c r="AP65" s="402" t="s">
        <v>51</v>
      </c>
      <c r="AQ65" s="402" t="s">
        <v>51</v>
      </c>
      <c r="AR65" s="314" t="s">
        <v>4699</v>
      </c>
      <c r="AS65" s="402" t="s">
        <v>2449</v>
      </c>
      <c r="AT65" s="402" t="s">
        <v>1067</v>
      </c>
      <c r="AU65" s="315" t="s">
        <v>4700</v>
      </c>
      <c r="AV65" s="402" t="s">
        <v>4712</v>
      </c>
      <c r="AW65" s="402" t="s">
        <v>4702</v>
      </c>
      <c r="AX65" s="402" t="s">
        <v>644</v>
      </c>
      <c r="AY65" s="402" t="s">
        <v>644</v>
      </c>
      <c r="AZ65" s="402" t="s">
        <v>644</v>
      </c>
      <c r="BA65" s="402" t="s">
        <v>644</v>
      </c>
      <c r="BB65" s="402" t="s">
        <v>644</v>
      </c>
      <c r="BC65" s="402" t="s">
        <v>644</v>
      </c>
      <c r="BD65" s="402" t="s">
        <v>644</v>
      </c>
      <c r="BE65" s="402" t="s">
        <v>644</v>
      </c>
      <c r="BF65" s="402" t="s">
        <v>644</v>
      </c>
      <c r="BG65" s="402" t="s">
        <v>4676</v>
      </c>
      <c r="BH65" s="402" t="s">
        <v>644</v>
      </c>
      <c r="BI65" s="402" t="s">
        <v>644</v>
      </c>
      <c r="BJ65" s="402" t="s">
        <v>4713</v>
      </c>
      <c r="BK65" s="402"/>
      <c r="BL65" s="402"/>
      <c r="BM65" s="402"/>
    </row>
    <row r="66" spans="1:16384" s="526" customFormat="1">
      <c r="A66" s="596"/>
      <c r="B66" s="525"/>
      <c r="C66" s="525"/>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5"/>
      <c r="AM66" s="523"/>
      <c r="AN66" s="525"/>
      <c r="AO66" s="525"/>
      <c r="AP66" s="525"/>
      <c r="AQ66" s="525"/>
      <c r="AR66" s="314"/>
      <c r="AS66" s="525"/>
      <c r="AT66" s="525"/>
      <c r="AU66" s="315"/>
      <c r="AV66" s="525"/>
      <c r="AW66" s="525"/>
      <c r="AX66" s="525"/>
      <c r="AY66" s="525"/>
      <c r="AZ66" s="525"/>
      <c r="BA66" s="525"/>
      <c r="BB66" s="525"/>
      <c r="BC66" s="525"/>
      <c r="BD66" s="525"/>
      <c r="BE66" s="525"/>
      <c r="BF66" s="525"/>
      <c r="BG66" s="525"/>
      <c r="BH66" s="525"/>
      <c r="BI66" s="525"/>
      <c r="BJ66" s="525"/>
      <c r="BK66" s="525"/>
      <c r="BL66" s="525"/>
      <c r="BM66" s="525"/>
    </row>
    <row r="67" spans="1:16384" s="526" customFormat="1" ht="127.5">
      <c r="A67" s="596" t="s">
        <v>5861</v>
      </c>
      <c r="B67" s="525" t="s">
        <v>52</v>
      </c>
      <c r="C67" s="525" t="s">
        <v>5297</v>
      </c>
      <c r="D67" s="523" t="s">
        <v>613</v>
      </c>
      <c r="E67" s="523" t="s">
        <v>705</v>
      </c>
      <c r="F67" s="523" t="s">
        <v>5856</v>
      </c>
      <c r="G67" s="523" t="s">
        <v>5106</v>
      </c>
      <c r="H67" s="523" t="s">
        <v>5736</v>
      </c>
      <c r="I67" s="523" t="s">
        <v>5737</v>
      </c>
      <c r="J67" s="523" t="s">
        <v>5868</v>
      </c>
      <c r="K67" s="523" t="s">
        <v>5864</v>
      </c>
      <c r="L67" s="523">
        <v>4</v>
      </c>
      <c r="M67" s="523" t="s">
        <v>254</v>
      </c>
      <c r="N67" s="523" t="s">
        <v>4668</v>
      </c>
      <c r="O67" s="523" t="s">
        <v>4694</v>
      </c>
      <c r="P67" s="523" t="s">
        <v>3036</v>
      </c>
      <c r="Q67" s="523" t="s">
        <v>50</v>
      </c>
      <c r="R67" s="523" t="s">
        <v>51</v>
      </c>
      <c r="S67" s="523" t="s">
        <v>5865</v>
      </c>
      <c r="T67" s="523" t="s">
        <v>4195</v>
      </c>
      <c r="U67" s="523" t="s">
        <v>3093</v>
      </c>
      <c r="V67" s="523">
        <v>2</v>
      </c>
      <c r="W67" s="523" t="s">
        <v>51</v>
      </c>
      <c r="X67" s="523" t="s">
        <v>644</v>
      </c>
      <c r="Y67" s="523">
        <v>2</v>
      </c>
      <c r="Z67" s="523">
        <v>2</v>
      </c>
      <c r="AA67" s="523">
        <v>1</v>
      </c>
      <c r="AB67" s="523" t="s">
        <v>684</v>
      </c>
      <c r="AC67" s="523">
        <v>2</v>
      </c>
      <c r="AD67" s="523" t="s">
        <v>51</v>
      </c>
      <c r="AE67" s="523" t="s">
        <v>4682</v>
      </c>
      <c r="AF67" s="523" t="s">
        <v>49</v>
      </c>
      <c r="AG67" s="523" t="s">
        <v>51</v>
      </c>
      <c r="AH67" s="523" t="s">
        <v>49</v>
      </c>
      <c r="AI67" s="523">
        <v>2</v>
      </c>
      <c r="AJ67" s="523" t="s">
        <v>49</v>
      </c>
      <c r="AK67" s="523" t="s">
        <v>51</v>
      </c>
      <c r="AL67" s="525" t="s">
        <v>51</v>
      </c>
      <c r="AM67" s="523" t="s">
        <v>49</v>
      </c>
      <c r="AN67" s="525" t="s">
        <v>51</v>
      </c>
      <c r="AO67" s="525" t="s">
        <v>21</v>
      </c>
      <c r="AP67" s="525" t="s">
        <v>51</v>
      </c>
      <c r="AQ67" s="525" t="s">
        <v>49</v>
      </c>
      <c r="AR67" s="314" t="s">
        <v>5826</v>
      </c>
      <c r="AS67" s="525" t="s">
        <v>51</v>
      </c>
      <c r="AT67" s="525" t="s">
        <v>1067</v>
      </c>
      <c r="AU67" s="315" t="s">
        <v>5863</v>
      </c>
      <c r="AV67" s="525" t="s">
        <v>1489</v>
      </c>
      <c r="AW67" s="525" t="s">
        <v>4702</v>
      </c>
      <c r="AX67" s="525" t="s">
        <v>644</v>
      </c>
      <c r="AY67" s="525" t="s">
        <v>644</v>
      </c>
      <c r="AZ67" s="525" t="s">
        <v>644</v>
      </c>
      <c r="BA67" s="525" t="s">
        <v>644</v>
      </c>
      <c r="BB67" s="525" t="s">
        <v>644</v>
      </c>
      <c r="BC67" s="525" t="s">
        <v>644</v>
      </c>
      <c r="BD67" s="525" t="s">
        <v>644</v>
      </c>
      <c r="BE67" s="525" t="s">
        <v>644</v>
      </c>
      <c r="BF67" s="525" t="s">
        <v>644</v>
      </c>
      <c r="BG67" s="525" t="s">
        <v>4676</v>
      </c>
      <c r="BH67" s="525" t="s">
        <v>644</v>
      </c>
      <c r="BI67" s="525" t="s">
        <v>644</v>
      </c>
      <c r="BJ67" s="525"/>
      <c r="BK67" s="525"/>
      <c r="BL67" s="525"/>
      <c r="BM67" s="525"/>
    </row>
    <row r="68" spans="1:16384" s="526" customFormat="1" ht="127.5">
      <c r="A68" s="596" t="s">
        <v>5862</v>
      </c>
      <c r="B68" s="525" t="s">
        <v>52</v>
      </c>
      <c r="C68" s="525" t="s">
        <v>5297</v>
      </c>
      <c r="D68" s="523" t="s">
        <v>613</v>
      </c>
      <c r="E68" s="523" t="s">
        <v>705</v>
      </c>
      <c r="F68" s="523" t="s">
        <v>5856</v>
      </c>
      <c r="G68" s="523" t="s">
        <v>19</v>
      </c>
      <c r="H68" s="523" t="s">
        <v>5866</v>
      </c>
      <c r="I68" s="523" t="s">
        <v>888</v>
      </c>
      <c r="J68" s="523" t="s">
        <v>5867</v>
      </c>
      <c r="K68" s="523" t="s">
        <v>5864</v>
      </c>
      <c r="L68" s="523">
        <v>4</v>
      </c>
      <c r="M68" s="523" t="s">
        <v>254</v>
      </c>
      <c r="N68" s="523" t="s">
        <v>4668</v>
      </c>
      <c r="O68" s="523" t="s">
        <v>4694</v>
      </c>
      <c r="P68" s="523" t="s">
        <v>3036</v>
      </c>
      <c r="Q68" s="523" t="s">
        <v>50</v>
      </c>
      <c r="R68" s="523" t="s">
        <v>51</v>
      </c>
      <c r="S68" s="523" t="s">
        <v>5865</v>
      </c>
      <c r="T68" s="523" t="s">
        <v>4195</v>
      </c>
      <c r="U68" s="523" t="s">
        <v>3093</v>
      </c>
      <c r="V68" s="523">
        <v>2</v>
      </c>
      <c r="W68" s="523" t="s">
        <v>51</v>
      </c>
      <c r="X68" s="523" t="s">
        <v>644</v>
      </c>
      <c r="Y68" s="523">
        <v>2</v>
      </c>
      <c r="Z68" s="523">
        <v>2</v>
      </c>
      <c r="AA68" s="523">
        <v>1</v>
      </c>
      <c r="AB68" s="523" t="s">
        <v>684</v>
      </c>
      <c r="AC68" s="523">
        <v>2</v>
      </c>
      <c r="AD68" s="523" t="s">
        <v>51</v>
      </c>
      <c r="AE68" s="523" t="s">
        <v>4682</v>
      </c>
      <c r="AF68" s="523" t="s">
        <v>49</v>
      </c>
      <c r="AG68" s="523" t="s">
        <v>51</v>
      </c>
      <c r="AH68" s="523" t="s">
        <v>49</v>
      </c>
      <c r="AI68" s="523">
        <v>2</v>
      </c>
      <c r="AJ68" s="523" t="s">
        <v>49</v>
      </c>
      <c r="AK68" s="523" t="s">
        <v>51</v>
      </c>
      <c r="AL68" s="525" t="s">
        <v>51</v>
      </c>
      <c r="AM68" s="523" t="s">
        <v>49</v>
      </c>
      <c r="AN68" s="525" t="s">
        <v>51</v>
      </c>
      <c r="AO68" s="525" t="s">
        <v>21</v>
      </c>
      <c r="AP68" s="525" t="s">
        <v>51</v>
      </c>
      <c r="AQ68" s="525" t="s">
        <v>49</v>
      </c>
      <c r="AR68" s="314" t="s">
        <v>5826</v>
      </c>
      <c r="AS68" s="525" t="s">
        <v>51</v>
      </c>
      <c r="AT68" s="525" t="s">
        <v>1067</v>
      </c>
      <c r="AU68" s="315" t="s">
        <v>5863</v>
      </c>
      <c r="AV68" s="525" t="s">
        <v>1489</v>
      </c>
      <c r="AW68" s="525" t="s">
        <v>4702</v>
      </c>
      <c r="AX68" s="525" t="s">
        <v>644</v>
      </c>
      <c r="AY68" s="525" t="s">
        <v>644</v>
      </c>
      <c r="AZ68" s="525" t="s">
        <v>644</v>
      </c>
      <c r="BA68" s="525" t="s">
        <v>644</v>
      </c>
      <c r="BB68" s="525" t="s">
        <v>644</v>
      </c>
      <c r="BC68" s="525" t="s">
        <v>644</v>
      </c>
      <c r="BD68" s="525" t="s">
        <v>644</v>
      </c>
      <c r="BE68" s="525" t="s">
        <v>644</v>
      </c>
      <c r="BF68" s="525" t="s">
        <v>644</v>
      </c>
      <c r="BG68" s="525" t="s">
        <v>4676</v>
      </c>
      <c r="BH68" s="525" t="s">
        <v>644</v>
      </c>
      <c r="BI68" s="525" t="s">
        <v>644</v>
      </c>
      <c r="BJ68" s="525"/>
      <c r="BK68" s="525"/>
      <c r="BL68" s="525"/>
      <c r="BM68" s="525"/>
    </row>
    <row r="69" spans="1:16384" s="526" customFormat="1" ht="76.5">
      <c r="A69" s="525" t="s">
        <v>5735</v>
      </c>
      <c r="B69" s="525" t="s">
        <v>52</v>
      </c>
      <c r="C69" s="525"/>
      <c r="D69" s="523" t="s">
        <v>613</v>
      </c>
      <c r="E69" s="523" t="s">
        <v>705</v>
      </c>
      <c r="F69" s="523" t="s">
        <v>4638</v>
      </c>
      <c r="G69" s="523" t="s">
        <v>29</v>
      </c>
      <c r="H69" s="523" t="s">
        <v>5736</v>
      </c>
      <c r="I69" s="523" t="s">
        <v>5737</v>
      </c>
      <c r="J69" s="523" t="s">
        <v>5738</v>
      </c>
      <c r="K69" s="523" t="s">
        <v>5739</v>
      </c>
      <c r="L69" s="523">
        <v>4</v>
      </c>
      <c r="M69" s="523" t="s">
        <v>254</v>
      </c>
      <c r="N69" s="523" t="s">
        <v>4668</v>
      </c>
      <c r="O69" s="523" t="s">
        <v>4694</v>
      </c>
      <c r="P69" s="523" t="s">
        <v>3036</v>
      </c>
      <c r="Q69" s="523" t="s">
        <v>602</v>
      </c>
      <c r="R69" s="523" t="s">
        <v>51</v>
      </c>
      <c r="S69" s="523" t="s">
        <v>4696</v>
      </c>
      <c r="T69" s="523" t="s">
        <v>4195</v>
      </c>
      <c r="U69" s="523" t="s">
        <v>3093</v>
      </c>
      <c r="V69" s="523">
        <v>2</v>
      </c>
      <c r="W69" s="523" t="s">
        <v>62</v>
      </c>
      <c r="X69" s="523" t="s">
        <v>644</v>
      </c>
      <c r="Y69" s="523">
        <v>2</v>
      </c>
      <c r="Z69" s="523">
        <v>2</v>
      </c>
      <c r="AA69" s="523">
        <v>1</v>
      </c>
      <c r="AB69" s="523" t="s">
        <v>49</v>
      </c>
      <c r="AC69" s="523">
        <v>2</v>
      </c>
      <c r="AD69" s="523" t="s">
        <v>51</v>
      </c>
      <c r="AE69" s="523" t="s">
        <v>4682</v>
      </c>
      <c r="AF69" s="523" t="s">
        <v>49</v>
      </c>
      <c r="AG69" s="523">
        <v>1</v>
      </c>
      <c r="AH69" s="523" t="s">
        <v>49</v>
      </c>
      <c r="AI69" s="523">
        <v>2</v>
      </c>
      <c r="AJ69" s="523" t="s">
        <v>49</v>
      </c>
      <c r="AK69" s="523" t="s">
        <v>51</v>
      </c>
      <c r="AL69" s="525" t="s">
        <v>51</v>
      </c>
      <c r="AM69" s="523" t="s">
        <v>49</v>
      </c>
      <c r="AN69" s="525" t="s">
        <v>1206</v>
      </c>
      <c r="AO69" s="525" t="s">
        <v>21</v>
      </c>
      <c r="AP69" s="525" t="s">
        <v>51</v>
      </c>
      <c r="AQ69" s="525" t="s">
        <v>5740</v>
      </c>
      <c r="AR69" s="314" t="s">
        <v>4699</v>
      </c>
      <c r="AS69" s="525" t="s">
        <v>1206</v>
      </c>
      <c r="AT69" s="525" t="s">
        <v>1067</v>
      </c>
      <c r="AU69" s="315" t="s">
        <v>5741</v>
      </c>
      <c r="AV69" s="525" t="s">
        <v>1489</v>
      </c>
      <c r="AW69" s="525" t="s">
        <v>5742</v>
      </c>
      <c r="AX69" s="525" t="s">
        <v>644</v>
      </c>
      <c r="AY69" s="525" t="s">
        <v>644</v>
      </c>
      <c r="AZ69" s="525" t="s">
        <v>644</v>
      </c>
      <c r="BA69" s="525" t="s">
        <v>644</v>
      </c>
      <c r="BB69" s="525" t="s">
        <v>644</v>
      </c>
      <c r="BC69" s="525" t="s">
        <v>644</v>
      </c>
      <c r="BD69" s="525" t="s">
        <v>644</v>
      </c>
      <c r="BE69" s="525" t="s">
        <v>644</v>
      </c>
      <c r="BF69" s="525" t="s">
        <v>644</v>
      </c>
      <c r="BG69" s="525" t="s">
        <v>4676</v>
      </c>
      <c r="BH69" s="525" t="s">
        <v>644</v>
      </c>
      <c r="BI69" s="525" t="s">
        <v>644</v>
      </c>
      <c r="BJ69" s="525"/>
      <c r="BK69" s="525"/>
      <c r="BL69" s="525"/>
      <c r="BM69" s="525"/>
      <c r="BN69" s="526" t="s">
        <v>5743</v>
      </c>
    </row>
    <row r="70" spans="1:16384" s="526" customFormat="1" ht="76.5">
      <c r="A70" s="525" t="s">
        <v>5744</v>
      </c>
      <c r="B70" s="525" t="s">
        <v>52</v>
      </c>
      <c r="C70" s="525"/>
      <c r="D70" s="523" t="s">
        <v>613</v>
      </c>
      <c r="E70" s="523" t="s">
        <v>705</v>
      </c>
      <c r="F70" s="523" t="s">
        <v>4638</v>
      </c>
      <c r="G70" s="523" t="s">
        <v>19</v>
      </c>
      <c r="H70" s="523" t="s">
        <v>4705</v>
      </c>
      <c r="I70" s="523" t="s">
        <v>888</v>
      </c>
      <c r="J70" s="523" t="s">
        <v>4707</v>
      </c>
      <c r="K70" s="523" t="s">
        <v>5739</v>
      </c>
      <c r="L70" s="523">
        <v>4</v>
      </c>
      <c r="M70" s="523" t="s">
        <v>254</v>
      </c>
      <c r="N70" s="523" t="s">
        <v>4668</v>
      </c>
      <c r="O70" s="523" t="s">
        <v>4694</v>
      </c>
      <c r="P70" s="523" t="s">
        <v>3036</v>
      </c>
      <c r="Q70" s="523" t="s">
        <v>50</v>
      </c>
      <c r="R70" s="523" t="s">
        <v>51</v>
      </c>
      <c r="S70" s="523" t="s">
        <v>4696</v>
      </c>
      <c r="T70" s="523" t="s">
        <v>4195</v>
      </c>
      <c r="U70" s="523">
        <v>1</v>
      </c>
      <c r="V70" s="523" t="s">
        <v>4720</v>
      </c>
      <c r="W70" s="523" t="s">
        <v>62</v>
      </c>
      <c r="X70" s="523" t="s">
        <v>644</v>
      </c>
      <c r="Y70" s="523">
        <v>1</v>
      </c>
      <c r="Z70" s="523">
        <v>1</v>
      </c>
      <c r="AA70" s="523">
        <v>1</v>
      </c>
      <c r="AB70" s="523" t="s">
        <v>49</v>
      </c>
      <c r="AC70" s="523" t="s">
        <v>49</v>
      </c>
      <c r="AD70" s="523" t="s">
        <v>51</v>
      </c>
      <c r="AE70" s="523" t="s">
        <v>4682</v>
      </c>
      <c r="AF70" s="523" t="s">
        <v>49</v>
      </c>
      <c r="AG70" s="523">
        <v>1</v>
      </c>
      <c r="AH70" s="523" t="s">
        <v>49</v>
      </c>
      <c r="AI70" s="523">
        <v>2</v>
      </c>
      <c r="AJ70" s="523" t="s">
        <v>49</v>
      </c>
      <c r="AK70" s="523" t="s">
        <v>51</v>
      </c>
      <c r="AL70" s="525" t="s">
        <v>51</v>
      </c>
      <c r="AM70" s="523" t="s">
        <v>49</v>
      </c>
      <c r="AN70" s="525" t="s">
        <v>1206</v>
      </c>
      <c r="AO70" s="525" t="s">
        <v>21</v>
      </c>
      <c r="AP70" s="525" t="s">
        <v>51</v>
      </c>
      <c r="AQ70" s="525" t="s">
        <v>5740</v>
      </c>
      <c r="AR70" s="314" t="s">
        <v>4699</v>
      </c>
      <c r="AS70" s="525" t="s">
        <v>1206</v>
      </c>
      <c r="AT70" s="525" t="s">
        <v>1067</v>
      </c>
      <c r="AU70" s="315" t="s">
        <v>5741</v>
      </c>
      <c r="AV70" s="525" t="s">
        <v>1489</v>
      </c>
      <c r="AW70" s="525" t="s">
        <v>5742</v>
      </c>
      <c r="AX70" s="525" t="s">
        <v>644</v>
      </c>
      <c r="AY70" s="525" t="s">
        <v>644</v>
      </c>
      <c r="AZ70" s="525" t="s">
        <v>644</v>
      </c>
      <c r="BA70" s="525" t="s">
        <v>644</v>
      </c>
      <c r="BB70" s="525" t="s">
        <v>644</v>
      </c>
      <c r="BC70" s="525" t="s">
        <v>644</v>
      </c>
      <c r="BD70" s="525" t="s">
        <v>644</v>
      </c>
      <c r="BE70" s="525" t="s">
        <v>644</v>
      </c>
      <c r="BF70" s="525" t="s">
        <v>644</v>
      </c>
      <c r="BG70" s="525" t="s">
        <v>4676</v>
      </c>
      <c r="BH70" s="525" t="s">
        <v>644</v>
      </c>
      <c r="BI70" s="525" t="s">
        <v>644</v>
      </c>
      <c r="BJ70" s="525"/>
      <c r="BK70" s="525"/>
      <c r="BL70" s="525"/>
      <c r="BM70" s="525"/>
    </row>
    <row r="71" spans="1:16384" s="185" customFormat="1" ht="102">
      <c r="A71" s="402" t="s">
        <v>4714</v>
      </c>
      <c r="B71" s="402" t="s">
        <v>52</v>
      </c>
      <c r="C71" s="402" t="s">
        <v>4715</v>
      </c>
      <c r="D71" s="401" t="s">
        <v>613</v>
      </c>
      <c r="E71" s="401" t="s">
        <v>705</v>
      </c>
      <c r="F71" s="401" t="s">
        <v>4716</v>
      </c>
      <c r="G71" s="401" t="s">
        <v>29</v>
      </c>
      <c r="H71" s="401" t="s">
        <v>4717</v>
      </c>
      <c r="I71" s="401" t="s">
        <v>888</v>
      </c>
      <c r="J71" s="401" t="s">
        <v>4718</v>
      </c>
      <c r="K71" s="401" t="s">
        <v>4693</v>
      </c>
      <c r="L71" s="401">
        <v>4</v>
      </c>
      <c r="M71" s="401" t="s">
        <v>254</v>
      </c>
      <c r="N71" s="401" t="s">
        <v>4668</v>
      </c>
      <c r="O71" s="401" t="s">
        <v>4694</v>
      </c>
      <c r="P71" s="401" t="s">
        <v>4719</v>
      </c>
      <c r="Q71" s="401" t="s">
        <v>894</v>
      </c>
      <c r="R71" s="401" t="s">
        <v>51</v>
      </c>
      <c r="S71" s="401" t="s">
        <v>4696</v>
      </c>
      <c r="T71" s="401" t="s">
        <v>4195</v>
      </c>
      <c r="U71" s="401" t="s">
        <v>3093</v>
      </c>
      <c r="V71" s="401" t="s">
        <v>4720</v>
      </c>
      <c r="W71" s="401" t="s">
        <v>51</v>
      </c>
      <c r="X71" s="401" t="s">
        <v>644</v>
      </c>
      <c r="Y71" s="401">
        <v>3</v>
      </c>
      <c r="Z71" s="401">
        <v>1</v>
      </c>
      <c r="AA71" s="401">
        <v>1</v>
      </c>
      <c r="AB71" s="401" t="s">
        <v>62</v>
      </c>
      <c r="AC71" s="401">
        <v>2</v>
      </c>
      <c r="AD71" s="401" t="s">
        <v>51</v>
      </c>
      <c r="AE71" s="401" t="s">
        <v>4682</v>
      </c>
      <c r="AF71" s="401" t="s">
        <v>49</v>
      </c>
      <c r="AG71" s="401" t="s">
        <v>51</v>
      </c>
      <c r="AH71" s="401" t="s">
        <v>49</v>
      </c>
      <c r="AI71" s="401">
        <v>2</v>
      </c>
      <c r="AJ71" s="401" t="s">
        <v>49</v>
      </c>
      <c r="AK71" s="401" t="s">
        <v>51</v>
      </c>
      <c r="AL71" s="402" t="s">
        <v>51</v>
      </c>
      <c r="AM71" s="401" t="s">
        <v>49</v>
      </c>
      <c r="AN71" s="402" t="s">
        <v>51</v>
      </c>
      <c r="AO71" s="402" t="s">
        <v>21</v>
      </c>
      <c r="AP71" s="402" t="s">
        <v>51</v>
      </c>
      <c r="AQ71" s="402" t="s">
        <v>49</v>
      </c>
      <c r="AR71" s="314" t="s">
        <v>4699</v>
      </c>
      <c r="AS71" s="402" t="s">
        <v>2449</v>
      </c>
      <c r="AT71" s="402" t="s">
        <v>1067</v>
      </c>
      <c r="AU71" s="315" t="s">
        <v>4721</v>
      </c>
      <c r="AV71" s="402" t="s">
        <v>4701</v>
      </c>
      <c r="AW71" s="402" t="s">
        <v>4702</v>
      </c>
      <c r="AX71" s="402" t="s">
        <v>644</v>
      </c>
      <c r="AY71" s="402" t="s">
        <v>644</v>
      </c>
      <c r="AZ71" s="402" t="s">
        <v>644</v>
      </c>
      <c r="BA71" s="402" t="s">
        <v>644</v>
      </c>
      <c r="BB71" s="402" t="s">
        <v>644</v>
      </c>
      <c r="BC71" s="402" t="s">
        <v>644</v>
      </c>
      <c r="BD71" s="402" t="s">
        <v>644</v>
      </c>
      <c r="BE71" s="402" t="s">
        <v>644</v>
      </c>
      <c r="BF71" s="402" t="s">
        <v>644</v>
      </c>
      <c r="BG71" s="402" t="s">
        <v>4676</v>
      </c>
      <c r="BH71" s="402" t="s">
        <v>644</v>
      </c>
      <c r="BI71" s="402" t="s">
        <v>644</v>
      </c>
      <c r="BJ71" s="402"/>
      <c r="BK71" s="402"/>
      <c r="BL71" s="402"/>
      <c r="BM71" s="402"/>
    </row>
    <row r="72" spans="1:16384" s="185" customFormat="1" ht="102">
      <c r="A72" s="402" t="s">
        <v>4722</v>
      </c>
      <c r="B72" s="402" t="s">
        <v>52</v>
      </c>
      <c r="C72" s="402" t="s">
        <v>4723</v>
      </c>
      <c r="D72" s="401" t="s">
        <v>613</v>
      </c>
      <c r="E72" s="401" t="s">
        <v>705</v>
      </c>
      <c r="F72" s="401" t="s">
        <v>4716</v>
      </c>
      <c r="G72" s="401" t="s">
        <v>19</v>
      </c>
      <c r="H72" s="401" t="s">
        <v>4724</v>
      </c>
      <c r="I72" s="401" t="s">
        <v>891</v>
      </c>
      <c r="J72" s="401" t="s">
        <v>4725</v>
      </c>
      <c r="K72" s="401" t="s">
        <v>4693</v>
      </c>
      <c r="L72" s="401">
        <v>4</v>
      </c>
      <c r="M72" s="401" t="s">
        <v>254</v>
      </c>
      <c r="N72" s="401" t="s">
        <v>4668</v>
      </c>
      <c r="O72" s="401" t="s">
        <v>4694</v>
      </c>
      <c r="P72" s="401" t="s">
        <v>4719</v>
      </c>
      <c r="Q72" s="401" t="s">
        <v>834</v>
      </c>
      <c r="R72" s="401" t="s">
        <v>51</v>
      </c>
      <c r="S72" s="401" t="s">
        <v>4696</v>
      </c>
      <c r="T72" s="401" t="s">
        <v>4195</v>
      </c>
      <c r="U72" s="401" t="s">
        <v>3093</v>
      </c>
      <c r="V72" s="401" t="s">
        <v>4726</v>
      </c>
      <c r="W72" s="401" t="s">
        <v>51</v>
      </c>
      <c r="X72" s="401" t="s">
        <v>644</v>
      </c>
      <c r="Y72" s="401">
        <v>3</v>
      </c>
      <c r="Z72" s="401">
        <v>1</v>
      </c>
      <c r="AA72" s="401">
        <v>1</v>
      </c>
      <c r="AB72" s="401" t="s">
        <v>62</v>
      </c>
      <c r="AC72" s="401">
        <v>2</v>
      </c>
      <c r="AD72" s="401" t="s">
        <v>51</v>
      </c>
      <c r="AE72" s="401" t="s">
        <v>4682</v>
      </c>
      <c r="AF72" s="401" t="s">
        <v>49</v>
      </c>
      <c r="AG72" s="401" t="s">
        <v>51</v>
      </c>
      <c r="AH72" s="401" t="s">
        <v>49</v>
      </c>
      <c r="AI72" s="401">
        <v>2</v>
      </c>
      <c r="AJ72" s="401" t="s">
        <v>49</v>
      </c>
      <c r="AK72" s="401" t="s">
        <v>51</v>
      </c>
      <c r="AL72" s="402" t="s">
        <v>51</v>
      </c>
      <c r="AM72" s="401" t="s">
        <v>49</v>
      </c>
      <c r="AN72" s="402" t="s">
        <v>51</v>
      </c>
      <c r="AO72" s="402" t="s">
        <v>21</v>
      </c>
      <c r="AP72" s="402" t="s">
        <v>51</v>
      </c>
      <c r="AQ72" s="402" t="s">
        <v>49</v>
      </c>
      <c r="AR72" s="314" t="s">
        <v>4699</v>
      </c>
      <c r="AS72" s="402" t="s">
        <v>2449</v>
      </c>
      <c r="AT72" s="402" t="s">
        <v>1067</v>
      </c>
      <c r="AU72" s="315" t="s">
        <v>4721</v>
      </c>
      <c r="AV72" s="402" t="s">
        <v>4701</v>
      </c>
      <c r="AW72" s="402" t="s">
        <v>4702</v>
      </c>
      <c r="AX72" s="402" t="s">
        <v>644</v>
      </c>
      <c r="AY72" s="402" t="s">
        <v>644</v>
      </c>
      <c r="AZ72" s="402" t="s">
        <v>644</v>
      </c>
      <c r="BA72" s="402" t="s">
        <v>644</v>
      </c>
      <c r="BB72" s="402" t="s">
        <v>644</v>
      </c>
      <c r="BC72" s="402" t="s">
        <v>644</v>
      </c>
      <c r="BD72" s="402" t="s">
        <v>644</v>
      </c>
      <c r="BE72" s="402" t="s">
        <v>644</v>
      </c>
      <c r="BF72" s="402" t="s">
        <v>644</v>
      </c>
      <c r="BG72" s="402" t="s">
        <v>4676</v>
      </c>
      <c r="BH72" s="402" t="s">
        <v>644</v>
      </c>
      <c r="BI72" s="402" t="s">
        <v>644</v>
      </c>
      <c r="BJ72" s="402"/>
      <c r="BK72" s="402"/>
      <c r="BL72" s="402"/>
      <c r="BM72" s="402"/>
    </row>
    <row r="73" spans="1:16384" s="526" customFormat="1">
      <c r="A73" s="525"/>
      <c r="B73" s="525"/>
      <c r="C73" s="525"/>
      <c r="D73" s="523"/>
      <c r="E73" s="523"/>
      <c r="F73" s="523"/>
      <c r="G73" s="523"/>
      <c r="H73" s="523"/>
      <c r="I73" s="523"/>
      <c r="J73" s="523"/>
      <c r="K73" s="523"/>
      <c r="L73" s="523"/>
      <c r="M73" s="523"/>
      <c r="N73" s="523"/>
      <c r="O73" s="523"/>
      <c r="P73" s="523"/>
      <c r="Q73" s="523"/>
      <c r="R73" s="523"/>
      <c r="BJ73" s="525"/>
      <c r="BK73" s="525"/>
      <c r="BL73" s="525"/>
      <c r="BM73" s="525"/>
    </row>
    <row r="74" spans="1:16384" s="526" customFormat="1" ht="216.75">
      <c r="A74" s="596" t="s">
        <v>5848</v>
      </c>
      <c r="B74" s="525" t="s">
        <v>52</v>
      </c>
      <c r="C74" s="525" t="s">
        <v>4022</v>
      </c>
      <c r="D74" s="523" t="s">
        <v>4022</v>
      </c>
      <c r="E74" s="523" t="s">
        <v>4022</v>
      </c>
      <c r="F74" s="523" t="s">
        <v>5849</v>
      </c>
      <c r="G74" s="523" t="s">
        <v>5106</v>
      </c>
      <c r="H74" s="523" t="s">
        <v>5834</v>
      </c>
      <c r="I74" s="523" t="s">
        <v>5850</v>
      </c>
      <c r="J74" s="523" t="s">
        <v>5851</v>
      </c>
      <c r="K74" s="523" t="s">
        <v>5141</v>
      </c>
      <c r="L74" s="523">
        <v>4</v>
      </c>
      <c r="M74" s="523" t="s">
        <v>254</v>
      </c>
      <c r="N74" s="523" t="s">
        <v>4668</v>
      </c>
      <c r="O74" s="523" t="s">
        <v>3258</v>
      </c>
      <c r="P74" s="523" t="s">
        <v>5820</v>
      </c>
      <c r="Q74" s="523" t="s">
        <v>894</v>
      </c>
      <c r="R74" s="523" t="s">
        <v>51</v>
      </c>
      <c r="S74" s="523" t="s">
        <v>4696</v>
      </c>
      <c r="T74" s="523" t="s">
        <v>4195</v>
      </c>
      <c r="U74" s="523">
        <v>1</v>
      </c>
      <c r="V74" s="523">
        <v>2</v>
      </c>
      <c r="W74" s="523" t="s">
        <v>51</v>
      </c>
      <c r="X74" s="523" t="s">
        <v>644</v>
      </c>
      <c r="Y74" s="523">
        <v>3</v>
      </c>
      <c r="Z74" s="523">
        <v>1</v>
      </c>
      <c r="AA74" s="523" t="s">
        <v>5852</v>
      </c>
      <c r="AB74" s="523" t="s">
        <v>724</v>
      </c>
      <c r="AC74" s="523">
        <v>2</v>
      </c>
      <c r="AD74" s="523" t="s">
        <v>51</v>
      </c>
      <c r="AE74" s="523" t="s">
        <v>4682</v>
      </c>
      <c r="AF74" s="523" t="s">
        <v>49</v>
      </c>
      <c r="AG74" s="523" t="s">
        <v>51</v>
      </c>
      <c r="AH74" s="523" t="s">
        <v>51</v>
      </c>
      <c r="AI74" s="523" t="s">
        <v>51</v>
      </c>
      <c r="AJ74" s="523" t="s">
        <v>49</v>
      </c>
      <c r="AK74" s="523" t="s">
        <v>49</v>
      </c>
      <c r="AL74" s="525" t="s">
        <v>1206</v>
      </c>
      <c r="AM74" s="523" t="s">
        <v>1206</v>
      </c>
      <c r="AN74" s="525" t="s">
        <v>49</v>
      </c>
      <c r="AO74" s="525" t="s">
        <v>49</v>
      </c>
      <c r="AP74" s="525" t="s">
        <v>49</v>
      </c>
      <c r="AQ74" s="525" t="s">
        <v>49</v>
      </c>
      <c r="AR74" s="314" t="s">
        <v>5826</v>
      </c>
      <c r="AS74" s="525" t="s">
        <v>49</v>
      </c>
      <c r="AT74" s="525" t="s">
        <v>1067</v>
      </c>
      <c r="AU74" s="315" t="s">
        <v>5853</v>
      </c>
      <c r="AV74" s="525" t="s">
        <v>1489</v>
      </c>
      <c r="AW74" s="525" t="s">
        <v>4702</v>
      </c>
      <c r="AX74" s="525" t="s">
        <v>644</v>
      </c>
      <c r="AY74" s="525" t="s">
        <v>644</v>
      </c>
      <c r="AZ74" s="525" t="s">
        <v>644</v>
      </c>
      <c r="BA74" s="525" t="s">
        <v>644</v>
      </c>
      <c r="BB74" s="525" t="s">
        <v>644</v>
      </c>
      <c r="BC74" s="525" t="s">
        <v>644</v>
      </c>
      <c r="BD74" s="525" t="s">
        <v>644</v>
      </c>
      <c r="BE74" s="525" t="s">
        <v>644</v>
      </c>
      <c r="BF74" s="525" t="s">
        <v>644</v>
      </c>
      <c r="BG74" s="525" t="s">
        <v>5854</v>
      </c>
      <c r="BH74" s="525" t="s">
        <v>644</v>
      </c>
      <c r="BI74" s="525" t="s">
        <v>644</v>
      </c>
      <c r="BJ74" s="525"/>
      <c r="BK74" s="525"/>
      <c r="BL74" s="525"/>
      <c r="BM74" s="525"/>
    </row>
    <row r="75" spans="1:16384" s="526" customFormat="1" ht="178.5">
      <c r="A75" s="596" t="s">
        <v>5814</v>
      </c>
      <c r="B75" s="525" t="s">
        <v>52</v>
      </c>
      <c r="C75" s="525" t="s">
        <v>5067</v>
      </c>
      <c r="D75" s="523" t="s">
        <v>613</v>
      </c>
      <c r="E75" s="523" t="s">
        <v>705</v>
      </c>
      <c r="F75" s="522" t="s">
        <v>4853</v>
      </c>
      <c r="G75" s="523" t="s">
        <v>19</v>
      </c>
      <c r="H75" s="523" t="s">
        <v>5093</v>
      </c>
      <c r="I75" s="523" t="s">
        <v>5817</v>
      </c>
      <c r="J75" s="523" t="s">
        <v>5836</v>
      </c>
      <c r="K75" s="523" t="s">
        <v>5141</v>
      </c>
      <c r="L75" s="523">
        <v>2</v>
      </c>
      <c r="M75" s="523" t="s">
        <v>59</v>
      </c>
      <c r="N75" s="523" t="s">
        <v>4668</v>
      </c>
      <c r="O75" s="523" t="s">
        <v>3258</v>
      </c>
      <c r="P75" s="523" t="s">
        <v>5820</v>
      </c>
      <c r="Q75" s="523" t="s">
        <v>894</v>
      </c>
      <c r="R75" s="523" t="s">
        <v>51</v>
      </c>
      <c r="S75" s="523" t="s">
        <v>4696</v>
      </c>
      <c r="T75" s="523" t="s">
        <v>4195</v>
      </c>
      <c r="U75" s="523" t="s">
        <v>3093</v>
      </c>
      <c r="V75" s="523" t="s">
        <v>5819</v>
      </c>
      <c r="W75" s="523" t="s">
        <v>3262</v>
      </c>
      <c r="X75" s="523" t="s">
        <v>644</v>
      </c>
      <c r="Y75" s="523">
        <v>3</v>
      </c>
      <c r="Z75" s="523">
        <v>1</v>
      </c>
      <c r="AA75" s="523">
        <v>1</v>
      </c>
      <c r="AB75" s="523">
        <v>1</v>
      </c>
      <c r="AC75" s="523">
        <v>2</v>
      </c>
      <c r="AD75" s="523" t="s">
        <v>51</v>
      </c>
      <c r="AE75" s="523" t="s">
        <v>5822</v>
      </c>
      <c r="AF75" s="523" t="s">
        <v>49</v>
      </c>
      <c r="AG75" s="523" t="s">
        <v>51</v>
      </c>
      <c r="AH75" s="523" t="s">
        <v>49</v>
      </c>
      <c r="AI75" s="523">
        <v>1</v>
      </c>
      <c r="AJ75" s="523" t="s">
        <v>49</v>
      </c>
      <c r="AK75" s="523" t="s">
        <v>51</v>
      </c>
      <c r="AL75" s="525" t="s">
        <v>51</v>
      </c>
      <c r="AM75" s="523" t="s">
        <v>49</v>
      </c>
      <c r="AN75" s="525" t="s">
        <v>49</v>
      </c>
      <c r="AO75" s="525" t="s">
        <v>21</v>
      </c>
      <c r="AP75" s="525" t="s">
        <v>51</v>
      </c>
      <c r="AQ75" s="525" t="s">
        <v>49</v>
      </c>
      <c r="AR75" s="314" t="s">
        <v>5826</v>
      </c>
      <c r="AS75" s="525" t="s">
        <v>5103</v>
      </c>
      <c r="AT75" s="525" t="s">
        <v>1067</v>
      </c>
      <c r="AU75" s="315" t="s">
        <v>5825</v>
      </c>
      <c r="AV75" s="525" t="s">
        <v>5818</v>
      </c>
      <c r="AW75" s="530" t="s">
        <v>5105</v>
      </c>
      <c r="AX75" s="525" t="s">
        <v>644</v>
      </c>
      <c r="AY75" s="525" t="s">
        <v>644</v>
      </c>
      <c r="AZ75" s="525" t="s">
        <v>644</v>
      </c>
      <c r="BA75" s="525" t="s">
        <v>644</v>
      </c>
      <c r="BB75" s="525" t="s">
        <v>644</v>
      </c>
      <c r="BC75" s="525" t="s">
        <v>5046</v>
      </c>
      <c r="BD75" s="525" t="s">
        <v>644</v>
      </c>
      <c r="BE75" s="525" t="s">
        <v>644</v>
      </c>
      <c r="BF75" s="525" t="s">
        <v>644</v>
      </c>
      <c r="BG75" s="525" t="s">
        <v>644</v>
      </c>
      <c r="BH75" s="525" t="s">
        <v>644</v>
      </c>
      <c r="BI75" s="525" t="s">
        <v>644</v>
      </c>
      <c r="BJ75" s="525"/>
      <c r="BK75" s="525"/>
      <c r="BL75" s="525"/>
      <c r="BM75" s="525"/>
    </row>
    <row r="76" spans="1:16384" s="526" customFormat="1" ht="178.5">
      <c r="A76" s="596" t="s">
        <v>5813</v>
      </c>
      <c r="B76" s="525" t="s">
        <v>52</v>
      </c>
      <c r="C76" s="525" t="s">
        <v>5067</v>
      </c>
      <c r="D76" s="523" t="s">
        <v>613</v>
      </c>
      <c r="E76" s="523" t="s">
        <v>705</v>
      </c>
      <c r="F76" s="522" t="s">
        <v>4853</v>
      </c>
      <c r="G76" s="523" t="s">
        <v>5106</v>
      </c>
      <c r="H76" s="523" t="s">
        <v>5815</v>
      </c>
      <c r="I76" s="523" t="s">
        <v>5816</v>
      </c>
      <c r="J76" s="523" t="s">
        <v>5837</v>
      </c>
      <c r="K76" s="523" t="s">
        <v>5141</v>
      </c>
      <c r="L76" s="523">
        <v>2</v>
      </c>
      <c r="M76" s="523" t="s">
        <v>59</v>
      </c>
      <c r="N76" s="523" t="s">
        <v>4668</v>
      </c>
      <c r="O76" s="523" t="s">
        <v>3258</v>
      </c>
      <c r="P76" s="523" t="s">
        <v>5820</v>
      </c>
      <c r="Q76" s="523" t="s">
        <v>894</v>
      </c>
      <c r="R76" s="523" t="s">
        <v>51</v>
      </c>
      <c r="S76" s="523" t="s">
        <v>4696</v>
      </c>
      <c r="T76" s="523" t="s">
        <v>4195</v>
      </c>
      <c r="U76" s="523" t="s">
        <v>3093</v>
      </c>
      <c r="V76" s="523" t="s">
        <v>5066</v>
      </c>
      <c r="W76" s="523" t="s">
        <v>3262</v>
      </c>
      <c r="X76" s="523" t="s">
        <v>644</v>
      </c>
      <c r="Y76" s="523">
        <v>3</v>
      </c>
      <c r="Z76" s="523">
        <v>1</v>
      </c>
      <c r="AA76" s="523">
        <v>1</v>
      </c>
      <c r="AB76" s="523">
        <v>1</v>
      </c>
      <c r="AC76" s="523">
        <v>2</v>
      </c>
      <c r="AD76" s="523" t="s">
        <v>51</v>
      </c>
      <c r="AE76" s="523" t="s">
        <v>5821</v>
      </c>
      <c r="AF76" s="523" t="s">
        <v>49</v>
      </c>
      <c r="AG76" s="523" t="s">
        <v>51</v>
      </c>
      <c r="AH76" s="523" t="s">
        <v>5823</v>
      </c>
      <c r="AI76" s="523" t="s">
        <v>5823</v>
      </c>
      <c r="AJ76" s="523" t="s">
        <v>49</v>
      </c>
      <c r="AK76" s="523" t="s">
        <v>51</v>
      </c>
      <c r="AL76" s="525" t="s">
        <v>51</v>
      </c>
      <c r="AM76" s="523" t="s">
        <v>49</v>
      </c>
      <c r="AN76" s="525" t="s">
        <v>49</v>
      </c>
      <c r="AO76" s="525" t="s">
        <v>21</v>
      </c>
      <c r="AP76" s="525" t="s">
        <v>51</v>
      </c>
      <c r="AQ76" s="525" t="s">
        <v>49</v>
      </c>
      <c r="AR76" s="314" t="s">
        <v>5826</v>
      </c>
      <c r="AS76" s="525" t="s">
        <v>5103</v>
      </c>
      <c r="AT76" s="525" t="s">
        <v>1067</v>
      </c>
      <c r="AU76" s="315" t="s">
        <v>5825</v>
      </c>
      <c r="AV76" s="525" t="s">
        <v>4701</v>
      </c>
      <c r="AW76" s="530" t="s">
        <v>5827</v>
      </c>
      <c r="AX76" s="525" t="s">
        <v>644</v>
      </c>
      <c r="AY76" s="525" t="s">
        <v>644</v>
      </c>
      <c r="AZ76" s="525" t="s">
        <v>644</v>
      </c>
      <c r="BA76" s="525" t="s">
        <v>644</v>
      </c>
      <c r="BB76" s="525" t="s">
        <v>644</v>
      </c>
      <c r="BC76" s="525" t="s">
        <v>5046</v>
      </c>
      <c r="BD76" s="525" t="s">
        <v>644</v>
      </c>
      <c r="BE76" s="525" t="s">
        <v>644</v>
      </c>
      <c r="BF76" s="525" t="s">
        <v>644</v>
      </c>
      <c r="BG76" s="525" t="s">
        <v>644</v>
      </c>
      <c r="BH76" s="525" t="s">
        <v>644</v>
      </c>
      <c r="BI76" s="525" t="s">
        <v>644</v>
      </c>
      <c r="BJ76" s="525" t="s">
        <v>5824</v>
      </c>
      <c r="BK76" s="525"/>
      <c r="BL76" s="525"/>
      <c r="BM76" s="525"/>
    </row>
    <row r="77" spans="1:16384" s="526" customFormat="1" ht="114.75">
      <c r="A77" s="596" t="s">
        <v>5828</v>
      </c>
      <c r="B77" s="525" t="s">
        <v>52</v>
      </c>
      <c r="C77" s="525" t="s">
        <v>5067</v>
      </c>
      <c r="D77" s="523" t="s">
        <v>613</v>
      </c>
      <c r="E77" s="523" t="s">
        <v>705</v>
      </c>
      <c r="F77" s="522" t="s">
        <v>314</v>
      </c>
      <c r="G77" s="523" t="s">
        <v>5106</v>
      </c>
      <c r="H77" s="523" t="s">
        <v>5834</v>
      </c>
      <c r="I77" s="523" t="s">
        <v>5833</v>
      </c>
      <c r="J77" s="523" t="s">
        <v>5835</v>
      </c>
      <c r="K77" s="523" t="s">
        <v>5838</v>
      </c>
      <c r="L77" s="523">
        <v>2</v>
      </c>
      <c r="M77" s="523" t="s">
        <v>59</v>
      </c>
      <c r="N77" s="523" t="s">
        <v>4668</v>
      </c>
      <c r="O77" s="523" t="s">
        <v>3258</v>
      </c>
      <c r="P77" s="523" t="s">
        <v>5820</v>
      </c>
      <c r="Q77" s="523" t="s">
        <v>894</v>
      </c>
      <c r="R77" s="523" t="s">
        <v>51</v>
      </c>
      <c r="S77" s="523" t="s">
        <v>5831</v>
      </c>
      <c r="T77" s="523" t="s">
        <v>4195</v>
      </c>
      <c r="U77" s="523" t="s">
        <v>3093</v>
      </c>
      <c r="V77" s="523" t="s">
        <v>5066</v>
      </c>
      <c r="W77" s="523" t="s">
        <v>3262</v>
      </c>
      <c r="X77" s="523" t="s">
        <v>644</v>
      </c>
      <c r="Y77" s="523">
        <v>3</v>
      </c>
      <c r="Z77" s="523">
        <v>1</v>
      </c>
      <c r="AA77" s="523">
        <v>1</v>
      </c>
      <c r="AB77" s="523" t="s">
        <v>5830</v>
      </c>
      <c r="AC77" s="523">
        <v>2</v>
      </c>
      <c r="AD77" s="523" t="s">
        <v>51</v>
      </c>
      <c r="AE77" s="523" t="s">
        <v>5829</v>
      </c>
      <c r="AF77" s="523" t="s">
        <v>49</v>
      </c>
      <c r="AG77" s="523" t="s">
        <v>51</v>
      </c>
      <c r="AH77" s="523" t="s">
        <v>49</v>
      </c>
      <c r="AI77" s="523">
        <v>1</v>
      </c>
      <c r="AJ77" s="523" t="s">
        <v>49</v>
      </c>
      <c r="AK77" s="523" t="s">
        <v>51</v>
      </c>
      <c r="AL77" s="525" t="s">
        <v>51</v>
      </c>
      <c r="AM77" s="523" t="s">
        <v>49</v>
      </c>
      <c r="AN77" s="525" t="s">
        <v>49</v>
      </c>
      <c r="AO77" s="525" t="s">
        <v>21</v>
      </c>
      <c r="AP77" s="525" t="s">
        <v>51</v>
      </c>
      <c r="AQ77" s="525" t="s">
        <v>49</v>
      </c>
      <c r="AR77" s="314" t="s">
        <v>5826</v>
      </c>
      <c r="AS77" s="525" t="s">
        <v>5103</v>
      </c>
      <c r="AT77" s="525" t="s">
        <v>1067</v>
      </c>
      <c r="AU77" s="315" t="s">
        <v>5832</v>
      </c>
      <c r="AV77" s="521" t="s">
        <v>1489</v>
      </c>
      <c r="AW77" s="530" t="s">
        <v>5827</v>
      </c>
      <c r="AX77" s="525" t="s">
        <v>644</v>
      </c>
      <c r="AY77" s="525" t="s">
        <v>644</v>
      </c>
      <c r="AZ77" s="525" t="s">
        <v>644</v>
      </c>
      <c r="BA77" s="525" t="s">
        <v>644</v>
      </c>
      <c r="BB77" s="525" t="s">
        <v>644</v>
      </c>
      <c r="BC77" s="525" t="s">
        <v>5046</v>
      </c>
      <c r="BD77" s="525" t="s">
        <v>644</v>
      </c>
      <c r="BE77" s="525" t="s">
        <v>644</v>
      </c>
      <c r="BF77" s="525" t="s">
        <v>644</v>
      </c>
      <c r="BG77" s="525" t="s">
        <v>644</v>
      </c>
      <c r="BH77" s="525" t="s">
        <v>644</v>
      </c>
      <c r="BI77" s="525" t="s">
        <v>644</v>
      </c>
      <c r="BJ77" s="530"/>
      <c r="BK77" s="530"/>
      <c r="BL77" s="530"/>
      <c r="BM77" s="530"/>
      <c r="BN77" s="530"/>
      <c r="BO77" s="530"/>
      <c r="BP77" s="530"/>
      <c r="BQ77" s="530"/>
      <c r="BR77" s="530"/>
      <c r="BS77" s="530"/>
      <c r="BT77" s="530"/>
      <c r="BU77" s="530"/>
      <c r="BV77" s="530"/>
      <c r="BW77" s="530"/>
      <c r="BX77" s="530"/>
      <c r="BY77" s="530"/>
      <c r="BZ77" s="530"/>
      <c r="CA77" s="530"/>
      <c r="CB77" s="530"/>
      <c r="CC77" s="530"/>
      <c r="CD77" s="530"/>
      <c r="CE77" s="530"/>
      <c r="CF77" s="530"/>
      <c r="CG77" s="530"/>
      <c r="CH77" s="530"/>
      <c r="CI77" s="530"/>
      <c r="CJ77" s="530"/>
      <c r="CK77" s="530"/>
      <c r="CL77" s="530"/>
      <c r="CM77" s="530"/>
      <c r="CN77" s="530"/>
      <c r="CO77" s="530"/>
      <c r="CP77" s="530"/>
      <c r="CQ77" s="530"/>
      <c r="CR77" s="530"/>
      <c r="CS77" s="530"/>
      <c r="CT77" s="530"/>
      <c r="CU77" s="530"/>
      <c r="CV77" s="530"/>
      <c r="CW77" s="530"/>
      <c r="CX77" s="530"/>
      <c r="CY77" s="530"/>
      <c r="CZ77" s="530"/>
      <c r="DA77" s="530"/>
      <c r="DB77" s="530"/>
      <c r="DC77" s="530"/>
      <c r="DD77" s="530"/>
      <c r="DE77" s="530"/>
      <c r="DF77" s="530"/>
      <c r="DG77" s="530"/>
      <c r="DH77" s="530"/>
      <c r="DI77" s="530"/>
      <c r="DJ77" s="530"/>
      <c r="DK77" s="530"/>
      <c r="DL77" s="530"/>
      <c r="DM77" s="530"/>
      <c r="DN77" s="530"/>
      <c r="DO77" s="530"/>
      <c r="DP77" s="530"/>
      <c r="DQ77" s="530"/>
      <c r="DR77" s="530"/>
      <c r="DS77" s="530"/>
      <c r="DT77" s="530"/>
      <c r="DU77" s="530"/>
      <c r="DV77" s="530"/>
      <c r="DW77" s="530"/>
      <c r="DX77" s="530"/>
      <c r="DY77" s="530"/>
      <c r="DZ77" s="530"/>
      <c r="EA77" s="530"/>
      <c r="EB77" s="530"/>
      <c r="EC77" s="530"/>
      <c r="ED77" s="530"/>
      <c r="EE77" s="530"/>
      <c r="EF77" s="530"/>
      <c r="EG77" s="530"/>
      <c r="EH77" s="530"/>
      <c r="EI77" s="530"/>
      <c r="EJ77" s="530"/>
      <c r="EK77" s="530"/>
      <c r="EL77" s="530"/>
      <c r="EM77" s="530"/>
      <c r="EN77" s="530"/>
      <c r="EO77" s="530"/>
      <c r="EP77" s="530"/>
      <c r="EQ77" s="530"/>
      <c r="ER77" s="530"/>
      <c r="ES77" s="530"/>
      <c r="ET77" s="530"/>
      <c r="EU77" s="530"/>
      <c r="EV77" s="530"/>
      <c r="EW77" s="530"/>
      <c r="EX77" s="530"/>
      <c r="EY77" s="530"/>
      <c r="EZ77" s="530"/>
      <c r="FA77" s="530"/>
      <c r="FB77" s="530"/>
      <c r="FC77" s="530"/>
      <c r="FD77" s="530"/>
      <c r="FE77" s="530"/>
      <c r="FF77" s="530"/>
      <c r="FG77" s="530"/>
      <c r="FH77" s="530"/>
      <c r="FI77" s="530"/>
      <c r="FJ77" s="530"/>
      <c r="FK77" s="530"/>
      <c r="FL77" s="530"/>
      <c r="FM77" s="530"/>
      <c r="FN77" s="530"/>
      <c r="FO77" s="530"/>
      <c r="FP77" s="530"/>
      <c r="FQ77" s="530"/>
      <c r="FR77" s="530"/>
      <c r="FS77" s="530"/>
      <c r="FT77" s="530"/>
      <c r="FU77" s="530"/>
      <c r="FV77" s="530"/>
      <c r="FW77" s="530"/>
      <c r="FX77" s="530"/>
      <c r="FY77" s="530"/>
      <c r="FZ77" s="530"/>
      <c r="GA77" s="530"/>
      <c r="GB77" s="530"/>
      <c r="GC77" s="530"/>
      <c r="GD77" s="530"/>
      <c r="GE77" s="530"/>
      <c r="GF77" s="530"/>
      <c r="GG77" s="530"/>
      <c r="GH77" s="530"/>
      <c r="GI77" s="530"/>
      <c r="GJ77" s="530"/>
      <c r="GK77" s="530"/>
      <c r="GL77" s="530"/>
      <c r="GM77" s="530"/>
      <c r="GN77" s="530"/>
      <c r="GO77" s="530"/>
      <c r="GP77" s="530"/>
      <c r="GQ77" s="530"/>
      <c r="GR77" s="530"/>
      <c r="GS77" s="530"/>
      <c r="GT77" s="530"/>
      <c r="GU77" s="530"/>
      <c r="GV77" s="530"/>
      <c r="GW77" s="530"/>
      <c r="GX77" s="530"/>
      <c r="GY77" s="530"/>
      <c r="GZ77" s="530"/>
      <c r="HA77" s="530"/>
      <c r="HB77" s="530"/>
      <c r="HC77" s="530"/>
      <c r="HD77" s="530"/>
      <c r="HE77" s="530"/>
      <c r="HF77" s="530"/>
      <c r="HG77" s="530"/>
      <c r="HH77" s="530"/>
      <c r="HI77" s="530"/>
      <c r="HJ77" s="530"/>
      <c r="HK77" s="530"/>
      <c r="HL77" s="530"/>
      <c r="HM77" s="530"/>
      <c r="HN77" s="530"/>
      <c r="HO77" s="530"/>
      <c r="HP77" s="530"/>
      <c r="HQ77" s="530"/>
      <c r="HR77" s="530"/>
      <c r="HS77" s="530"/>
      <c r="HT77" s="530"/>
      <c r="HU77" s="530"/>
      <c r="HV77" s="530"/>
      <c r="HW77" s="530"/>
      <c r="HX77" s="530"/>
      <c r="HY77" s="530"/>
      <c r="HZ77" s="530"/>
      <c r="IA77" s="530"/>
      <c r="IB77" s="530"/>
      <c r="IC77" s="530"/>
      <c r="ID77" s="530"/>
      <c r="IE77" s="530"/>
      <c r="IF77" s="530"/>
      <c r="IG77" s="530"/>
      <c r="IH77" s="530"/>
      <c r="II77" s="530"/>
      <c r="IJ77" s="530"/>
      <c r="IK77" s="530"/>
      <c r="IL77" s="530"/>
      <c r="IM77" s="530"/>
      <c r="IN77" s="530"/>
      <c r="IO77" s="530"/>
      <c r="IP77" s="530"/>
      <c r="IQ77" s="530"/>
      <c r="IR77" s="530"/>
      <c r="IS77" s="530"/>
      <c r="IT77" s="530"/>
      <c r="IU77" s="530"/>
      <c r="IV77" s="530"/>
      <c r="IW77" s="530"/>
      <c r="IX77" s="530"/>
      <c r="IY77" s="530"/>
      <c r="IZ77" s="530"/>
      <c r="JA77" s="530"/>
      <c r="JB77" s="530"/>
      <c r="JC77" s="530"/>
      <c r="JD77" s="530"/>
      <c r="JE77" s="530"/>
      <c r="JF77" s="530"/>
      <c r="JG77" s="530"/>
      <c r="JH77" s="530"/>
      <c r="JI77" s="530"/>
      <c r="JJ77" s="530"/>
      <c r="JK77" s="530"/>
      <c r="JL77" s="530"/>
      <c r="JM77" s="530"/>
      <c r="JN77" s="530"/>
      <c r="JO77" s="530"/>
      <c r="JP77" s="530"/>
      <c r="JQ77" s="530"/>
      <c r="JR77" s="530"/>
      <c r="JS77" s="530"/>
      <c r="JT77" s="530"/>
      <c r="JU77" s="530"/>
      <c r="JV77" s="530"/>
      <c r="JW77" s="530"/>
      <c r="JX77" s="530"/>
      <c r="JY77" s="530"/>
      <c r="JZ77" s="530"/>
      <c r="KA77" s="530"/>
      <c r="KB77" s="530"/>
      <c r="KC77" s="530"/>
      <c r="KD77" s="530"/>
      <c r="KE77" s="530"/>
      <c r="KF77" s="530"/>
      <c r="KG77" s="530"/>
      <c r="KH77" s="530"/>
      <c r="KI77" s="530"/>
      <c r="KJ77" s="530"/>
      <c r="KK77" s="530"/>
      <c r="KL77" s="530"/>
      <c r="KM77" s="530"/>
      <c r="KN77" s="530"/>
      <c r="KO77" s="530"/>
      <c r="KP77" s="530"/>
      <c r="KQ77" s="530"/>
      <c r="KR77" s="530"/>
      <c r="KS77" s="530"/>
      <c r="KT77" s="530"/>
      <c r="KU77" s="530"/>
      <c r="KV77" s="530"/>
      <c r="KW77" s="530"/>
      <c r="KX77" s="530"/>
      <c r="KY77" s="530"/>
      <c r="KZ77" s="530"/>
      <c r="LA77" s="530"/>
      <c r="LB77" s="530"/>
      <c r="LC77" s="530"/>
      <c r="LD77" s="530"/>
      <c r="LE77" s="530"/>
      <c r="LF77" s="530"/>
      <c r="LG77" s="530"/>
      <c r="LH77" s="530"/>
      <c r="LI77" s="530"/>
      <c r="LJ77" s="530"/>
      <c r="LK77" s="530"/>
      <c r="LL77" s="530"/>
      <c r="LM77" s="530"/>
      <c r="LN77" s="530"/>
      <c r="LO77" s="530"/>
      <c r="LP77" s="530"/>
      <c r="LQ77" s="530"/>
      <c r="LR77" s="530"/>
      <c r="LS77" s="530"/>
      <c r="LT77" s="530"/>
      <c r="LU77" s="530"/>
      <c r="LV77" s="530"/>
      <c r="LW77" s="530"/>
      <c r="LX77" s="530"/>
      <c r="LY77" s="530"/>
      <c r="LZ77" s="530"/>
      <c r="MA77" s="530"/>
      <c r="MB77" s="530"/>
      <c r="MC77" s="530"/>
      <c r="MD77" s="530"/>
      <c r="ME77" s="530"/>
      <c r="MF77" s="530"/>
      <c r="MG77" s="530"/>
      <c r="MH77" s="530"/>
      <c r="MI77" s="530"/>
      <c r="MJ77" s="530"/>
      <c r="MK77" s="530"/>
      <c r="ML77" s="530"/>
      <c r="MM77" s="530"/>
      <c r="MN77" s="530"/>
      <c r="MO77" s="530"/>
      <c r="MP77" s="530"/>
      <c r="MQ77" s="530"/>
      <c r="MR77" s="530"/>
      <c r="MS77" s="530"/>
      <c r="MT77" s="530"/>
      <c r="MU77" s="530"/>
      <c r="MV77" s="530"/>
      <c r="MW77" s="530"/>
      <c r="MX77" s="530"/>
      <c r="MY77" s="530"/>
      <c r="MZ77" s="530"/>
      <c r="NA77" s="530"/>
      <c r="NB77" s="530"/>
      <c r="NC77" s="530"/>
      <c r="ND77" s="530"/>
      <c r="NE77" s="530"/>
      <c r="NF77" s="530"/>
      <c r="NG77" s="530"/>
      <c r="NH77" s="530"/>
      <c r="NI77" s="530"/>
      <c r="NJ77" s="530"/>
      <c r="NK77" s="530"/>
      <c r="NL77" s="530"/>
      <c r="NM77" s="530"/>
      <c r="NN77" s="530"/>
      <c r="NO77" s="530"/>
      <c r="NP77" s="530"/>
      <c r="NQ77" s="530"/>
      <c r="NR77" s="530"/>
      <c r="NS77" s="530"/>
      <c r="NT77" s="530"/>
      <c r="NU77" s="530"/>
      <c r="NV77" s="530"/>
      <c r="NW77" s="530"/>
      <c r="NX77" s="530"/>
      <c r="NY77" s="530"/>
      <c r="NZ77" s="530"/>
      <c r="OA77" s="530"/>
      <c r="OB77" s="530"/>
      <c r="OC77" s="530"/>
      <c r="OD77" s="530"/>
      <c r="OE77" s="530"/>
      <c r="OF77" s="530"/>
      <c r="OG77" s="530"/>
      <c r="OH77" s="530"/>
      <c r="OI77" s="530"/>
      <c r="OJ77" s="530"/>
      <c r="OK77" s="530"/>
      <c r="OL77" s="530"/>
      <c r="OM77" s="530"/>
      <c r="ON77" s="530"/>
      <c r="OO77" s="530"/>
      <c r="OP77" s="530"/>
      <c r="OQ77" s="530"/>
      <c r="OR77" s="530"/>
      <c r="OS77" s="530"/>
      <c r="OT77" s="530"/>
      <c r="OU77" s="530"/>
      <c r="OV77" s="530"/>
      <c r="OW77" s="530"/>
      <c r="OX77" s="530"/>
      <c r="OY77" s="530"/>
      <c r="OZ77" s="530"/>
      <c r="PA77" s="530"/>
      <c r="PB77" s="530"/>
      <c r="PC77" s="530"/>
      <c r="PD77" s="530"/>
      <c r="PE77" s="530"/>
      <c r="PF77" s="530"/>
      <c r="PG77" s="530"/>
      <c r="PH77" s="530"/>
      <c r="PI77" s="530"/>
      <c r="PJ77" s="530"/>
      <c r="PK77" s="530"/>
      <c r="PL77" s="530"/>
      <c r="PM77" s="530"/>
      <c r="PN77" s="530"/>
      <c r="PO77" s="530"/>
      <c r="PP77" s="530"/>
      <c r="PQ77" s="530"/>
      <c r="PR77" s="530"/>
      <c r="PS77" s="530"/>
      <c r="PT77" s="530"/>
      <c r="PU77" s="530"/>
      <c r="PV77" s="530"/>
      <c r="PW77" s="530"/>
      <c r="PX77" s="530"/>
      <c r="PY77" s="530"/>
      <c r="PZ77" s="530"/>
      <c r="QA77" s="530"/>
      <c r="QB77" s="530"/>
      <c r="QC77" s="530"/>
      <c r="QD77" s="530"/>
      <c r="QE77" s="530"/>
      <c r="QF77" s="530"/>
      <c r="QG77" s="530"/>
      <c r="QH77" s="530"/>
      <c r="QI77" s="530"/>
      <c r="QJ77" s="530"/>
      <c r="QK77" s="530"/>
      <c r="QL77" s="530"/>
      <c r="QM77" s="530"/>
      <c r="QN77" s="530"/>
      <c r="QO77" s="530"/>
      <c r="QP77" s="530"/>
      <c r="QQ77" s="530"/>
      <c r="QR77" s="530"/>
      <c r="QS77" s="530"/>
      <c r="QT77" s="530"/>
      <c r="QU77" s="530"/>
      <c r="QV77" s="530"/>
      <c r="QW77" s="530"/>
      <c r="QX77" s="530"/>
      <c r="QY77" s="530"/>
      <c r="QZ77" s="530"/>
      <c r="RA77" s="530"/>
      <c r="RB77" s="530"/>
      <c r="RC77" s="530"/>
      <c r="RD77" s="530"/>
      <c r="RE77" s="530"/>
      <c r="RF77" s="530"/>
      <c r="RG77" s="530"/>
      <c r="RH77" s="530"/>
      <c r="RI77" s="530"/>
      <c r="RJ77" s="530"/>
      <c r="RK77" s="530"/>
      <c r="RL77" s="530"/>
      <c r="RM77" s="530"/>
      <c r="RN77" s="530"/>
      <c r="RO77" s="530"/>
      <c r="RP77" s="530"/>
      <c r="RQ77" s="530"/>
      <c r="RR77" s="530"/>
      <c r="RS77" s="530"/>
      <c r="RT77" s="530"/>
      <c r="RU77" s="530"/>
      <c r="RV77" s="530"/>
      <c r="RW77" s="530"/>
      <c r="RX77" s="530"/>
      <c r="RY77" s="530"/>
      <c r="RZ77" s="530"/>
      <c r="SA77" s="530"/>
      <c r="SB77" s="530"/>
      <c r="SC77" s="530"/>
      <c r="SD77" s="530"/>
      <c r="SE77" s="530"/>
      <c r="SF77" s="530"/>
      <c r="SG77" s="530"/>
      <c r="SH77" s="530"/>
      <c r="SI77" s="530"/>
      <c r="SJ77" s="530"/>
      <c r="SK77" s="530"/>
      <c r="SL77" s="530"/>
      <c r="SM77" s="530"/>
      <c r="SN77" s="530"/>
      <c r="SO77" s="530"/>
      <c r="SP77" s="530"/>
      <c r="SQ77" s="530"/>
      <c r="SR77" s="530"/>
      <c r="SS77" s="530"/>
      <c r="ST77" s="530"/>
      <c r="SU77" s="530"/>
      <c r="SV77" s="530"/>
      <c r="SW77" s="530"/>
      <c r="SX77" s="530"/>
      <c r="SY77" s="530"/>
      <c r="SZ77" s="530"/>
      <c r="TA77" s="530"/>
      <c r="TB77" s="530"/>
      <c r="TC77" s="530"/>
      <c r="TD77" s="530"/>
      <c r="TE77" s="530"/>
      <c r="TF77" s="530"/>
      <c r="TG77" s="530"/>
      <c r="TH77" s="530"/>
      <c r="TI77" s="530"/>
      <c r="TJ77" s="530"/>
      <c r="TK77" s="530"/>
      <c r="TL77" s="530"/>
      <c r="TM77" s="530"/>
      <c r="TN77" s="530"/>
      <c r="TO77" s="530"/>
      <c r="TP77" s="530"/>
      <c r="TQ77" s="530"/>
      <c r="TR77" s="530"/>
      <c r="TS77" s="530"/>
      <c r="TT77" s="530"/>
      <c r="TU77" s="530"/>
      <c r="TV77" s="530"/>
      <c r="TW77" s="530"/>
      <c r="TX77" s="530"/>
      <c r="TY77" s="530"/>
      <c r="TZ77" s="530"/>
      <c r="UA77" s="530"/>
      <c r="UB77" s="530"/>
      <c r="UC77" s="530"/>
      <c r="UD77" s="530"/>
      <c r="UE77" s="530"/>
      <c r="UF77" s="530"/>
      <c r="UG77" s="530"/>
      <c r="UH77" s="530"/>
      <c r="UI77" s="530"/>
      <c r="UJ77" s="530"/>
      <c r="UK77" s="530"/>
      <c r="UL77" s="530"/>
      <c r="UM77" s="530"/>
      <c r="UN77" s="530"/>
      <c r="UO77" s="530"/>
      <c r="UP77" s="530"/>
      <c r="UQ77" s="530"/>
      <c r="UR77" s="530"/>
      <c r="US77" s="530"/>
      <c r="UT77" s="530"/>
      <c r="UU77" s="530"/>
      <c r="UV77" s="530"/>
      <c r="UW77" s="530"/>
      <c r="UX77" s="530"/>
      <c r="UY77" s="530"/>
      <c r="UZ77" s="530"/>
      <c r="VA77" s="530"/>
      <c r="VB77" s="530"/>
      <c r="VC77" s="530"/>
      <c r="VD77" s="530"/>
      <c r="VE77" s="530"/>
      <c r="VF77" s="530"/>
      <c r="VG77" s="530"/>
      <c r="VH77" s="530"/>
      <c r="VI77" s="530"/>
      <c r="VJ77" s="530"/>
      <c r="VK77" s="530"/>
      <c r="VL77" s="530"/>
      <c r="VM77" s="530"/>
      <c r="VN77" s="530"/>
      <c r="VO77" s="530"/>
      <c r="VP77" s="530"/>
      <c r="VQ77" s="530"/>
      <c r="VR77" s="530"/>
      <c r="VS77" s="530"/>
      <c r="VT77" s="530"/>
      <c r="VU77" s="530"/>
      <c r="VV77" s="530"/>
      <c r="VW77" s="530"/>
      <c r="VX77" s="530"/>
      <c r="VY77" s="530"/>
      <c r="VZ77" s="530"/>
      <c r="WA77" s="530"/>
      <c r="WB77" s="530"/>
      <c r="WC77" s="530"/>
      <c r="WD77" s="530"/>
      <c r="WE77" s="530"/>
      <c r="WF77" s="530"/>
      <c r="WG77" s="530"/>
      <c r="WH77" s="530"/>
      <c r="WI77" s="530"/>
      <c r="WJ77" s="530"/>
      <c r="WK77" s="530"/>
      <c r="WL77" s="530"/>
      <c r="WM77" s="530"/>
      <c r="WN77" s="530"/>
      <c r="WO77" s="530"/>
      <c r="WP77" s="530"/>
      <c r="WQ77" s="530"/>
      <c r="WR77" s="530"/>
      <c r="WS77" s="530"/>
      <c r="WT77" s="530"/>
      <c r="WU77" s="530"/>
      <c r="WV77" s="530"/>
      <c r="WW77" s="530"/>
      <c r="WX77" s="530"/>
      <c r="WY77" s="530"/>
      <c r="WZ77" s="530"/>
      <c r="XA77" s="530"/>
      <c r="XB77" s="530"/>
      <c r="XC77" s="530"/>
      <c r="XD77" s="530"/>
      <c r="XE77" s="530"/>
      <c r="XF77" s="530"/>
      <c r="XG77" s="530"/>
      <c r="XH77" s="530"/>
      <c r="XI77" s="530"/>
      <c r="XJ77" s="530"/>
      <c r="XK77" s="530"/>
      <c r="XL77" s="530"/>
      <c r="XM77" s="530"/>
      <c r="XN77" s="530"/>
      <c r="XO77" s="530"/>
      <c r="XP77" s="530"/>
      <c r="XQ77" s="530"/>
      <c r="XR77" s="530"/>
      <c r="XS77" s="530"/>
      <c r="XT77" s="530"/>
      <c r="XU77" s="530"/>
      <c r="XV77" s="530"/>
      <c r="XW77" s="530"/>
      <c r="XX77" s="530"/>
      <c r="XY77" s="530"/>
      <c r="XZ77" s="530"/>
      <c r="YA77" s="530"/>
      <c r="YB77" s="530"/>
      <c r="YC77" s="530"/>
      <c r="YD77" s="530"/>
      <c r="YE77" s="530"/>
      <c r="YF77" s="530"/>
      <c r="YG77" s="530"/>
      <c r="YH77" s="530"/>
      <c r="YI77" s="530"/>
      <c r="YJ77" s="530"/>
      <c r="YK77" s="530"/>
      <c r="YL77" s="530"/>
      <c r="YM77" s="530"/>
      <c r="YN77" s="530"/>
      <c r="YO77" s="530"/>
      <c r="YP77" s="530"/>
      <c r="YQ77" s="530"/>
      <c r="YR77" s="530"/>
      <c r="YS77" s="530"/>
      <c r="YT77" s="530"/>
      <c r="YU77" s="530"/>
      <c r="YV77" s="530"/>
      <c r="YW77" s="530"/>
      <c r="YX77" s="530"/>
      <c r="YY77" s="530"/>
      <c r="YZ77" s="530"/>
      <c r="ZA77" s="530"/>
      <c r="ZB77" s="530"/>
      <c r="ZC77" s="530"/>
      <c r="ZD77" s="530"/>
      <c r="ZE77" s="530"/>
      <c r="ZF77" s="530"/>
      <c r="ZG77" s="530"/>
      <c r="ZH77" s="530"/>
      <c r="ZI77" s="530"/>
      <c r="ZJ77" s="530"/>
      <c r="ZK77" s="530"/>
      <c r="ZL77" s="530"/>
      <c r="ZM77" s="530"/>
      <c r="ZN77" s="530"/>
      <c r="ZO77" s="530"/>
      <c r="ZP77" s="530"/>
      <c r="ZQ77" s="530"/>
      <c r="ZR77" s="530"/>
      <c r="ZS77" s="530"/>
      <c r="ZT77" s="530"/>
      <c r="ZU77" s="530"/>
      <c r="ZV77" s="530"/>
      <c r="ZW77" s="530"/>
      <c r="ZX77" s="530"/>
      <c r="ZY77" s="530"/>
      <c r="ZZ77" s="530"/>
      <c r="AAA77" s="530"/>
      <c r="AAB77" s="530"/>
      <c r="AAC77" s="530"/>
      <c r="AAD77" s="530"/>
      <c r="AAE77" s="530"/>
      <c r="AAF77" s="530"/>
      <c r="AAG77" s="530"/>
      <c r="AAH77" s="530"/>
      <c r="AAI77" s="530"/>
      <c r="AAJ77" s="530"/>
      <c r="AAK77" s="530"/>
      <c r="AAL77" s="530"/>
      <c r="AAM77" s="530"/>
      <c r="AAN77" s="530"/>
      <c r="AAO77" s="530"/>
      <c r="AAP77" s="530"/>
      <c r="AAQ77" s="530"/>
      <c r="AAR77" s="530"/>
      <c r="AAS77" s="530"/>
      <c r="AAT77" s="530"/>
      <c r="AAU77" s="530"/>
      <c r="AAV77" s="530"/>
      <c r="AAW77" s="530"/>
      <c r="AAX77" s="530"/>
      <c r="AAY77" s="530"/>
      <c r="AAZ77" s="530"/>
      <c r="ABA77" s="530"/>
      <c r="ABB77" s="530"/>
      <c r="ABC77" s="530"/>
      <c r="ABD77" s="530"/>
      <c r="ABE77" s="530"/>
      <c r="ABF77" s="530"/>
      <c r="ABG77" s="530"/>
      <c r="ABH77" s="530"/>
      <c r="ABI77" s="530"/>
      <c r="ABJ77" s="530"/>
      <c r="ABK77" s="530"/>
      <c r="ABL77" s="530"/>
      <c r="ABM77" s="530"/>
      <c r="ABN77" s="530"/>
      <c r="ABO77" s="530"/>
      <c r="ABP77" s="530"/>
      <c r="ABQ77" s="530"/>
      <c r="ABR77" s="530"/>
      <c r="ABS77" s="530"/>
      <c r="ABT77" s="530"/>
      <c r="ABU77" s="530"/>
      <c r="ABV77" s="530"/>
      <c r="ABW77" s="530"/>
      <c r="ABX77" s="530"/>
      <c r="ABY77" s="530"/>
      <c r="ABZ77" s="530"/>
      <c r="ACA77" s="530"/>
      <c r="ACB77" s="530"/>
      <c r="ACC77" s="530"/>
      <c r="ACD77" s="530"/>
      <c r="ACE77" s="530"/>
      <c r="ACF77" s="530"/>
      <c r="ACG77" s="530"/>
      <c r="ACH77" s="530"/>
      <c r="ACI77" s="530"/>
      <c r="ACJ77" s="530"/>
      <c r="ACK77" s="530"/>
      <c r="ACL77" s="530"/>
      <c r="ACM77" s="530"/>
      <c r="ACN77" s="530"/>
      <c r="ACO77" s="530"/>
      <c r="ACP77" s="530"/>
      <c r="ACQ77" s="530"/>
      <c r="ACR77" s="530"/>
      <c r="ACS77" s="530"/>
      <c r="ACT77" s="530"/>
      <c r="ACU77" s="530"/>
      <c r="ACV77" s="530"/>
      <c r="ACW77" s="530"/>
      <c r="ACX77" s="530"/>
      <c r="ACY77" s="530"/>
      <c r="ACZ77" s="530"/>
      <c r="ADA77" s="530"/>
      <c r="ADB77" s="530"/>
      <c r="ADC77" s="530"/>
      <c r="ADD77" s="530"/>
      <c r="ADE77" s="530"/>
      <c r="ADF77" s="530"/>
      <c r="ADG77" s="530"/>
      <c r="ADH77" s="530"/>
      <c r="ADI77" s="530"/>
      <c r="ADJ77" s="530"/>
      <c r="ADK77" s="530"/>
      <c r="ADL77" s="530"/>
      <c r="ADM77" s="530"/>
      <c r="ADN77" s="530"/>
      <c r="ADO77" s="530"/>
      <c r="ADP77" s="530"/>
      <c r="ADQ77" s="530"/>
      <c r="ADR77" s="530"/>
      <c r="ADS77" s="530"/>
      <c r="ADT77" s="530"/>
      <c r="ADU77" s="530"/>
      <c r="ADV77" s="530"/>
      <c r="ADW77" s="530"/>
      <c r="ADX77" s="530"/>
      <c r="ADY77" s="530"/>
      <c r="ADZ77" s="530"/>
      <c r="AEA77" s="530"/>
      <c r="AEB77" s="530"/>
      <c r="AEC77" s="530"/>
      <c r="AED77" s="530"/>
      <c r="AEE77" s="530"/>
      <c r="AEF77" s="530"/>
      <c r="AEG77" s="530"/>
      <c r="AEH77" s="530"/>
      <c r="AEI77" s="530"/>
      <c r="AEJ77" s="530"/>
      <c r="AEK77" s="530"/>
      <c r="AEL77" s="530"/>
      <c r="AEM77" s="530"/>
      <c r="AEN77" s="530"/>
      <c r="AEO77" s="530"/>
      <c r="AEP77" s="530"/>
      <c r="AEQ77" s="530"/>
      <c r="AER77" s="530"/>
      <c r="AES77" s="530"/>
      <c r="AET77" s="530"/>
      <c r="AEU77" s="530"/>
      <c r="AEV77" s="530"/>
      <c r="AEW77" s="530"/>
      <c r="AEX77" s="530"/>
      <c r="AEY77" s="530"/>
      <c r="AEZ77" s="530"/>
      <c r="AFA77" s="530"/>
      <c r="AFB77" s="530"/>
      <c r="AFC77" s="530"/>
      <c r="AFD77" s="530"/>
      <c r="AFE77" s="530"/>
      <c r="AFF77" s="530"/>
      <c r="AFG77" s="530"/>
      <c r="AFH77" s="530"/>
      <c r="AFI77" s="530"/>
      <c r="AFJ77" s="530"/>
      <c r="AFK77" s="530"/>
      <c r="AFL77" s="530"/>
      <c r="AFM77" s="530"/>
      <c r="AFN77" s="530"/>
      <c r="AFO77" s="530"/>
      <c r="AFP77" s="530"/>
      <c r="AFQ77" s="530"/>
      <c r="AFR77" s="530"/>
      <c r="AFS77" s="530"/>
      <c r="AFT77" s="530"/>
      <c r="AFU77" s="530"/>
      <c r="AFV77" s="530"/>
      <c r="AFW77" s="530"/>
      <c r="AFX77" s="530"/>
      <c r="AFY77" s="530"/>
      <c r="AFZ77" s="530"/>
      <c r="AGA77" s="530"/>
      <c r="AGB77" s="530"/>
      <c r="AGC77" s="530"/>
      <c r="AGD77" s="530"/>
      <c r="AGE77" s="530"/>
      <c r="AGF77" s="530"/>
      <c r="AGG77" s="530"/>
      <c r="AGH77" s="530"/>
      <c r="AGI77" s="530"/>
      <c r="AGJ77" s="530"/>
      <c r="AGK77" s="530"/>
      <c r="AGL77" s="530"/>
      <c r="AGM77" s="530"/>
      <c r="AGN77" s="530"/>
      <c r="AGO77" s="530"/>
      <c r="AGP77" s="530"/>
      <c r="AGQ77" s="530"/>
      <c r="AGR77" s="530"/>
      <c r="AGS77" s="530"/>
      <c r="AGT77" s="530"/>
      <c r="AGU77" s="530"/>
      <c r="AGV77" s="530"/>
      <c r="AGW77" s="530"/>
      <c r="AGX77" s="530"/>
      <c r="AGY77" s="530"/>
      <c r="AGZ77" s="530"/>
      <c r="AHA77" s="530"/>
      <c r="AHB77" s="530"/>
      <c r="AHC77" s="530"/>
      <c r="AHD77" s="530"/>
      <c r="AHE77" s="530"/>
      <c r="AHF77" s="530"/>
      <c r="AHG77" s="530"/>
      <c r="AHH77" s="530"/>
      <c r="AHI77" s="530"/>
      <c r="AHJ77" s="530"/>
      <c r="AHK77" s="530"/>
      <c r="AHL77" s="530"/>
      <c r="AHM77" s="530"/>
      <c r="AHN77" s="530"/>
      <c r="AHO77" s="530"/>
      <c r="AHP77" s="530"/>
      <c r="AHQ77" s="530"/>
      <c r="AHR77" s="530"/>
      <c r="AHS77" s="530"/>
      <c r="AHT77" s="530"/>
      <c r="AHU77" s="530"/>
      <c r="AHV77" s="530"/>
      <c r="AHW77" s="530"/>
      <c r="AHX77" s="530"/>
      <c r="AHY77" s="530"/>
      <c r="AHZ77" s="530"/>
      <c r="AIA77" s="530"/>
      <c r="AIB77" s="530"/>
      <c r="AIC77" s="530"/>
      <c r="AID77" s="530"/>
      <c r="AIE77" s="530"/>
      <c r="AIF77" s="530"/>
      <c r="AIG77" s="530"/>
      <c r="AIH77" s="530"/>
      <c r="AII77" s="530"/>
      <c r="AIJ77" s="530"/>
      <c r="AIK77" s="530"/>
      <c r="AIL77" s="530"/>
      <c r="AIM77" s="530"/>
      <c r="AIN77" s="530"/>
      <c r="AIO77" s="530"/>
      <c r="AIP77" s="530"/>
      <c r="AIQ77" s="530"/>
      <c r="AIR77" s="530"/>
      <c r="AIS77" s="530"/>
      <c r="AIT77" s="530"/>
      <c r="AIU77" s="530"/>
      <c r="AIV77" s="530"/>
      <c r="AIW77" s="530"/>
      <c r="AIX77" s="530"/>
      <c r="AIY77" s="530"/>
      <c r="AIZ77" s="530"/>
      <c r="AJA77" s="530"/>
      <c r="AJB77" s="530"/>
      <c r="AJC77" s="530"/>
      <c r="AJD77" s="530"/>
      <c r="AJE77" s="530"/>
      <c r="AJF77" s="530"/>
      <c r="AJG77" s="530"/>
      <c r="AJH77" s="530"/>
      <c r="AJI77" s="530"/>
      <c r="AJJ77" s="530"/>
      <c r="AJK77" s="530"/>
      <c r="AJL77" s="530"/>
      <c r="AJM77" s="530"/>
      <c r="AJN77" s="530"/>
      <c r="AJO77" s="530"/>
      <c r="AJP77" s="530"/>
      <c r="AJQ77" s="530"/>
      <c r="AJR77" s="530"/>
      <c r="AJS77" s="530"/>
      <c r="AJT77" s="530"/>
      <c r="AJU77" s="530"/>
      <c r="AJV77" s="530"/>
      <c r="AJW77" s="530"/>
      <c r="AJX77" s="530"/>
      <c r="AJY77" s="530"/>
      <c r="AJZ77" s="530"/>
      <c r="AKA77" s="530"/>
      <c r="AKB77" s="530"/>
      <c r="AKC77" s="530"/>
      <c r="AKD77" s="530"/>
      <c r="AKE77" s="530"/>
      <c r="AKF77" s="530"/>
      <c r="AKG77" s="530"/>
      <c r="AKH77" s="530"/>
      <c r="AKI77" s="530"/>
      <c r="AKJ77" s="530"/>
      <c r="AKK77" s="530"/>
      <c r="AKL77" s="530"/>
      <c r="AKM77" s="530"/>
      <c r="AKN77" s="530"/>
      <c r="AKO77" s="530"/>
      <c r="AKP77" s="530"/>
      <c r="AKQ77" s="530"/>
      <c r="AKR77" s="530"/>
      <c r="AKS77" s="530"/>
      <c r="AKT77" s="530"/>
      <c r="AKU77" s="530"/>
      <c r="AKV77" s="530"/>
      <c r="AKW77" s="530"/>
      <c r="AKX77" s="530"/>
      <c r="AKY77" s="530"/>
      <c r="AKZ77" s="530"/>
      <c r="ALA77" s="530"/>
      <c r="ALB77" s="530"/>
      <c r="ALC77" s="530"/>
      <c r="ALD77" s="530"/>
      <c r="ALE77" s="530"/>
      <c r="ALF77" s="530"/>
      <c r="ALG77" s="530"/>
      <c r="ALH77" s="530"/>
      <c r="ALI77" s="530"/>
      <c r="ALJ77" s="530"/>
      <c r="ALK77" s="530"/>
      <c r="ALL77" s="530"/>
      <c r="ALM77" s="530"/>
      <c r="ALN77" s="530"/>
      <c r="ALO77" s="530"/>
      <c r="ALP77" s="530"/>
      <c r="ALQ77" s="530"/>
      <c r="ALR77" s="530"/>
      <c r="ALS77" s="530"/>
      <c r="ALT77" s="530"/>
      <c r="ALU77" s="530"/>
      <c r="ALV77" s="530"/>
      <c r="ALW77" s="530"/>
      <c r="ALX77" s="530"/>
      <c r="ALY77" s="530"/>
      <c r="ALZ77" s="530"/>
      <c r="AMA77" s="530"/>
      <c r="AMB77" s="530"/>
      <c r="AMC77" s="530"/>
      <c r="AMD77" s="530"/>
      <c r="AME77" s="530"/>
      <c r="AMF77" s="530"/>
      <c r="AMG77" s="530"/>
      <c r="AMH77" s="530"/>
      <c r="AMI77" s="530"/>
      <c r="AMJ77" s="530"/>
      <c r="AMK77" s="530"/>
      <c r="AML77" s="530"/>
      <c r="AMM77" s="530"/>
      <c r="AMN77" s="530"/>
      <c r="AMO77" s="530"/>
      <c r="AMP77" s="530"/>
      <c r="AMQ77" s="530"/>
      <c r="AMR77" s="530"/>
      <c r="AMS77" s="530"/>
      <c r="AMT77" s="530"/>
      <c r="AMU77" s="530"/>
      <c r="AMV77" s="530"/>
      <c r="AMW77" s="530"/>
      <c r="AMX77" s="530"/>
      <c r="AMY77" s="530"/>
      <c r="AMZ77" s="530"/>
      <c r="ANA77" s="530"/>
      <c r="ANB77" s="530"/>
      <c r="ANC77" s="530"/>
      <c r="AND77" s="530"/>
      <c r="ANE77" s="530"/>
      <c r="ANF77" s="530"/>
      <c r="ANG77" s="530"/>
      <c r="ANH77" s="530"/>
      <c r="ANI77" s="530"/>
      <c r="ANJ77" s="530"/>
      <c r="ANK77" s="530"/>
      <c r="ANL77" s="530"/>
      <c r="ANM77" s="530"/>
      <c r="ANN77" s="530"/>
      <c r="ANO77" s="530"/>
      <c r="ANP77" s="530"/>
      <c r="ANQ77" s="530"/>
      <c r="ANR77" s="530"/>
      <c r="ANS77" s="530"/>
      <c r="ANT77" s="530"/>
      <c r="ANU77" s="530"/>
      <c r="ANV77" s="530"/>
      <c r="ANW77" s="530"/>
      <c r="ANX77" s="530"/>
      <c r="ANY77" s="530"/>
      <c r="ANZ77" s="530"/>
      <c r="AOA77" s="530"/>
      <c r="AOB77" s="530"/>
      <c r="AOC77" s="530"/>
      <c r="AOD77" s="530"/>
      <c r="AOE77" s="530"/>
      <c r="AOF77" s="530"/>
      <c r="AOG77" s="530"/>
      <c r="AOH77" s="530"/>
      <c r="AOI77" s="530"/>
      <c r="AOJ77" s="530"/>
      <c r="AOK77" s="530"/>
      <c r="AOL77" s="530"/>
      <c r="AOM77" s="530"/>
      <c r="AON77" s="530"/>
      <c r="AOO77" s="530"/>
      <c r="AOP77" s="530"/>
      <c r="AOQ77" s="530"/>
      <c r="AOR77" s="530"/>
      <c r="AOS77" s="530"/>
      <c r="AOT77" s="530"/>
      <c r="AOU77" s="530"/>
      <c r="AOV77" s="530"/>
      <c r="AOW77" s="530"/>
      <c r="AOX77" s="530"/>
      <c r="AOY77" s="530"/>
      <c r="AOZ77" s="530"/>
      <c r="APA77" s="530"/>
      <c r="APB77" s="530"/>
      <c r="APC77" s="530"/>
      <c r="APD77" s="530"/>
      <c r="APE77" s="530"/>
      <c r="APF77" s="530"/>
      <c r="APG77" s="530"/>
      <c r="APH77" s="530"/>
      <c r="API77" s="530"/>
      <c r="APJ77" s="530"/>
      <c r="APK77" s="530"/>
      <c r="APL77" s="530"/>
      <c r="APM77" s="530"/>
      <c r="APN77" s="530"/>
      <c r="APO77" s="530"/>
      <c r="APP77" s="530"/>
      <c r="APQ77" s="530"/>
      <c r="APR77" s="530"/>
      <c r="APS77" s="530"/>
      <c r="APT77" s="530"/>
      <c r="APU77" s="530"/>
      <c r="APV77" s="530"/>
      <c r="APW77" s="530"/>
      <c r="APX77" s="530"/>
      <c r="APY77" s="530"/>
      <c r="APZ77" s="530"/>
      <c r="AQA77" s="530"/>
      <c r="AQB77" s="530"/>
      <c r="AQC77" s="530"/>
      <c r="AQD77" s="530"/>
      <c r="AQE77" s="530"/>
      <c r="AQF77" s="530"/>
      <c r="AQG77" s="530"/>
      <c r="AQH77" s="530"/>
      <c r="AQI77" s="530"/>
      <c r="AQJ77" s="530"/>
      <c r="AQK77" s="530"/>
      <c r="AQL77" s="530"/>
      <c r="AQM77" s="530"/>
      <c r="AQN77" s="530"/>
      <c r="AQO77" s="530"/>
      <c r="AQP77" s="530"/>
      <c r="AQQ77" s="530"/>
      <c r="AQR77" s="530"/>
      <c r="AQS77" s="530"/>
      <c r="AQT77" s="530"/>
      <c r="AQU77" s="530"/>
      <c r="AQV77" s="530"/>
      <c r="AQW77" s="530"/>
      <c r="AQX77" s="530"/>
      <c r="AQY77" s="530"/>
      <c r="AQZ77" s="530"/>
      <c r="ARA77" s="530"/>
      <c r="ARB77" s="530"/>
      <c r="ARC77" s="530"/>
      <c r="ARD77" s="530"/>
      <c r="ARE77" s="530"/>
      <c r="ARF77" s="530"/>
      <c r="ARG77" s="530"/>
      <c r="ARH77" s="530"/>
      <c r="ARI77" s="530"/>
      <c r="ARJ77" s="530"/>
      <c r="ARK77" s="530"/>
      <c r="ARL77" s="530"/>
      <c r="ARM77" s="530"/>
      <c r="ARN77" s="530"/>
      <c r="ARO77" s="530"/>
      <c r="ARP77" s="530"/>
      <c r="ARQ77" s="530"/>
      <c r="ARR77" s="530"/>
      <c r="ARS77" s="530"/>
      <c r="ART77" s="530"/>
      <c r="ARU77" s="530"/>
      <c r="ARV77" s="530"/>
      <c r="ARW77" s="530"/>
      <c r="ARX77" s="530"/>
      <c r="ARY77" s="530"/>
      <c r="ARZ77" s="530"/>
      <c r="ASA77" s="530"/>
      <c r="ASB77" s="530"/>
      <c r="ASC77" s="530"/>
      <c r="ASD77" s="530"/>
      <c r="ASE77" s="530"/>
      <c r="ASF77" s="530"/>
      <c r="ASG77" s="530"/>
      <c r="ASH77" s="530"/>
      <c r="ASI77" s="530"/>
      <c r="ASJ77" s="530"/>
      <c r="ASK77" s="530"/>
      <c r="ASL77" s="530"/>
      <c r="ASM77" s="530"/>
      <c r="ASN77" s="530"/>
      <c r="ASO77" s="530"/>
      <c r="ASP77" s="530"/>
      <c r="ASQ77" s="530"/>
      <c r="ASR77" s="530"/>
      <c r="ASS77" s="530"/>
      <c r="AST77" s="530"/>
      <c r="ASU77" s="530"/>
      <c r="ASV77" s="530"/>
      <c r="ASW77" s="530"/>
      <c r="ASX77" s="530"/>
      <c r="ASY77" s="530"/>
      <c r="ASZ77" s="530"/>
      <c r="ATA77" s="530"/>
      <c r="ATB77" s="530"/>
      <c r="ATC77" s="530"/>
      <c r="ATD77" s="530"/>
      <c r="ATE77" s="530"/>
      <c r="ATF77" s="530"/>
      <c r="ATG77" s="530"/>
      <c r="ATH77" s="530"/>
      <c r="ATI77" s="530"/>
      <c r="ATJ77" s="530"/>
      <c r="ATK77" s="530"/>
      <c r="ATL77" s="530"/>
      <c r="ATM77" s="530"/>
      <c r="ATN77" s="530"/>
      <c r="ATO77" s="530"/>
      <c r="ATP77" s="530"/>
      <c r="ATQ77" s="530"/>
      <c r="ATR77" s="530"/>
      <c r="ATS77" s="530"/>
      <c r="ATT77" s="530"/>
      <c r="ATU77" s="530"/>
      <c r="ATV77" s="530"/>
      <c r="ATW77" s="530"/>
      <c r="ATX77" s="530"/>
      <c r="ATY77" s="530"/>
      <c r="ATZ77" s="530"/>
      <c r="AUA77" s="530"/>
      <c r="AUB77" s="530"/>
      <c r="AUC77" s="530"/>
      <c r="AUD77" s="530"/>
      <c r="AUE77" s="530"/>
      <c r="AUF77" s="530"/>
      <c r="AUG77" s="530"/>
      <c r="AUH77" s="530"/>
      <c r="AUI77" s="530"/>
      <c r="AUJ77" s="530"/>
      <c r="AUK77" s="530"/>
      <c r="AUL77" s="530"/>
      <c r="AUM77" s="530"/>
      <c r="AUN77" s="530"/>
      <c r="AUO77" s="530"/>
      <c r="AUP77" s="530"/>
      <c r="AUQ77" s="530"/>
      <c r="AUR77" s="530"/>
      <c r="AUS77" s="530"/>
      <c r="AUT77" s="530"/>
      <c r="AUU77" s="530"/>
      <c r="AUV77" s="530"/>
      <c r="AUW77" s="530"/>
      <c r="AUX77" s="530"/>
      <c r="AUY77" s="530"/>
      <c r="AUZ77" s="530"/>
      <c r="AVA77" s="530"/>
      <c r="AVB77" s="530"/>
      <c r="AVC77" s="530"/>
      <c r="AVD77" s="530"/>
      <c r="AVE77" s="530"/>
      <c r="AVF77" s="530"/>
      <c r="AVG77" s="530"/>
      <c r="AVH77" s="530"/>
      <c r="AVI77" s="530"/>
      <c r="AVJ77" s="530"/>
      <c r="AVK77" s="530"/>
      <c r="AVL77" s="530"/>
      <c r="AVM77" s="530"/>
      <c r="AVN77" s="530"/>
      <c r="AVO77" s="530"/>
      <c r="AVP77" s="530"/>
      <c r="AVQ77" s="530"/>
      <c r="AVR77" s="530"/>
      <c r="AVS77" s="530"/>
      <c r="AVT77" s="530"/>
      <c r="AVU77" s="530"/>
      <c r="AVV77" s="530"/>
      <c r="AVW77" s="530"/>
      <c r="AVX77" s="530"/>
      <c r="AVY77" s="530"/>
      <c r="AVZ77" s="530"/>
      <c r="AWA77" s="530"/>
      <c r="AWB77" s="530"/>
      <c r="AWC77" s="530"/>
      <c r="AWD77" s="530"/>
      <c r="AWE77" s="530"/>
      <c r="AWF77" s="530"/>
      <c r="AWG77" s="530"/>
      <c r="AWH77" s="530"/>
      <c r="AWI77" s="530"/>
      <c r="AWJ77" s="530"/>
      <c r="AWK77" s="530"/>
      <c r="AWL77" s="530"/>
      <c r="AWM77" s="530"/>
      <c r="AWN77" s="530"/>
      <c r="AWO77" s="530"/>
      <c r="AWP77" s="530"/>
      <c r="AWQ77" s="530"/>
      <c r="AWR77" s="530"/>
      <c r="AWS77" s="530"/>
      <c r="AWT77" s="530"/>
      <c r="AWU77" s="530"/>
      <c r="AWV77" s="530"/>
      <c r="AWW77" s="530"/>
      <c r="AWX77" s="530"/>
      <c r="AWY77" s="530"/>
      <c r="AWZ77" s="530"/>
      <c r="AXA77" s="530"/>
      <c r="AXB77" s="530"/>
      <c r="AXC77" s="530"/>
      <c r="AXD77" s="530"/>
      <c r="AXE77" s="530"/>
      <c r="AXF77" s="530"/>
      <c r="AXG77" s="530"/>
      <c r="AXH77" s="530"/>
      <c r="AXI77" s="530"/>
      <c r="AXJ77" s="530"/>
      <c r="AXK77" s="530"/>
      <c r="AXL77" s="530"/>
      <c r="AXM77" s="530"/>
      <c r="AXN77" s="530"/>
      <c r="AXO77" s="530"/>
      <c r="AXP77" s="530"/>
      <c r="AXQ77" s="530"/>
      <c r="AXR77" s="530"/>
      <c r="AXS77" s="530"/>
      <c r="AXT77" s="530"/>
      <c r="AXU77" s="530"/>
      <c r="AXV77" s="530"/>
      <c r="AXW77" s="530"/>
      <c r="AXX77" s="530"/>
      <c r="AXY77" s="530"/>
      <c r="AXZ77" s="530"/>
      <c r="AYA77" s="530"/>
      <c r="AYB77" s="530"/>
      <c r="AYC77" s="530"/>
      <c r="AYD77" s="530"/>
      <c r="AYE77" s="530"/>
      <c r="AYF77" s="530"/>
      <c r="AYG77" s="530"/>
      <c r="AYH77" s="530"/>
      <c r="AYI77" s="530"/>
      <c r="AYJ77" s="530"/>
      <c r="AYK77" s="530"/>
      <c r="AYL77" s="530"/>
      <c r="AYM77" s="530"/>
      <c r="AYN77" s="530"/>
      <c r="AYO77" s="530"/>
      <c r="AYP77" s="530"/>
      <c r="AYQ77" s="530"/>
      <c r="AYR77" s="530"/>
      <c r="AYS77" s="530"/>
      <c r="AYT77" s="530"/>
      <c r="AYU77" s="530"/>
      <c r="AYV77" s="530"/>
      <c r="AYW77" s="530"/>
      <c r="AYX77" s="530"/>
      <c r="AYY77" s="530"/>
      <c r="AYZ77" s="530"/>
      <c r="AZA77" s="530"/>
      <c r="AZB77" s="530"/>
      <c r="AZC77" s="530"/>
      <c r="AZD77" s="530"/>
      <c r="AZE77" s="530"/>
      <c r="AZF77" s="530"/>
      <c r="AZG77" s="530"/>
      <c r="AZH77" s="530"/>
      <c r="AZI77" s="530"/>
      <c r="AZJ77" s="530"/>
      <c r="AZK77" s="530"/>
      <c r="AZL77" s="530"/>
      <c r="AZM77" s="530"/>
      <c r="AZN77" s="530"/>
      <c r="AZO77" s="530"/>
      <c r="AZP77" s="530"/>
      <c r="AZQ77" s="530"/>
      <c r="AZR77" s="530"/>
      <c r="AZS77" s="530"/>
      <c r="AZT77" s="530"/>
      <c r="AZU77" s="530"/>
      <c r="AZV77" s="530"/>
      <c r="AZW77" s="530"/>
      <c r="AZX77" s="530"/>
      <c r="AZY77" s="530"/>
      <c r="AZZ77" s="530"/>
      <c r="BAA77" s="530"/>
      <c r="BAB77" s="530"/>
      <c r="BAC77" s="530"/>
      <c r="BAD77" s="530"/>
      <c r="BAE77" s="530"/>
      <c r="BAF77" s="530"/>
      <c r="BAG77" s="530"/>
      <c r="BAH77" s="530"/>
      <c r="BAI77" s="530"/>
      <c r="BAJ77" s="530"/>
      <c r="BAK77" s="530"/>
      <c r="BAL77" s="530"/>
      <c r="BAM77" s="530"/>
      <c r="BAN77" s="530"/>
      <c r="BAO77" s="530"/>
      <c r="BAP77" s="530"/>
      <c r="BAQ77" s="530"/>
      <c r="BAR77" s="530"/>
      <c r="BAS77" s="530"/>
      <c r="BAT77" s="530"/>
      <c r="BAU77" s="530"/>
      <c r="BAV77" s="530"/>
      <c r="BAW77" s="530"/>
      <c r="BAX77" s="530"/>
      <c r="BAY77" s="530"/>
      <c r="BAZ77" s="530"/>
      <c r="BBA77" s="530"/>
      <c r="BBB77" s="530"/>
      <c r="BBC77" s="530"/>
      <c r="BBD77" s="530"/>
      <c r="BBE77" s="530"/>
      <c r="BBF77" s="530"/>
      <c r="BBG77" s="530"/>
      <c r="BBH77" s="530"/>
      <c r="BBI77" s="530"/>
      <c r="BBJ77" s="530"/>
      <c r="BBK77" s="530"/>
      <c r="BBL77" s="530"/>
      <c r="BBM77" s="530"/>
      <c r="BBN77" s="530"/>
      <c r="BBO77" s="530"/>
      <c r="BBP77" s="530"/>
      <c r="BBQ77" s="530"/>
      <c r="BBR77" s="530"/>
      <c r="BBS77" s="530"/>
      <c r="BBT77" s="530"/>
      <c r="BBU77" s="530"/>
      <c r="BBV77" s="530"/>
      <c r="BBW77" s="530"/>
      <c r="BBX77" s="530"/>
      <c r="BBY77" s="530"/>
      <c r="BBZ77" s="530"/>
      <c r="BCA77" s="530"/>
      <c r="BCB77" s="530"/>
      <c r="BCC77" s="530"/>
      <c r="BCD77" s="530"/>
      <c r="BCE77" s="530"/>
      <c r="BCF77" s="530"/>
      <c r="BCG77" s="530"/>
      <c r="BCH77" s="530"/>
      <c r="BCI77" s="530"/>
      <c r="BCJ77" s="530"/>
      <c r="BCK77" s="530"/>
      <c r="BCL77" s="530"/>
      <c r="BCM77" s="530"/>
      <c r="BCN77" s="530"/>
      <c r="BCO77" s="530"/>
      <c r="BCP77" s="530"/>
      <c r="BCQ77" s="530"/>
      <c r="BCR77" s="530"/>
      <c r="BCS77" s="530"/>
      <c r="BCT77" s="530"/>
      <c r="BCU77" s="530"/>
      <c r="BCV77" s="530"/>
      <c r="BCW77" s="530"/>
      <c r="BCX77" s="530"/>
      <c r="BCY77" s="530"/>
      <c r="BCZ77" s="530"/>
      <c r="BDA77" s="530"/>
      <c r="BDB77" s="530"/>
      <c r="BDC77" s="530"/>
      <c r="BDD77" s="530"/>
      <c r="BDE77" s="530"/>
      <c r="BDF77" s="530"/>
      <c r="BDG77" s="530"/>
      <c r="BDH77" s="530"/>
      <c r="BDI77" s="530"/>
      <c r="BDJ77" s="530"/>
      <c r="BDK77" s="530"/>
      <c r="BDL77" s="530"/>
      <c r="BDM77" s="530"/>
      <c r="BDN77" s="530"/>
      <c r="BDO77" s="530"/>
      <c r="BDP77" s="530"/>
      <c r="BDQ77" s="530"/>
      <c r="BDR77" s="530"/>
      <c r="BDS77" s="530"/>
      <c r="BDT77" s="530"/>
      <c r="BDU77" s="530"/>
      <c r="BDV77" s="530"/>
      <c r="BDW77" s="530"/>
      <c r="BDX77" s="530"/>
      <c r="BDY77" s="530"/>
      <c r="BDZ77" s="530"/>
      <c r="BEA77" s="530"/>
      <c r="BEB77" s="530"/>
      <c r="BEC77" s="530"/>
      <c r="BED77" s="530"/>
      <c r="BEE77" s="530"/>
      <c r="BEF77" s="530"/>
      <c r="BEG77" s="530"/>
      <c r="BEH77" s="530"/>
      <c r="BEI77" s="530"/>
      <c r="BEJ77" s="530"/>
      <c r="BEK77" s="530"/>
      <c r="BEL77" s="530"/>
      <c r="BEM77" s="530"/>
      <c r="BEN77" s="530"/>
      <c r="BEO77" s="530"/>
      <c r="BEP77" s="530"/>
      <c r="BEQ77" s="530"/>
      <c r="BER77" s="530"/>
      <c r="BES77" s="530"/>
      <c r="BET77" s="530"/>
      <c r="BEU77" s="530"/>
      <c r="BEV77" s="530"/>
      <c r="BEW77" s="530"/>
      <c r="BEX77" s="530"/>
      <c r="BEY77" s="530"/>
      <c r="BEZ77" s="530"/>
      <c r="BFA77" s="530"/>
      <c r="BFB77" s="530"/>
      <c r="BFC77" s="530"/>
      <c r="BFD77" s="530"/>
      <c r="BFE77" s="530"/>
      <c r="BFF77" s="530"/>
      <c r="BFG77" s="530"/>
      <c r="BFH77" s="530"/>
      <c r="BFI77" s="530"/>
      <c r="BFJ77" s="530"/>
      <c r="BFK77" s="530"/>
      <c r="BFL77" s="530"/>
      <c r="BFM77" s="530"/>
      <c r="BFN77" s="530"/>
      <c r="BFO77" s="530"/>
      <c r="BFP77" s="530"/>
      <c r="BFQ77" s="530"/>
      <c r="BFR77" s="530"/>
      <c r="BFS77" s="530"/>
      <c r="BFT77" s="530"/>
      <c r="BFU77" s="530"/>
      <c r="BFV77" s="530"/>
      <c r="BFW77" s="530"/>
      <c r="BFX77" s="530"/>
      <c r="BFY77" s="530"/>
      <c r="BFZ77" s="530"/>
      <c r="BGA77" s="530"/>
      <c r="BGB77" s="530"/>
      <c r="BGC77" s="530"/>
      <c r="BGD77" s="530"/>
      <c r="BGE77" s="530"/>
      <c r="BGF77" s="530"/>
      <c r="BGG77" s="530"/>
      <c r="BGH77" s="530"/>
      <c r="BGI77" s="530"/>
      <c r="BGJ77" s="530"/>
      <c r="BGK77" s="530"/>
      <c r="BGL77" s="530"/>
      <c r="BGM77" s="530"/>
      <c r="BGN77" s="530"/>
      <c r="BGO77" s="530"/>
      <c r="BGP77" s="530"/>
      <c r="BGQ77" s="530"/>
      <c r="BGR77" s="530"/>
      <c r="BGS77" s="530"/>
      <c r="BGT77" s="530"/>
      <c r="BGU77" s="530"/>
      <c r="BGV77" s="530"/>
      <c r="BGW77" s="530"/>
      <c r="BGX77" s="530"/>
      <c r="BGY77" s="530"/>
      <c r="BGZ77" s="530"/>
      <c r="BHA77" s="530"/>
      <c r="BHB77" s="530"/>
      <c r="BHC77" s="530"/>
      <c r="BHD77" s="530"/>
      <c r="BHE77" s="530"/>
      <c r="BHF77" s="530"/>
      <c r="BHG77" s="530"/>
      <c r="BHH77" s="530"/>
      <c r="BHI77" s="530"/>
      <c r="BHJ77" s="530"/>
      <c r="BHK77" s="530"/>
      <c r="BHL77" s="530"/>
      <c r="BHM77" s="530"/>
      <c r="BHN77" s="530"/>
      <c r="BHO77" s="530"/>
      <c r="BHP77" s="530"/>
      <c r="BHQ77" s="530"/>
      <c r="BHR77" s="530"/>
      <c r="BHS77" s="530"/>
      <c r="BHT77" s="530"/>
      <c r="BHU77" s="530"/>
      <c r="BHV77" s="530"/>
      <c r="BHW77" s="530"/>
      <c r="BHX77" s="530"/>
      <c r="BHY77" s="530"/>
      <c r="BHZ77" s="530"/>
      <c r="BIA77" s="530"/>
      <c r="BIB77" s="530"/>
      <c r="BIC77" s="530"/>
      <c r="BID77" s="530"/>
      <c r="BIE77" s="530"/>
      <c r="BIF77" s="530"/>
      <c r="BIG77" s="530"/>
      <c r="BIH77" s="530"/>
      <c r="BII77" s="530"/>
      <c r="BIJ77" s="530"/>
      <c r="BIK77" s="530"/>
      <c r="BIL77" s="530"/>
      <c r="BIM77" s="530"/>
      <c r="BIN77" s="530"/>
      <c r="BIO77" s="530"/>
      <c r="BIP77" s="530"/>
      <c r="BIQ77" s="530"/>
      <c r="BIR77" s="530"/>
      <c r="BIS77" s="530"/>
      <c r="BIT77" s="530"/>
      <c r="BIU77" s="530"/>
      <c r="BIV77" s="530"/>
      <c r="BIW77" s="530"/>
      <c r="BIX77" s="530"/>
      <c r="BIY77" s="530"/>
      <c r="BIZ77" s="530"/>
      <c r="BJA77" s="530"/>
      <c r="BJB77" s="530"/>
      <c r="BJC77" s="530"/>
      <c r="BJD77" s="530"/>
      <c r="BJE77" s="530"/>
      <c r="BJF77" s="530"/>
      <c r="BJG77" s="530"/>
      <c r="BJH77" s="530"/>
      <c r="BJI77" s="530"/>
      <c r="BJJ77" s="530"/>
      <c r="BJK77" s="530"/>
      <c r="BJL77" s="530"/>
      <c r="BJM77" s="530"/>
      <c r="BJN77" s="530"/>
      <c r="BJO77" s="530"/>
      <c r="BJP77" s="530"/>
      <c r="BJQ77" s="530"/>
      <c r="BJR77" s="530"/>
      <c r="BJS77" s="530"/>
      <c r="BJT77" s="530"/>
      <c r="BJU77" s="530"/>
      <c r="BJV77" s="530"/>
      <c r="BJW77" s="530"/>
      <c r="BJX77" s="530"/>
      <c r="BJY77" s="530"/>
      <c r="BJZ77" s="530"/>
      <c r="BKA77" s="530"/>
      <c r="BKB77" s="530"/>
      <c r="BKC77" s="530"/>
      <c r="BKD77" s="530"/>
      <c r="BKE77" s="530"/>
      <c r="BKF77" s="530"/>
      <c r="BKG77" s="530"/>
      <c r="BKH77" s="530"/>
      <c r="BKI77" s="530"/>
      <c r="BKJ77" s="530"/>
      <c r="BKK77" s="530"/>
      <c r="BKL77" s="530"/>
      <c r="BKM77" s="530"/>
      <c r="BKN77" s="530"/>
      <c r="BKO77" s="530"/>
      <c r="BKP77" s="530"/>
      <c r="BKQ77" s="530"/>
      <c r="BKR77" s="530"/>
      <c r="BKS77" s="530"/>
      <c r="BKT77" s="530"/>
      <c r="BKU77" s="530"/>
      <c r="BKV77" s="530"/>
      <c r="BKW77" s="530"/>
      <c r="BKX77" s="530"/>
      <c r="BKY77" s="530"/>
      <c r="BKZ77" s="530"/>
      <c r="BLA77" s="530"/>
      <c r="BLB77" s="530"/>
      <c r="BLC77" s="530"/>
      <c r="BLD77" s="530"/>
      <c r="BLE77" s="530"/>
      <c r="BLF77" s="530"/>
      <c r="BLG77" s="530"/>
      <c r="BLH77" s="530"/>
      <c r="BLI77" s="530"/>
      <c r="BLJ77" s="530"/>
      <c r="BLK77" s="530"/>
      <c r="BLL77" s="530"/>
      <c r="BLM77" s="530"/>
      <c r="BLN77" s="530"/>
      <c r="BLO77" s="530"/>
      <c r="BLP77" s="530"/>
      <c r="BLQ77" s="530"/>
      <c r="BLR77" s="530"/>
      <c r="BLS77" s="530"/>
      <c r="BLT77" s="530"/>
      <c r="BLU77" s="530"/>
      <c r="BLV77" s="530"/>
      <c r="BLW77" s="530"/>
      <c r="BLX77" s="530"/>
      <c r="BLY77" s="530"/>
      <c r="BLZ77" s="530"/>
      <c r="BMA77" s="530"/>
      <c r="BMB77" s="530"/>
      <c r="BMC77" s="530"/>
      <c r="BMD77" s="530"/>
      <c r="BME77" s="530"/>
      <c r="BMF77" s="530"/>
      <c r="BMG77" s="530"/>
      <c r="BMH77" s="530"/>
      <c r="BMI77" s="530"/>
      <c r="BMJ77" s="530"/>
      <c r="BMK77" s="530"/>
      <c r="BML77" s="530"/>
      <c r="BMM77" s="530"/>
      <c r="BMN77" s="530"/>
      <c r="BMO77" s="530"/>
      <c r="BMP77" s="530"/>
      <c r="BMQ77" s="530"/>
      <c r="BMR77" s="530"/>
      <c r="BMS77" s="530"/>
      <c r="BMT77" s="530"/>
      <c r="BMU77" s="530"/>
      <c r="BMV77" s="530"/>
      <c r="BMW77" s="530"/>
      <c r="BMX77" s="530"/>
      <c r="BMY77" s="530"/>
      <c r="BMZ77" s="530"/>
      <c r="BNA77" s="530"/>
      <c r="BNB77" s="530"/>
      <c r="BNC77" s="530"/>
      <c r="BND77" s="530"/>
      <c r="BNE77" s="530"/>
      <c r="BNF77" s="530"/>
      <c r="BNG77" s="530"/>
      <c r="BNH77" s="530"/>
      <c r="BNI77" s="530"/>
      <c r="BNJ77" s="530"/>
      <c r="BNK77" s="530"/>
      <c r="BNL77" s="530"/>
      <c r="BNM77" s="530"/>
      <c r="BNN77" s="530"/>
      <c r="BNO77" s="530"/>
      <c r="BNP77" s="530"/>
      <c r="BNQ77" s="530"/>
      <c r="BNR77" s="530"/>
      <c r="BNS77" s="530"/>
      <c r="BNT77" s="530"/>
      <c r="BNU77" s="530"/>
      <c r="BNV77" s="530"/>
      <c r="BNW77" s="530"/>
      <c r="BNX77" s="530"/>
      <c r="BNY77" s="530"/>
      <c r="BNZ77" s="530"/>
      <c r="BOA77" s="530"/>
      <c r="BOB77" s="530"/>
      <c r="BOC77" s="530"/>
      <c r="BOD77" s="530"/>
      <c r="BOE77" s="530"/>
      <c r="BOF77" s="530"/>
      <c r="BOG77" s="530"/>
      <c r="BOH77" s="530"/>
      <c r="BOI77" s="530"/>
      <c r="BOJ77" s="530"/>
      <c r="BOK77" s="530"/>
      <c r="BOL77" s="530"/>
      <c r="BOM77" s="530"/>
      <c r="BON77" s="530"/>
      <c r="BOO77" s="530"/>
      <c r="BOP77" s="530"/>
      <c r="BOQ77" s="530"/>
      <c r="BOR77" s="530"/>
      <c r="BOS77" s="530"/>
      <c r="BOT77" s="530"/>
      <c r="BOU77" s="530"/>
      <c r="BOV77" s="530"/>
      <c r="BOW77" s="530"/>
      <c r="BOX77" s="530"/>
      <c r="BOY77" s="530"/>
      <c r="BOZ77" s="530"/>
      <c r="BPA77" s="530"/>
      <c r="BPB77" s="530"/>
      <c r="BPC77" s="530"/>
      <c r="BPD77" s="530"/>
      <c r="BPE77" s="530"/>
      <c r="BPF77" s="530"/>
      <c r="BPG77" s="530"/>
      <c r="BPH77" s="530"/>
      <c r="BPI77" s="530"/>
      <c r="BPJ77" s="530"/>
      <c r="BPK77" s="530"/>
      <c r="BPL77" s="530"/>
      <c r="BPM77" s="530"/>
      <c r="BPN77" s="530"/>
      <c r="BPO77" s="530"/>
      <c r="BPP77" s="530"/>
      <c r="BPQ77" s="530"/>
      <c r="BPR77" s="530"/>
      <c r="BPS77" s="530"/>
      <c r="BPT77" s="530"/>
      <c r="BPU77" s="530"/>
      <c r="BPV77" s="530"/>
      <c r="BPW77" s="530"/>
      <c r="BPX77" s="530"/>
      <c r="BPY77" s="530"/>
      <c r="BPZ77" s="530"/>
      <c r="BQA77" s="530"/>
      <c r="BQB77" s="530"/>
      <c r="BQC77" s="530"/>
      <c r="BQD77" s="530"/>
      <c r="BQE77" s="530"/>
      <c r="BQF77" s="530"/>
      <c r="BQG77" s="530"/>
      <c r="BQH77" s="530"/>
      <c r="BQI77" s="530"/>
      <c r="BQJ77" s="530"/>
      <c r="BQK77" s="530"/>
      <c r="BQL77" s="530"/>
      <c r="BQM77" s="530"/>
      <c r="BQN77" s="530"/>
      <c r="BQO77" s="530"/>
      <c r="BQP77" s="530"/>
      <c r="BQQ77" s="530"/>
      <c r="BQR77" s="530"/>
      <c r="BQS77" s="530"/>
      <c r="BQT77" s="530"/>
      <c r="BQU77" s="530"/>
      <c r="BQV77" s="530"/>
      <c r="BQW77" s="530"/>
      <c r="BQX77" s="530"/>
      <c r="BQY77" s="530"/>
      <c r="BQZ77" s="530"/>
      <c r="BRA77" s="530"/>
      <c r="BRB77" s="530"/>
      <c r="BRC77" s="530"/>
      <c r="BRD77" s="530"/>
      <c r="BRE77" s="530"/>
      <c r="BRF77" s="530"/>
      <c r="BRG77" s="530"/>
      <c r="BRH77" s="530"/>
      <c r="BRI77" s="530"/>
      <c r="BRJ77" s="530"/>
      <c r="BRK77" s="530"/>
      <c r="BRL77" s="530"/>
      <c r="BRM77" s="530"/>
      <c r="BRN77" s="530"/>
      <c r="BRO77" s="530"/>
      <c r="BRP77" s="530"/>
      <c r="BRQ77" s="530"/>
      <c r="BRR77" s="530"/>
      <c r="BRS77" s="530"/>
      <c r="BRT77" s="530"/>
      <c r="BRU77" s="530"/>
      <c r="BRV77" s="530"/>
      <c r="BRW77" s="530"/>
      <c r="BRX77" s="530"/>
      <c r="BRY77" s="530"/>
      <c r="BRZ77" s="530"/>
      <c r="BSA77" s="530"/>
      <c r="BSB77" s="530"/>
      <c r="BSC77" s="530"/>
      <c r="BSD77" s="530"/>
      <c r="BSE77" s="530"/>
      <c r="BSF77" s="530"/>
      <c r="BSG77" s="530"/>
      <c r="BSH77" s="530"/>
      <c r="BSI77" s="530"/>
      <c r="BSJ77" s="530"/>
      <c r="BSK77" s="530"/>
      <c r="BSL77" s="530"/>
      <c r="BSM77" s="530"/>
      <c r="BSN77" s="530"/>
      <c r="BSO77" s="530"/>
      <c r="BSP77" s="530"/>
      <c r="BSQ77" s="530"/>
      <c r="BSR77" s="530"/>
      <c r="BSS77" s="530"/>
      <c r="BST77" s="530"/>
      <c r="BSU77" s="530"/>
      <c r="BSV77" s="530"/>
      <c r="BSW77" s="530"/>
      <c r="BSX77" s="530"/>
      <c r="BSY77" s="530"/>
      <c r="BSZ77" s="530"/>
      <c r="BTA77" s="530"/>
      <c r="BTB77" s="530"/>
      <c r="BTC77" s="530"/>
      <c r="BTD77" s="530"/>
      <c r="BTE77" s="530"/>
      <c r="BTF77" s="530"/>
      <c r="BTG77" s="530"/>
      <c r="BTH77" s="530"/>
      <c r="BTI77" s="530"/>
      <c r="BTJ77" s="530"/>
      <c r="BTK77" s="530"/>
      <c r="BTL77" s="530"/>
      <c r="BTM77" s="530"/>
      <c r="BTN77" s="530"/>
      <c r="BTO77" s="530"/>
      <c r="BTP77" s="530"/>
      <c r="BTQ77" s="530"/>
      <c r="BTR77" s="530"/>
      <c r="BTS77" s="530"/>
      <c r="BTT77" s="530"/>
      <c r="BTU77" s="530"/>
      <c r="BTV77" s="530"/>
      <c r="BTW77" s="530"/>
      <c r="BTX77" s="530"/>
      <c r="BTY77" s="530"/>
      <c r="BTZ77" s="530"/>
      <c r="BUA77" s="530"/>
      <c r="BUB77" s="530"/>
      <c r="BUC77" s="530"/>
      <c r="BUD77" s="530"/>
      <c r="BUE77" s="530"/>
      <c r="BUF77" s="530"/>
      <c r="BUG77" s="530"/>
      <c r="BUH77" s="530"/>
      <c r="BUI77" s="530"/>
      <c r="BUJ77" s="530"/>
      <c r="BUK77" s="530"/>
      <c r="BUL77" s="530"/>
      <c r="BUM77" s="530"/>
      <c r="BUN77" s="530"/>
      <c r="BUO77" s="530"/>
      <c r="BUP77" s="530"/>
      <c r="BUQ77" s="530"/>
      <c r="BUR77" s="530"/>
      <c r="BUS77" s="530"/>
      <c r="BUT77" s="530"/>
      <c r="BUU77" s="530"/>
      <c r="BUV77" s="530"/>
      <c r="BUW77" s="530"/>
      <c r="BUX77" s="530"/>
      <c r="BUY77" s="530"/>
      <c r="BUZ77" s="530"/>
      <c r="BVA77" s="530"/>
      <c r="BVB77" s="530"/>
      <c r="BVC77" s="530"/>
      <c r="BVD77" s="530"/>
      <c r="BVE77" s="530"/>
      <c r="BVF77" s="530"/>
      <c r="BVG77" s="530"/>
      <c r="BVH77" s="530"/>
      <c r="BVI77" s="530"/>
      <c r="BVJ77" s="530"/>
      <c r="BVK77" s="530"/>
      <c r="BVL77" s="530"/>
      <c r="BVM77" s="530"/>
      <c r="BVN77" s="530"/>
      <c r="BVO77" s="530"/>
      <c r="BVP77" s="530"/>
      <c r="BVQ77" s="530"/>
      <c r="BVR77" s="530"/>
      <c r="BVS77" s="530"/>
      <c r="BVT77" s="530"/>
      <c r="BVU77" s="530"/>
      <c r="BVV77" s="530"/>
      <c r="BVW77" s="530"/>
      <c r="BVX77" s="530"/>
      <c r="BVY77" s="530"/>
      <c r="BVZ77" s="530"/>
      <c r="BWA77" s="530"/>
      <c r="BWB77" s="530"/>
      <c r="BWC77" s="530"/>
      <c r="BWD77" s="530"/>
      <c r="BWE77" s="530"/>
      <c r="BWF77" s="530"/>
      <c r="BWG77" s="530"/>
      <c r="BWH77" s="530"/>
      <c r="BWI77" s="530"/>
      <c r="BWJ77" s="530"/>
      <c r="BWK77" s="530"/>
      <c r="BWL77" s="530"/>
      <c r="BWM77" s="530"/>
      <c r="BWN77" s="530"/>
      <c r="BWO77" s="530"/>
      <c r="BWP77" s="530"/>
      <c r="BWQ77" s="530"/>
      <c r="BWR77" s="530"/>
      <c r="BWS77" s="530"/>
      <c r="BWT77" s="530"/>
      <c r="BWU77" s="530"/>
      <c r="BWV77" s="530"/>
      <c r="BWW77" s="530"/>
      <c r="BWX77" s="530"/>
      <c r="BWY77" s="530"/>
      <c r="BWZ77" s="530"/>
      <c r="BXA77" s="530"/>
      <c r="BXB77" s="530"/>
      <c r="BXC77" s="530"/>
      <c r="BXD77" s="530"/>
      <c r="BXE77" s="530"/>
      <c r="BXF77" s="530"/>
      <c r="BXG77" s="530"/>
      <c r="BXH77" s="530"/>
      <c r="BXI77" s="530"/>
      <c r="BXJ77" s="530"/>
      <c r="BXK77" s="530"/>
      <c r="BXL77" s="530"/>
      <c r="BXM77" s="530"/>
      <c r="BXN77" s="530"/>
      <c r="BXO77" s="530"/>
      <c r="BXP77" s="530"/>
      <c r="BXQ77" s="530"/>
      <c r="BXR77" s="530"/>
      <c r="BXS77" s="530"/>
      <c r="BXT77" s="530"/>
      <c r="BXU77" s="530"/>
      <c r="BXV77" s="530"/>
      <c r="BXW77" s="530"/>
      <c r="BXX77" s="530"/>
      <c r="BXY77" s="530"/>
      <c r="BXZ77" s="530"/>
      <c r="BYA77" s="530"/>
      <c r="BYB77" s="530"/>
      <c r="BYC77" s="530"/>
      <c r="BYD77" s="530"/>
      <c r="BYE77" s="530"/>
      <c r="BYF77" s="530"/>
      <c r="BYG77" s="530"/>
      <c r="BYH77" s="530"/>
      <c r="BYI77" s="530"/>
      <c r="BYJ77" s="530"/>
      <c r="BYK77" s="530"/>
      <c r="BYL77" s="530"/>
      <c r="BYM77" s="530"/>
      <c r="BYN77" s="530"/>
      <c r="BYO77" s="530"/>
      <c r="BYP77" s="530"/>
      <c r="BYQ77" s="530"/>
      <c r="BYR77" s="530"/>
      <c r="BYS77" s="530"/>
      <c r="BYT77" s="530"/>
      <c r="BYU77" s="530"/>
      <c r="BYV77" s="530"/>
      <c r="BYW77" s="530"/>
      <c r="BYX77" s="530"/>
      <c r="BYY77" s="530"/>
      <c r="BYZ77" s="530"/>
      <c r="BZA77" s="530"/>
      <c r="BZB77" s="530"/>
      <c r="BZC77" s="530"/>
      <c r="BZD77" s="530"/>
      <c r="BZE77" s="530"/>
      <c r="BZF77" s="530"/>
      <c r="BZG77" s="530"/>
      <c r="BZH77" s="530"/>
      <c r="BZI77" s="530"/>
      <c r="BZJ77" s="530"/>
      <c r="BZK77" s="530"/>
      <c r="BZL77" s="530"/>
      <c r="BZM77" s="530"/>
      <c r="BZN77" s="530"/>
      <c r="BZO77" s="530"/>
      <c r="BZP77" s="530"/>
      <c r="BZQ77" s="530"/>
      <c r="BZR77" s="530"/>
      <c r="BZS77" s="530"/>
      <c r="BZT77" s="530"/>
      <c r="BZU77" s="530"/>
      <c r="BZV77" s="530"/>
      <c r="BZW77" s="530"/>
      <c r="BZX77" s="530"/>
      <c r="BZY77" s="530"/>
      <c r="BZZ77" s="530"/>
      <c r="CAA77" s="530"/>
      <c r="CAB77" s="530"/>
      <c r="CAC77" s="530"/>
      <c r="CAD77" s="530"/>
      <c r="CAE77" s="530"/>
      <c r="CAF77" s="530"/>
      <c r="CAG77" s="530"/>
      <c r="CAH77" s="530"/>
      <c r="CAI77" s="530"/>
      <c r="CAJ77" s="530"/>
      <c r="CAK77" s="530"/>
      <c r="CAL77" s="530"/>
      <c r="CAM77" s="530"/>
      <c r="CAN77" s="530"/>
      <c r="CAO77" s="530"/>
      <c r="CAP77" s="530"/>
      <c r="CAQ77" s="530"/>
      <c r="CAR77" s="530"/>
      <c r="CAS77" s="530"/>
      <c r="CAT77" s="530"/>
      <c r="CAU77" s="530"/>
      <c r="CAV77" s="530"/>
      <c r="CAW77" s="530"/>
      <c r="CAX77" s="530"/>
      <c r="CAY77" s="530"/>
      <c r="CAZ77" s="530"/>
      <c r="CBA77" s="530"/>
      <c r="CBB77" s="530"/>
      <c r="CBC77" s="530"/>
      <c r="CBD77" s="530"/>
      <c r="CBE77" s="530"/>
      <c r="CBF77" s="530"/>
      <c r="CBG77" s="530"/>
      <c r="CBH77" s="530"/>
      <c r="CBI77" s="530"/>
      <c r="CBJ77" s="530"/>
      <c r="CBK77" s="530"/>
      <c r="CBL77" s="530"/>
      <c r="CBM77" s="530"/>
      <c r="CBN77" s="530"/>
      <c r="CBO77" s="530"/>
      <c r="CBP77" s="530"/>
      <c r="CBQ77" s="530"/>
      <c r="CBR77" s="530"/>
      <c r="CBS77" s="530"/>
      <c r="CBT77" s="530"/>
      <c r="CBU77" s="530"/>
      <c r="CBV77" s="530"/>
      <c r="CBW77" s="530"/>
      <c r="CBX77" s="530"/>
      <c r="CBY77" s="530"/>
      <c r="CBZ77" s="530"/>
      <c r="CCA77" s="530"/>
      <c r="CCB77" s="530"/>
      <c r="CCC77" s="530"/>
      <c r="CCD77" s="530"/>
      <c r="CCE77" s="530"/>
      <c r="CCF77" s="530"/>
      <c r="CCG77" s="530"/>
      <c r="CCH77" s="530"/>
      <c r="CCI77" s="530"/>
      <c r="CCJ77" s="530"/>
      <c r="CCK77" s="530"/>
      <c r="CCL77" s="530"/>
      <c r="CCM77" s="530"/>
      <c r="CCN77" s="530"/>
      <c r="CCO77" s="530"/>
      <c r="CCP77" s="530"/>
      <c r="CCQ77" s="530"/>
      <c r="CCR77" s="530"/>
      <c r="CCS77" s="530"/>
      <c r="CCT77" s="530"/>
      <c r="CCU77" s="530"/>
      <c r="CCV77" s="530"/>
      <c r="CCW77" s="530"/>
      <c r="CCX77" s="530"/>
      <c r="CCY77" s="530"/>
      <c r="CCZ77" s="530"/>
      <c r="CDA77" s="530"/>
      <c r="CDB77" s="530"/>
      <c r="CDC77" s="530"/>
      <c r="CDD77" s="530"/>
      <c r="CDE77" s="530"/>
      <c r="CDF77" s="530"/>
      <c r="CDG77" s="530"/>
      <c r="CDH77" s="530"/>
      <c r="CDI77" s="530"/>
      <c r="CDJ77" s="530"/>
      <c r="CDK77" s="530"/>
      <c r="CDL77" s="530"/>
      <c r="CDM77" s="530"/>
      <c r="CDN77" s="530"/>
      <c r="CDO77" s="530"/>
      <c r="CDP77" s="530"/>
      <c r="CDQ77" s="530"/>
      <c r="CDR77" s="530"/>
      <c r="CDS77" s="530"/>
      <c r="CDT77" s="530"/>
      <c r="CDU77" s="530"/>
      <c r="CDV77" s="530"/>
      <c r="CDW77" s="530"/>
      <c r="CDX77" s="530"/>
      <c r="CDY77" s="530"/>
      <c r="CDZ77" s="530"/>
      <c r="CEA77" s="530"/>
      <c r="CEB77" s="530"/>
      <c r="CEC77" s="530"/>
      <c r="CED77" s="530"/>
      <c r="CEE77" s="530"/>
      <c r="CEF77" s="530"/>
      <c r="CEG77" s="530"/>
      <c r="CEH77" s="530"/>
      <c r="CEI77" s="530"/>
      <c r="CEJ77" s="530"/>
      <c r="CEK77" s="530"/>
      <c r="CEL77" s="530"/>
      <c r="CEM77" s="530"/>
      <c r="CEN77" s="530"/>
      <c r="CEO77" s="530"/>
      <c r="CEP77" s="530"/>
      <c r="CEQ77" s="530"/>
      <c r="CER77" s="530"/>
      <c r="CES77" s="530"/>
      <c r="CET77" s="530"/>
      <c r="CEU77" s="530"/>
      <c r="CEV77" s="530"/>
      <c r="CEW77" s="530"/>
      <c r="CEX77" s="530"/>
      <c r="CEY77" s="530"/>
      <c r="CEZ77" s="530"/>
      <c r="CFA77" s="530"/>
      <c r="CFB77" s="530"/>
      <c r="CFC77" s="530"/>
      <c r="CFD77" s="530"/>
      <c r="CFE77" s="530"/>
      <c r="CFF77" s="530"/>
      <c r="CFG77" s="530"/>
      <c r="CFH77" s="530"/>
      <c r="CFI77" s="530"/>
      <c r="CFJ77" s="530"/>
      <c r="CFK77" s="530"/>
      <c r="CFL77" s="530"/>
      <c r="CFM77" s="530"/>
      <c r="CFN77" s="530"/>
      <c r="CFO77" s="530"/>
      <c r="CFP77" s="530"/>
      <c r="CFQ77" s="530"/>
      <c r="CFR77" s="530"/>
      <c r="CFS77" s="530"/>
      <c r="CFT77" s="530"/>
      <c r="CFU77" s="530"/>
      <c r="CFV77" s="530"/>
      <c r="CFW77" s="530"/>
      <c r="CFX77" s="530"/>
      <c r="CFY77" s="530"/>
      <c r="CFZ77" s="530"/>
      <c r="CGA77" s="530"/>
      <c r="CGB77" s="530"/>
      <c r="CGC77" s="530"/>
      <c r="CGD77" s="530"/>
      <c r="CGE77" s="530"/>
      <c r="CGF77" s="530"/>
      <c r="CGG77" s="530"/>
      <c r="CGH77" s="530"/>
      <c r="CGI77" s="530"/>
      <c r="CGJ77" s="530"/>
      <c r="CGK77" s="530"/>
      <c r="CGL77" s="530"/>
      <c r="CGM77" s="530"/>
      <c r="CGN77" s="530"/>
      <c r="CGO77" s="530"/>
      <c r="CGP77" s="530"/>
      <c r="CGQ77" s="530"/>
      <c r="CGR77" s="530"/>
      <c r="CGS77" s="530"/>
      <c r="CGT77" s="530"/>
      <c r="CGU77" s="530"/>
      <c r="CGV77" s="530"/>
      <c r="CGW77" s="530"/>
      <c r="CGX77" s="530"/>
      <c r="CGY77" s="530"/>
      <c r="CGZ77" s="530"/>
      <c r="CHA77" s="530"/>
      <c r="CHB77" s="530"/>
      <c r="CHC77" s="530"/>
      <c r="CHD77" s="530"/>
      <c r="CHE77" s="530"/>
      <c r="CHF77" s="530"/>
      <c r="CHG77" s="530"/>
      <c r="CHH77" s="530"/>
      <c r="CHI77" s="530"/>
      <c r="CHJ77" s="530"/>
      <c r="CHK77" s="530"/>
      <c r="CHL77" s="530"/>
      <c r="CHM77" s="530"/>
      <c r="CHN77" s="530"/>
      <c r="CHO77" s="530"/>
      <c r="CHP77" s="530"/>
      <c r="CHQ77" s="530"/>
      <c r="CHR77" s="530"/>
      <c r="CHS77" s="530"/>
      <c r="CHT77" s="530"/>
      <c r="CHU77" s="530"/>
      <c r="CHV77" s="530"/>
      <c r="CHW77" s="530"/>
      <c r="CHX77" s="530"/>
      <c r="CHY77" s="530"/>
      <c r="CHZ77" s="530"/>
      <c r="CIA77" s="530"/>
      <c r="CIB77" s="530"/>
      <c r="CIC77" s="530"/>
      <c r="CID77" s="530"/>
      <c r="CIE77" s="530"/>
      <c r="CIF77" s="530"/>
      <c r="CIG77" s="530"/>
      <c r="CIH77" s="530"/>
      <c r="CII77" s="530"/>
      <c r="CIJ77" s="530"/>
      <c r="CIK77" s="530"/>
      <c r="CIL77" s="530"/>
      <c r="CIM77" s="530"/>
      <c r="CIN77" s="530"/>
      <c r="CIO77" s="530"/>
      <c r="CIP77" s="530"/>
      <c r="CIQ77" s="530"/>
      <c r="CIR77" s="530"/>
      <c r="CIS77" s="530"/>
      <c r="CIT77" s="530"/>
      <c r="CIU77" s="530"/>
      <c r="CIV77" s="530"/>
      <c r="CIW77" s="530"/>
      <c r="CIX77" s="530"/>
      <c r="CIY77" s="530"/>
      <c r="CIZ77" s="530"/>
      <c r="CJA77" s="530"/>
      <c r="CJB77" s="530"/>
      <c r="CJC77" s="530"/>
      <c r="CJD77" s="530"/>
      <c r="CJE77" s="530"/>
      <c r="CJF77" s="530"/>
      <c r="CJG77" s="530"/>
      <c r="CJH77" s="530"/>
      <c r="CJI77" s="530"/>
      <c r="CJJ77" s="530"/>
      <c r="CJK77" s="530"/>
      <c r="CJL77" s="530"/>
      <c r="CJM77" s="530"/>
      <c r="CJN77" s="530"/>
      <c r="CJO77" s="530"/>
      <c r="CJP77" s="530"/>
      <c r="CJQ77" s="530"/>
      <c r="CJR77" s="530"/>
      <c r="CJS77" s="530"/>
      <c r="CJT77" s="530"/>
      <c r="CJU77" s="530"/>
      <c r="CJV77" s="530"/>
      <c r="CJW77" s="530"/>
      <c r="CJX77" s="530"/>
      <c r="CJY77" s="530"/>
      <c r="CJZ77" s="530"/>
      <c r="CKA77" s="530"/>
      <c r="CKB77" s="530"/>
      <c r="CKC77" s="530"/>
      <c r="CKD77" s="530"/>
      <c r="CKE77" s="530"/>
      <c r="CKF77" s="530"/>
      <c r="CKG77" s="530"/>
      <c r="CKH77" s="530"/>
      <c r="CKI77" s="530"/>
      <c r="CKJ77" s="530"/>
      <c r="CKK77" s="530"/>
      <c r="CKL77" s="530"/>
      <c r="CKM77" s="530"/>
      <c r="CKN77" s="530"/>
      <c r="CKO77" s="530"/>
      <c r="CKP77" s="530"/>
      <c r="CKQ77" s="530"/>
      <c r="CKR77" s="530"/>
      <c r="CKS77" s="530"/>
      <c r="CKT77" s="530"/>
      <c r="CKU77" s="530"/>
      <c r="CKV77" s="530"/>
      <c r="CKW77" s="530"/>
      <c r="CKX77" s="530"/>
      <c r="CKY77" s="530"/>
      <c r="CKZ77" s="530"/>
      <c r="CLA77" s="530"/>
      <c r="CLB77" s="530"/>
      <c r="CLC77" s="530"/>
      <c r="CLD77" s="530"/>
      <c r="CLE77" s="530"/>
      <c r="CLF77" s="530"/>
      <c r="CLG77" s="530"/>
      <c r="CLH77" s="530"/>
      <c r="CLI77" s="530"/>
      <c r="CLJ77" s="530"/>
      <c r="CLK77" s="530"/>
      <c r="CLL77" s="530"/>
      <c r="CLM77" s="530"/>
      <c r="CLN77" s="530"/>
      <c r="CLO77" s="530"/>
      <c r="CLP77" s="530"/>
      <c r="CLQ77" s="530"/>
      <c r="CLR77" s="530"/>
      <c r="CLS77" s="530"/>
      <c r="CLT77" s="530"/>
      <c r="CLU77" s="530"/>
      <c r="CLV77" s="530"/>
      <c r="CLW77" s="530"/>
      <c r="CLX77" s="530"/>
      <c r="CLY77" s="530"/>
      <c r="CLZ77" s="530"/>
      <c r="CMA77" s="530"/>
      <c r="CMB77" s="530"/>
      <c r="CMC77" s="530"/>
      <c r="CMD77" s="530"/>
      <c r="CME77" s="530"/>
      <c r="CMF77" s="530"/>
      <c r="CMG77" s="530"/>
      <c r="CMH77" s="530"/>
      <c r="CMI77" s="530"/>
      <c r="CMJ77" s="530"/>
      <c r="CMK77" s="530"/>
      <c r="CML77" s="530"/>
      <c r="CMM77" s="530"/>
      <c r="CMN77" s="530"/>
      <c r="CMO77" s="530"/>
      <c r="CMP77" s="530"/>
      <c r="CMQ77" s="530"/>
      <c r="CMR77" s="530"/>
      <c r="CMS77" s="530"/>
      <c r="CMT77" s="530"/>
      <c r="CMU77" s="530"/>
      <c r="CMV77" s="530"/>
      <c r="CMW77" s="530"/>
      <c r="CMX77" s="530"/>
      <c r="CMY77" s="530"/>
      <c r="CMZ77" s="530"/>
      <c r="CNA77" s="530"/>
      <c r="CNB77" s="530"/>
      <c r="CNC77" s="530"/>
      <c r="CND77" s="530"/>
      <c r="CNE77" s="530"/>
      <c r="CNF77" s="530"/>
      <c r="CNG77" s="530"/>
      <c r="CNH77" s="530"/>
      <c r="CNI77" s="530"/>
      <c r="CNJ77" s="530"/>
      <c r="CNK77" s="530"/>
      <c r="CNL77" s="530"/>
      <c r="CNM77" s="530"/>
      <c r="CNN77" s="530"/>
      <c r="CNO77" s="530"/>
      <c r="CNP77" s="530"/>
      <c r="CNQ77" s="530"/>
      <c r="CNR77" s="530"/>
      <c r="CNS77" s="530"/>
      <c r="CNT77" s="530"/>
      <c r="CNU77" s="530"/>
      <c r="CNV77" s="530"/>
      <c r="CNW77" s="530"/>
      <c r="CNX77" s="530"/>
      <c r="CNY77" s="530"/>
      <c r="CNZ77" s="530"/>
      <c r="COA77" s="530"/>
      <c r="COB77" s="530"/>
      <c r="COC77" s="530"/>
      <c r="COD77" s="530"/>
      <c r="COE77" s="530"/>
      <c r="COF77" s="530"/>
      <c r="COG77" s="530"/>
      <c r="COH77" s="530"/>
      <c r="COI77" s="530"/>
      <c r="COJ77" s="530"/>
      <c r="COK77" s="530"/>
      <c r="COL77" s="530"/>
      <c r="COM77" s="530"/>
      <c r="CON77" s="530"/>
      <c r="COO77" s="530"/>
      <c r="COP77" s="530"/>
      <c r="COQ77" s="530"/>
      <c r="COR77" s="530"/>
      <c r="COS77" s="530"/>
      <c r="COT77" s="530"/>
      <c r="COU77" s="530"/>
      <c r="COV77" s="530"/>
      <c r="COW77" s="530"/>
      <c r="COX77" s="530"/>
      <c r="COY77" s="530"/>
      <c r="COZ77" s="530"/>
      <c r="CPA77" s="530"/>
      <c r="CPB77" s="530"/>
      <c r="CPC77" s="530"/>
      <c r="CPD77" s="530"/>
      <c r="CPE77" s="530"/>
      <c r="CPF77" s="530"/>
      <c r="CPG77" s="530"/>
      <c r="CPH77" s="530"/>
      <c r="CPI77" s="530"/>
      <c r="CPJ77" s="530"/>
      <c r="CPK77" s="530"/>
      <c r="CPL77" s="530"/>
      <c r="CPM77" s="530"/>
      <c r="CPN77" s="530"/>
      <c r="CPO77" s="530"/>
      <c r="CPP77" s="530"/>
      <c r="CPQ77" s="530"/>
      <c r="CPR77" s="530"/>
      <c r="CPS77" s="530"/>
      <c r="CPT77" s="530"/>
      <c r="CPU77" s="530"/>
      <c r="CPV77" s="530"/>
      <c r="CPW77" s="530"/>
      <c r="CPX77" s="530"/>
      <c r="CPY77" s="530"/>
      <c r="CPZ77" s="530"/>
      <c r="CQA77" s="530"/>
      <c r="CQB77" s="530"/>
      <c r="CQC77" s="530"/>
      <c r="CQD77" s="530"/>
      <c r="CQE77" s="530"/>
      <c r="CQF77" s="530"/>
      <c r="CQG77" s="530"/>
      <c r="CQH77" s="530"/>
      <c r="CQI77" s="530"/>
      <c r="CQJ77" s="530"/>
      <c r="CQK77" s="530"/>
      <c r="CQL77" s="530"/>
      <c r="CQM77" s="530"/>
      <c r="CQN77" s="530"/>
      <c r="CQO77" s="530"/>
      <c r="CQP77" s="530"/>
      <c r="CQQ77" s="530"/>
      <c r="CQR77" s="530"/>
      <c r="CQS77" s="530"/>
      <c r="CQT77" s="530"/>
      <c r="CQU77" s="530"/>
      <c r="CQV77" s="530"/>
      <c r="CQW77" s="530"/>
      <c r="CQX77" s="530"/>
      <c r="CQY77" s="530"/>
      <c r="CQZ77" s="530"/>
      <c r="CRA77" s="530"/>
      <c r="CRB77" s="530"/>
      <c r="CRC77" s="530"/>
      <c r="CRD77" s="530"/>
      <c r="CRE77" s="530"/>
      <c r="CRF77" s="530"/>
      <c r="CRG77" s="530"/>
      <c r="CRH77" s="530"/>
      <c r="CRI77" s="530"/>
      <c r="CRJ77" s="530"/>
      <c r="CRK77" s="530"/>
      <c r="CRL77" s="530"/>
      <c r="CRM77" s="530"/>
      <c r="CRN77" s="530"/>
      <c r="CRO77" s="530"/>
      <c r="CRP77" s="530"/>
      <c r="CRQ77" s="530"/>
      <c r="CRR77" s="530"/>
      <c r="CRS77" s="530"/>
      <c r="CRT77" s="530"/>
      <c r="CRU77" s="530"/>
      <c r="CRV77" s="530"/>
      <c r="CRW77" s="530"/>
      <c r="CRX77" s="530"/>
      <c r="CRY77" s="530"/>
      <c r="CRZ77" s="530"/>
      <c r="CSA77" s="530"/>
      <c r="CSB77" s="530"/>
      <c r="CSC77" s="530"/>
      <c r="CSD77" s="530"/>
      <c r="CSE77" s="530"/>
      <c r="CSF77" s="530"/>
      <c r="CSG77" s="530"/>
      <c r="CSH77" s="530"/>
      <c r="CSI77" s="530"/>
      <c r="CSJ77" s="530"/>
      <c r="CSK77" s="530"/>
      <c r="CSL77" s="530"/>
      <c r="CSM77" s="530"/>
      <c r="CSN77" s="530"/>
      <c r="CSO77" s="530"/>
      <c r="CSP77" s="530"/>
      <c r="CSQ77" s="530"/>
      <c r="CSR77" s="530"/>
      <c r="CSS77" s="530"/>
      <c r="CST77" s="530"/>
      <c r="CSU77" s="530"/>
      <c r="CSV77" s="530"/>
      <c r="CSW77" s="530"/>
      <c r="CSX77" s="530"/>
      <c r="CSY77" s="530"/>
      <c r="CSZ77" s="530"/>
      <c r="CTA77" s="530"/>
      <c r="CTB77" s="530"/>
      <c r="CTC77" s="530"/>
      <c r="CTD77" s="530"/>
      <c r="CTE77" s="530"/>
      <c r="CTF77" s="530"/>
      <c r="CTG77" s="530"/>
      <c r="CTH77" s="530"/>
      <c r="CTI77" s="530"/>
      <c r="CTJ77" s="530"/>
      <c r="CTK77" s="530"/>
      <c r="CTL77" s="530"/>
      <c r="CTM77" s="530"/>
      <c r="CTN77" s="530"/>
      <c r="CTO77" s="530"/>
      <c r="CTP77" s="530"/>
      <c r="CTQ77" s="530"/>
      <c r="CTR77" s="530"/>
      <c r="CTS77" s="530"/>
      <c r="CTT77" s="530"/>
      <c r="CTU77" s="530"/>
      <c r="CTV77" s="530"/>
      <c r="CTW77" s="530"/>
      <c r="CTX77" s="530"/>
      <c r="CTY77" s="530"/>
      <c r="CTZ77" s="530"/>
      <c r="CUA77" s="530"/>
      <c r="CUB77" s="530"/>
      <c r="CUC77" s="530"/>
      <c r="CUD77" s="530"/>
      <c r="CUE77" s="530"/>
      <c r="CUF77" s="530"/>
      <c r="CUG77" s="530"/>
      <c r="CUH77" s="530"/>
      <c r="CUI77" s="530"/>
      <c r="CUJ77" s="530"/>
      <c r="CUK77" s="530"/>
      <c r="CUL77" s="530"/>
      <c r="CUM77" s="530"/>
      <c r="CUN77" s="530"/>
      <c r="CUO77" s="530"/>
      <c r="CUP77" s="530"/>
      <c r="CUQ77" s="530"/>
      <c r="CUR77" s="530"/>
      <c r="CUS77" s="530"/>
      <c r="CUT77" s="530"/>
      <c r="CUU77" s="530"/>
      <c r="CUV77" s="530"/>
      <c r="CUW77" s="530"/>
      <c r="CUX77" s="530"/>
      <c r="CUY77" s="530"/>
      <c r="CUZ77" s="530"/>
      <c r="CVA77" s="530"/>
      <c r="CVB77" s="530"/>
      <c r="CVC77" s="530"/>
      <c r="CVD77" s="530"/>
      <c r="CVE77" s="530"/>
      <c r="CVF77" s="530"/>
      <c r="CVG77" s="530"/>
      <c r="CVH77" s="530"/>
      <c r="CVI77" s="530"/>
      <c r="CVJ77" s="530"/>
      <c r="CVK77" s="530"/>
      <c r="CVL77" s="530"/>
      <c r="CVM77" s="530"/>
      <c r="CVN77" s="530"/>
      <c r="CVO77" s="530"/>
      <c r="CVP77" s="530"/>
      <c r="CVQ77" s="530"/>
      <c r="CVR77" s="530"/>
      <c r="CVS77" s="530"/>
      <c r="CVT77" s="530"/>
      <c r="CVU77" s="530"/>
      <c r="CVV77" s="530"/>
      <c r="CVW77" s="530"/>
      <c r="CVX77" s="530"/>
      <c r="CVY77" s="530"/>
      <c r="CVZ77" s="530"/>
      <c r="CWA77" s="530"/>
      <c r="CWB77" s="530"/>
      <c r="CWC77" s="530"/>
      <c r="CWD77" s="530"/>
      <c r="CWE77" s="530"/>
      <c r="CWF77" s="530"/>
      <c r="CWG77" s="530"/>
      <c r="CWH77" s="530"/>
      <c r="CWI77" s="530"/>
      <c r="CWJ77" s="530"/>
      <c r="CWK77" s="530"/>
      <c r="CWL77" s="530"/>
      <c r="CWM77" s="530"/>
      <c r="CWN77" s="530"/>
      <c r="CWO77" s="530"/>
      <c r="CWP77" s="530"/>
      <c r="CWQ77" s="530"/>
      <c r="CWR77" s="530"/>
      <c r="CWS77" s="530"/>
      <c r="CWT77" s="530"/>
      <c r="CWU77" s="530"/>
      <c r="CWV77" s="530"/>
      <c r="CWW77" s="530"/>
      <c r="CWX77" s="530"/>
      <c r="CWY77" s="530"/>
      <c r="CWZ77" s="530"/>
      <c r="CXA77" s="530"/>
      <c r="CXB77" s="530"/>
      <c r="CXC77" s="530"/>
      <c r="CXD77" s="530"/>
      <c r="CXE77" s="530"/>
      <c r="CXF77" s="530"/>
      <c r="CXG77" s="530"/>
      <c r="CXH77" s="530"/>
      <c r="CXI77" s="530"/>
      <c r="CXJ77" s="530"/>
      <c r="CXK77" s="530"/>
      <c r="CXL77" s="530"/>
      <c r="CXM77" s="530"/>
      <c r="CXN77" s="530"/>
      <c r="CXO77" s="530"/>
      <c r="CXP77" s="530"/>
      <c r="CXQ77" s="530"/>
      <c r="CXR77" s="530"/>
      <c r="CXS77" s="530"/>
      <c r="CXT77" s="530"/>
      <c r="CXU77" s="530"/>
      <c r="CXV77" s="530"/>
      <c r="CXW77" s="530"/>
      <c r="CXX77" s="530"/>
      <c r="CXY77" s="530"/>
      <c r="CXZ77" s="530"/>
      <c r="CYA77" s="530"/>
      <c r="CYB77" s="530"/>
      <c r="CYC77" s="530"/>
      <c r="CYD77" s="530"/>
      <c r="CYE77" s="530"/>
      <c r="CYF77" s="530"/>
      <c r="CYG77" s="530"/>
      <c r="CYH77" s="530"/>
      <c r="CYI77" s="530"/>
      <c r="CYJ77" s="530"/>
      <c r="CYK77" s="530"/>
      <c r="CYL77" s="530"/>
      <c r="CYM77" s="530"/>
      <c r="CYN77" s="530"/>
      <c r="CYO77" s="530"/>
      <c r="CYP77" s="530"/>
      <c r="CYQ77" s="530"/>
      <c r="CYR77" s="530"/>
      <c r="CYS77" s="530"/>
      <c r="CYT77" s="530"/>
      <c r="CYU77" s="530"/>
      <c r="CYV77" s="530"/>
      <c r="CYW77" s="530"/>
      <c r="CYX77" s="530"/>
      <c r="CYY77" s="530"/>
      <c r="CYZ77" s="530"/>
      <c r="CZA77" s="530"/>
      <c r="CZB77" s="530"/>
      <c r="CZC77" s="530"/>
      <c r="CZD77" s="530"/>
      <c r="CZE77" s="530"/>
      <c r="CZF77" s="530"/>
      <c r="CZG77" s="530"/>
      <c r="CZH77" s="530"/>
      <c r="CZI77" s="530"/>
      <c r="CZJ77" s="530"/>
      <c r="CZK77" s="530"/>
      <c r="CZL77" s="530"/>
      <c r="CZM77" s="530"/>
      <c r="CZN77" s="530"/>
      <c r="CZO77" s="530"/>
      <c r="CZP77" s="530"/>
      <c r="CZQ77" s="530"/>
      <c r="CZR77" s="530"/>
      <c r="CZS77" s="530"/>
      <c r="CZT77" s="530"/>
      <c r="CZU77" s="530"/>
      <c r="CZV77" s="530"/>
      <c r="CZW77" s="530"/>
      <c r="CZX77" s="530"/>
      <c r="CZY77" s="530"/>
      <c r="CZZ77" s="530"/>
      <c r="DAA77" s="530"/>
      <c r="DAB77" s="530"/>
      <c r="DAC77" s="530"/>
      <c r="DAD77" s="530"/>
      <c r="DAE77" s="530"/>
      <c r="DAF77" s="530"/>
      <c r="DAG77" s="530"/>
      <c r="DAH77" s="530"/>
      <c r="DAI77" s="530"/>
      <c r="DAJ77" s="530"/>
      <c r="DAK77" s="530"/>
      <c r="DAL77" s="530"/>
      <c r="DAM77" s="530"/>
      <c r="DAN77" s="530"/>
      <c r="DAO77" s="530"/>
      <c r="DAP77" s="530"/>
      <c r="DAQ77" s="530"/>
      <c r="DAR77" s="530"/>
      <c r="DAS77" s="530"/>
      <c r="DAT77" s="530"/>
      <c r="DAU77" s="530"/>
      <c r="DAV77" s="530"/>
      <c r="DAW77" s="530"/>
      <c r="DAX77" s="530"/>
      <c r="DAY77" s="530"/>
      <c r="DAZ77" s="530"/>
      <c r="DBA77" s="530"/>
      <c r="DBB77" s="530"/>
      <c r="DBC77" s="530"/>
      <c r="DBD77" s="530"/>
      <c r="DBE77" s="530"/>
      <c r="DBF77" s="530"/>
      <c r="DBG77" s="530"/>
      <c r="DBH77" s="530"/>
      <c r="DBI77" s="530"/>
      <c r="DBJ77" s="530"/>
      <c r="DBK77" s="530"/>
      <c r="DBL77" s="530"/>
      <c r="DBM77" s="530"/>
      <c r="DBN77" s="530"/>
      <c r="DBO77" s="530"/>
      <c r="DBP77" s="530"/>
      <c r="DBQ77" s="530"/>
      <c r="DBR77" s="530"/>
      <c r="DBS77" s="530"/>
      <c r="DBT77" s="530"/>
      <c r="DBU77" s="530"/>
      <c r="DBV77" s="530"/>
      <c r="DBW77" s="530"/>
      <c r="DBX77" s="530"/>
      <c r="DBY77" s="530"/>
      <c r="DBZ77" s="530"/>
      <c r="DCA77" s="530"/>
      <c r="DCB77" s="530"/>
      <c r="DCC77" s="530"/>
      <c r="DCD77" s="530"/>
      <c r="DCE77" s="530"/>
      <c r="DCF77" s="530"/>
      <c r="DCG77" s="530"/>
      <c r="DCH77" s="530"/>
      <c r="DCI77" s="530"/>
      <c r="DCJ77" s="530"/>
      <c r="DCK77" s="530"/>
      <c r="DCL77" s="530"/>
      <c r="DCM77" s="530"/>
      <c r="DCN77" s="530"/>
      <c r="DCO77" s="530"/>
      <c r="DCP77" s="530"/>
      <c r="DCQ77" s="530"/>
      <c r="DCR77" s="530"/>
      <c r="DCS77" s="530"/>
      <c r="DCT77" s="530"/>
      <c r="DCU77" s="530"/>
      <c r="DCV77" s="530"/>
      <c r="DCW77" s="530"/>
      <c r="DCX77" s="530"/>
      <c r="DCY77" s="530"/>
      <c r="DCZ77" s="530"/>
      <c r="DDA77" s="530"/>
      <c r="DDB77" s="530"/>
      <c r="DDC77" s="530"/>
      <c r="DDD77" s="530"/>
      <c r="DDE77" s="530"/>
      <c r="DDF77" s="530"/>
      <c r="DDG77" s="530"/>
      <c r="DDH77" s="530"/>
      <c r="DDI77" s="530"/>
      <c r="DDJ77" s="530"/>
      <c r="DDK77" s="530"/>
      <c r="DDL77" s="530"/>
      <c r="DDM77" s="530"/>
      <c r="DDN77" s="530"/>
      <c r="DDO77" s="530"/>
      <c r="DDP77" s="530"/>
      <c r="DDQ77" s="530"/>
      <c r="DDR77" s="530"/>
      <c r="DDS77" s="530"/>
      <c r="DDT77" s="530"/>
      <c r="DDU77" s="530"/>
      <c r="DDV77" s="530"/>
      <c r="DDW77" s="530"/>
      <c r="DDX77" s="530"/>
      <c r="DDY77" s="530"/>
      <c r="DDZ77" s="530"/>
      <c r="DEA77" s="530"/>
      <c r="DEB77" s="530"/>
      <c r="DEC77" s="530"/>
      <c r="DED77" s="530"/>
      <c r="DEE77" s="530"/>
      <c r="DEF77" s="530"/>
      <c r="DEG77" s="530"/>
      <c r="DEH77" s="530"/>
      <c r="DEI77" s="530"/>
      <c r="DEJ77" s="530"/>
      <c r="DEK77" s="530"/>
      <c r="DEL77" s="530"/>
      <c r="DEM77" s="530"/>
      <c r="DEN77" s="530"/>
      <c r="DEO77" s="530"/>
      <c r="DEP77" s="530"/>
      <c r="DEQ77" s="530"/>
      <c r="DER77" s="530"/>
      <c r="DES77" s="530"/>
      <c r="DET77" s="530"/>
      <c r="DEU77" s="530"/>
      <c r="DEV77" s="530"/>
      <c r="DEW77" s="530"/>
      <c r="DEX77" s="530"/>
      <c r="DEY77" s="530"/>
      <c r="DEZ77" s="530"/>
      <c r="DFA77" s="530"/>
      <c r="DFB77" s="530"/>
      <c r="DFC77" s="530"/>
      <c r="DFD77" s="530"/>
      <c r="DFE77" s="530"/>
      <c r="DFF77" s="530"/>
      <c r="DFG77" s="530"/>
      <c r="DFH77" s="530"/>
      <c r="DFI77" s="530"/>
      <c r="DFJ77" s="530"/>
      <c r="DFK77" s="530"/>
      <c r="DFL77" s="530"/>
      <c r="DFM77" s="530"/>
      <c r="DFN77" s="530"/>
      <c r="DFO77" s="530"/>
      <c r="DFP77" s="530"/>
      <c r="DFQ77" s="530"/>
      <c r="DFR77" s="530"/>
      <c r="DFS77" s="530"/>
      <c r="DFT77" s="530"/>
      <c r="DFU77" s="530"/>
      <c r="DFV77" s="530"/>
      <c r="DFW77" s="530"/>
      <c r="DFX77" s="530"/>
      <c r="DFY77" s="530"/>
      <c r="DFZ77" s="530"/>
      <c r="DGA77" s="530"/>
      <c r="DGB77" s="530"/>
      <c r="DGC77" s="530"/>
      <c r="DGD77" s="530"/>
      <c r="DGE77" s="530"/>
      <c r="DGF77" s="530"/>
      <c r="DGG77" s="530"/>
      <c r="DGH77" s="530"/>
      <c r="DGI77" s="530"/>
      <c r="DGJ77" s="530"/>
      <c r="DGK77" s="530"/>
      <c r="DGL77" s="530"/>
      <c r="DGM77" s="530"/>
      <c r="DGN77" s="530"/>
      <c r="DGO77" s="530"/>
      <c r="DGP77" s="530"/>
      <c r="DGQ77" s="530"/>
      <c r="DGR77" s="530"/>
      <c r="DGS77" s="530"/>
      <c r="DGT77" s="530"/>
      <c r="DGU77" s="530"/>
      <c r="DGV77" s="530"/>
      <c r="DGW77" s="530"/>
      <c r="DGX77" s="530"/>
      <c r="DGY77" s="530"/>
      <c r="DGZ77" s="530"/>
      <c r="DHA77" s="530"/>
      <c r="DHB77" s="530"/>
      <c r="DHC77" s="530"/>
      <c r="DHD77" s="530"/>
      <c r="DHE77" s="530"/>
      <c r="DHF77" s="530"/>
      <c r="DHG77" s="530"/>
      <c r="DHH77" s="530"/>
      <c r="DHI77" s="530"/>
      <c r="DHJ77" s="530"/>
      <c r="DHK77" s="530"/>
      <c r="DHL77" s="530"/>
      <c r="DHM77" s="530"/>
      <c r="DHN77" s="530"/>
      <c r="DHO77" s="530"/>
      <c r="DHP77" s="530"/>
      <c r="DHQ77" s="530"/>
      <c r="DHR77" s="530"/>
      <c r="DHS77" s="530"/>
      <c r="DHT77" s="530"/>
      <c r="DHU77" s="530"/>
      <c r="DHV77" s="530"/>
      <c r="DHW77" s="530"/>
      <c r="DHX77" s="530"/>
      <c r="DHY77" s="530"/>
      <c r="DHZ77" s="530"/>
      <c r="DIA77" s="530"/>
      <c r="DIB77" s="530"/>
      <c r="DIC77" s="530"/>
      <c r="DID77" s="530"/>
      <c r="DIE77" s="530"/>
      <c r="DIF77" s="530"/>
      <c r="DIG77" s="530"/>
      <c r="DIH77" s="530"/>
      <c r="DII77" s="530"/>
      <c r="DIJ77" s="530"/>
      <c r="DIK77" s="530"/>
      <c r="DIL77" s="530"/>
      <c r="DIM77" s="530"/>
      <c r="DIN77" s="530"/>
      <c r="DIO77" s="530"/>
      <c r="DIP77" s="530"/>
      <c r="DIQ77" s="530"/>
      <c r="DIR77" s="530"/>
      <c r="DIS77" s="530"/>
      <c r="DIT77" s="530"/>
      <c r="DIU77" s="530"/>
      <c r="DIV77" s="530"/>
      <c r="DIW77" s="530"/>
      <c r="DIX77" s="530"/>
      <c r="DIY77" s="530"/>
      <c r="DIZ77" s="530"/>
      <c r="DJA77" s="530"/>
      <c r="DJB77" s="530"/>
      <c r="DJC77" s="530"/>
      <c r="DJD77" s="530"/>
      <c r="DJE77" s="530"/>
      <c r="DJF77" s="530"/>
      <c r="DJG77" s="530"/>
      <c r="DJH77" s="530"/>
      <c r="DJI77" s="530"/>
      <c r="DJJ77" s="530"/>
      <c r="DJK77" s="530"/>
      <c r="DJL77" s="530"/>
      <c r="DJM77" s="530"/>
      <c r="DJN77" s="530"/>
      <c r="DJO77" s="530"/>
      <c r="DJP77" s="530"/>
      <c r="DJQ77" s="530"/>
      <c r="DJR77" s="530"/>
      <c r="DJS77" s="530"/>
      <c r="DJT77" s="530"/>
      <c r="DJU77" s="530"/>
      <c r="DJV77" s="530"/>
      <c r="DJW77" s="530"/>
      <c r="DJX77" s="530"/>
      <c r="DJY77" s="530"/>
      <c r="DJZ77" s="530"/>
      <c r="DKA77" s="530"/>
      <c r="DKB77" s="530"/>
      <c r="DKC77" s="530"/>
      <c r="DKD77" s="530"/>
      <c r="DKE77" s="530"/>
      <c r="DKF77" s="530"/>
      <c r="DKG77" s="530"/>
      <c r="DKH77" s="530"/>
      <c r="DKI77" s="530"/>
      <c r="DKJ77" s="530"/>
      <c r="DKK77" s="530"/>
      <c r="DKL77" s="530"/>
      <c r="DKM77" s="530"/>
      <c r="DKN77" s="530"/>
      <c r="DKO77" s="530"/>
      <c r="DKP77" s="530"/>
      <c r="DKQ77" s="530"/>
      <c r="DKR77" s="530"/>
      <c r="DKS77" s="530"/>
      <c r="DKT77" s="530"/>
      <c r="DKU77" s="530"/>
      <c r="DKV77" s="530"/>
      <c r="DKW77" s="530"/>
      <c r="DKX77" s="530"/>
      <c r="DKY77" s="530"/>
      <c r="DKZ77" s="530"/>
      <c r="DLA77" s="530"/>
      <c r="DLB77" s="530"/>
      <c r="DLC77" s="530"/>
      <c r="DLD77" s="530"/>
      <c r="DLE77" s="530"/>
      <c r="DLF77" s="530"/>
      <c r="DLG77" s="530"/>
      <c r="DLH77" s="530"/>
      <c r="DLI77" s="530"/>
      <c r="DLJ77" s="530"/>
      <c r="DLK77" s="530"/>
      <c r="DLL77" s="530"/>
      <c r="DLM77" s="530"/>
      <c r="DLN77" s="530"/>
      <c r="DLO77" s="530"/>
      <c r="DLP77" s="530"/>
      <c r="DLQ77" s="530"/>
      <c r="DLR77" s="530"/>
      <c r="DLS77" s="530"/>
      <c r="DLT77" s="530"/>
      <c r="DLU77" s="530"/>
      <c r="DLV77" s="530"/>
      <c r="DLW77" s="530"/>
      <c r="DLX77" s="530"/>
      <c r="DLY77" s="530"/>
      <c r="DLZ77" s="530"/>
      <c r="DMA77" s="530"/>
      <c r="DMB77" s="530"/>
      <c r="DMC77" s="530"/>
      <c r="DMD77" s="530"/>
      <c r="DME77" s="530"/>
      <c r="DMF77" s="530"/>
      <c r="DMG77" s="530"/>
      <c r="DMH77" s="530"/>
      <c r="DMI77" s="530"/>
      <c r="DMJ77" s="530"/>
      <c r="DMK77" s="530"/>
      <c r="DML77" s="530"/>
      <c r="DMM77" s="530"/>
      <c r="DMN77" s="530"/>
      <c r="DMO77" s="530"/>
      <c r="DMP77" s="530"/>
      <c r="DMQ77" s="530"/>
      <c r="DMR77" s="530"/>
      <c r="DMS77" s="530"/>
      <c r="DMT77" s="530"/>
      <c r="DMU77" s="530"/>
      <c r="DMV77" s="530"/>
      <c r="DMW77" s="530"/>
      <c r="DMX77" s="530"/>
      <c r="DMY77" s="530"/>
      <c r="DMZ77" s="530"/>
      <c r="DNA77" s="530"/>
      <c r="DNB77" s="530"/>
      <c r="DNC77" s="530"/>
      <c r="DND77" s="530"/>
      <c r="DNE77" s="530"/>
      <c r="DNF77" s="530"/>
      <c r="DNG77" s="530"/>
      <c r="DNH77" s="530"/>
      <c r="DNI77" s="530"/>
      <c r="DNJ77" s="530"/>
      <c r="DNK77" s="530"/>
      <c r="DNL77" s="530"/>
      <c r="DNM77" s="530"/>
      <c r="DNN77" s="530"/>
      <c r="DNO77" s="530"/>
      <c r="DNP77" s="530"/>
      <c r="DNQ77" s="530"/>
      <c r="DNR77" s="530"/>
      <c r="DNS77" s="530"/>
      <c r="DNT77" s="530"/>
      <c r="DNU77" s="530"/>
      <c r="DNV77" s="530"/>
      <c r="DNW77" s="530"/>
      <c r="DNX77" s="530"/>
      <c r="DNY77" s="530"/>
      <c r="DNZ77" s="530"/>
      <c r="DOA77" s="530"/>
      <c r="DOB77" s="530"/>
      <c r="DOC77" s="530"/>
      <c r="DOD77" s="530"/>
      <c r="DOE77" s="530"/>
      <c r="DOF77" s="530"/>
      <c r="DOG77" s="530"/>
      <c r="DOH77" s="530"/>
      <c r="DOI77" s="530"/>
      <c r="DOJ77" s="530"/>
      <c r="DOK77" s="530"/>
      <c r="DOL77" s="530"/>
      <c r="DOM77" s="530"/>
      <c r="DON77" s="530"/>
      <c r="DOO77" s="530"/>
      <c r="DOP77" s="530"/>
      <c r="DOQ77" s="530"/>
      <c r="DOR77" s="530"/>
      <c r="DOS77" s="530"/>
      <c r="DOT77" s="530"/>
      <c r="DOU77" s="530"/>
      <c r="DOV77" s="530"/>
      <c r="DOW77" s="530"/>
      <c r="DOX77" s="530"/>
      <c r="DOY77" s="530"/>
      <c r="DOZ77" s="530"/>
      <c r="DPA77" s="530"/>
      <c r="DPB77" s="530"/>
      <c r="DPC77" s="530"/>
      <c r="DPD77" s="530"/>
      <c r="DPE77" s="530"/>
      <c r="DPF77" s="530"/>
      <c r="DPG77" s="530"/>
      <c r="DPH77" s="530"/>
      <c r="DPI77" s="530"/>
      <c r="DPJ77" s="530"/>
      <c r="DPK77" s="530"/>
      <c r="DPL77" s="530"/>
      <c r="DPM77" s="530"/>
      <c r="DPN77" s="530"/>
      <c r="DPO77" s="530"/>
      <c r="DPP77" s="530"/>
      <c r="DPQ77" s="530"/>
      <c r="DPR77" s="530"/>
      <c r="DPS77" s="530"/>
      <c r="DPT77" s="530"/>
      <c r="DPU77" s="530"/>
      <c r="DPV77" s="530"/>
      <c r="DPW77" s="530"/>
      <c r="DPX77" s="530"/>
      <c r="DPY77" s="530"/>
      <c r="DPZ77" s="530"/>
      <c r="DQA77" s="530"/>
      <c r="DQB77" s="530"/>
      <c r="DQC77" s="530"/>
      <c r="DQD77" s="530"/>
      <c r="DQE77" s="530"/>
      <c r="DQF77" s="530"/>
      <c r="DQG77" s="530"/>
      <c r="DQH77" s="530"/>
      <c r="DQI77" s="530"/>
      <c r="DQJ77" s="530"/>
      <c r="DQK77" s="530"/>
      <c r="DQL77" s="530"/>
      <c r="DQM77" s="530"/>
      <c r="DQN77" s="530"/>
      <c r="DQO77" s="530"/>
      <c r="DQP77" s="530"/>
      <c r="DQQ77" s="530"/>
      <c r="DQR77" s="530"/>
      <c r="DQS77" s="530"/>
      <c r="DQT77" s="530"/>
      <c r="DQU77" s="530"/>
      <c r="DQV77" s="530"/>
      <c r="DQW77" s="530"/>
      <c r="DQX77" s="530"/>
      <c r="DQY77" s="530"/>
      <c r="DQZ77" s="530"/>
      <c r="DRA77" s="530"/>
      <c r="DRB77" s="530"/>
      <c r="DRC77" s="530"/>
      <c r="DRD77" s="530"/>
      <c r="DRE77" s="530"/>
      <c r="DRF77" s="530"/>
      <c r="DRG77" s="530"/>
      <c r="DRH77" s="530"/>
      <c r="DRI77" s="530"/>
      <c r="DRJ77" s="530"/>
      <c r="DRK77" s="530"/>
      <c r="DRL77" s="530"/>
      <c r="DRM77" s="530"/>
      <c r="DRN77" s="530"/>
      <c r="DRO77" s="530"/>
      <c r="DRP77" s="530"/>
      <c r="DRQ77" s="530"/>
      <c r="DRR77" s="530"/>
      <c r="DRS77" s="530"/>
      <c r="DRT77" s="530"/>
      <c r="DRU77" s="530"/>
      <c r="DRV77" s="530"/>
      <c r="DRW77" s="530"/>
      <c r="DRX77" s="530"/>
      <c r="DRY77" s="530"/>
      <c r="DRZ77" s="530"/>
      <c r="DSA77" s="530"/>
      <c r="DSB77" s="530"/>
      <c r="DSC77" s="530"/>
      <c r="DSD77" s="530"/>
      <c r="DSE77" s="530"/>
      <c r="DSF77" s="530"/>
      <c r="DSG77" s="530"/>
      <c r="DSH77" s="530"/>
      <c r="DSI77" s="530"/>
      <c r="DSJ77" s="530"/>
      <c r="DSK77" s="530"/>
      <c r="DSL77" s="530"/>
      <c r="DSM77" s="530"/>
      <c r="DSN77" s="530"/>
      <c r="DSO77" s="530"/>
      <c r="DSP77" s="530"/>
      <c r="DSQ77" s="530"/>
      <c r="DSR77" s="530"/>
      <c r="DSS77" s="530"/>
      <c r="DST77" s="530"/>
      <c r="DSU77" s="530"/>
      <c r="DSV77" s="530"/>
      <c r="DSW77" s="530"/>
      <c r="DSX77" s="530"/>
      <c r="DSY77" s="530"/>
      <c r="DSZ77" s="530"/>
      <c r="DTA77" s="530"/>
      <c r="DTB77" s="530"/>
      <c r="DTC77" s="530"/>
      <c r="DTD77" s="530"/>
      <c r="DTE77" s="530"/>
      <c r="DTF77" s="530"/>
      <c r="DTG77" s="530"/>
      <c r="DTH77" s="530"/>
      <c r="DTI77" s="530"/>
      <c r="DTJ77" s="530"/>
      <c r="DTK77" s="530"/>
      <c r="DTL77" s="530"/>
      <c r="DTM77" s="530"/>
      <c r="DTN77" s="530"/>
      <c r="DTO77" s="530"/>
      <c r="DTP77" s="530"/>
      <c r="DTQ77" s="530"/>
      <c r="DTR77" s="530"/>
      <c r="DTS77" s="530"/>
      <c r="DTT77" s="530"/>
      <c r="DTU77" s="530"/>
      <c r="DTV77" s="530"/>
      <c r="DTW77" s="530"/>
      <c r="DTX77" s="530"/>
      <c r="DTY77" s="530"/>
      <c r="DTZ77" s="530"/>
      <c r="DUA77" s="530"/>
      <c r="DUB77" s="530"/>
      <c r="DUC77" s="530"/>
      <c r="DUD77" s="530"/>
      <c r="DUE77" s="530"/>
      <c r="DUF77" s="530"/>
      <c r="DUG77" s="530"/>
      <c r="DUH77" s="530"/>
      <c r="DUI77" s="530"/>
      <c r="DUJ77" s="530"/>
      <c r="DUK77" s="530"/>
      <c r="DUL77" s="530"/>
      <c r="DUM77" s="530"/>
      <c r="DUN77" s="530"/>
      <c r="DUO77" s="530"/>
      <c r="DUP77" s="530"/>
      <c r="DUQ77" s="530"/>
      <c r="DUR77" s="530"/>
      <c r="DUS77" s="530"/>
      <c r="DUT77" s="530"/>
      <c r="DUU77" s="530"/>
      <c r="DUV77" s="530"/>
      <c r="DUW77" s="530"/>
      <c r="DUX77" s="530"/>
      <c r="DUY77" s="530"/>
      <c r="DUZ77" s="530"/>
      <c r="DVA77" s="530"/>
      <c r="DVB77" s="530"/>
      <c r="DVC77" s="530"/>
      <c r="DVD77" s="530"/>
      <c r="DVE77" s="530"/>
      <c r="DVF77" s="530"/>
      <c r="DVG77" s="530"/>
      <c r="DVH77" s="530"/>
      <c r="DVI77" s="530"/>
      <c r="DVJ77" s="530"/>
      <c r="DVK77" s="530"/>
      <c r="DVL77" s="530"/>
      <c r="DVM77" s="530"/>
      <c r="DVN77" s="530"/>
      <c r="DVO77" s="530"/>
      <c r="DVP77" s="530"/>
      <c r="DVQ77" s="530"/>
      <c r="DVR77" s="530"/>
      <c r="DVS77" s="530"/>
      <c r="DVT77" s="530"/>
      <c r="DVU77" s="530"/>
      <c r="DVV77" s="530"/>
      <c r="DVW77" s="530"/>
      <c r="DVX77" s="530"/>
      <c r="DVY77" s="530"/>
      <c r="DVZ77" s="530"/>
      <c r="DWA77" s="530"/>
      <c r="DWB77" s="530"/>
      <c r="DWC77" s="530"/>
      <c r="DWD77" s="530"/>
      <c r="DWE77" s="530"/>
      <c r="DWF77" s="530"/>
      <c r="DWG77" s="530"/>
      <c r="DWH77" s="530"/>
      <c r="DWI77" s="530"/>
      <c r="DWJ77" s="530"/>
      <c r="DWK77" s="530"/>
      <c r="DWL77" s="530"/>
      <c r="DWM77" s="530"/>
      <c r="DWN77" s="530"/>
      <c r="DWO77" s="530"/>
      <c r="DWP77" s="530"/>
      <c r="DWQ77" s="530"/>
      <c r="DWR77" s="530"/>
      <c r="DWS77" s="530"/>
      <c r="DWT77" s="530"/>
      <c r="DWU77" s="530"/>
      <c r="DWV77" s="530"/>
      <c r="DWW77" s="530"/>
      <c r="DWX77" s="530"/>
      <c r="DWY77" s="530"/>
      <c r="DWZ77" s="530"/>
      <c r="DXA77" s="530"/>
      <c r="DXB77" s="530"/>
      <c r="DXC77" s="530"/>
      <c r="DXD77" s="530"/>
      <c r="DXE77" s="530"/>
      <c r="DXF77" s="530"/>
      <c r="DXG77" s="530"/>
      <c r="DXH77" s="530"/>
      <c r="DXI77" s="530"/>
      <c r="DXJ77" s="530"/>
      <c r="DXK77" s="530"/>
      <c r="DXL77" s="530"/>
      <c r="DXM77" s="530"/>
      <c r="DXN77" s="530"/>
      <c r="DXO77" s="530"/>
      <c r="DXP77" s="530"/>
      <c r="DXQ77" s="530"/>
      <c r="DXR77" s="530"/>
      <c r="DXS77" s="530"/>
      <c r="DXT77" s="530"/>
      <c r="DXU77" s="530"/>
      <c r="DXV77" s="530"/>
      <c r="DXW77" s="530"/>
      <c r="DXX77" s="530"/>
      <c r="DXY77" s="530"/>
      <c r="DXZ77" s="530"/>
      <c r="DYA77" s="530"/>
      <c r="DYB77" s="530"/>
      <c r="DYC77" s="530"/>
      <c r="DYD77" s="530"/>
      <c r="DYE77" s="530"/>
      <c r="DYF77" s="530"/>
      <c r="DYG77" s="530"/>
      <c r="DYH77" s="530"/>
      <c r="DYI77" s="530"/>
      <c r="DYJ77" s="530"/>
      <c r="DYK77" s="530"/>
      <c r="DYL77" s="530"/>
      <c r="DYM77" s="530"/>
      <c r="DYN77" s="530"/>
      <c r="DYO77" s="530"/>
      <c r="DYP77" s="530"/>
      <c r="DYQ77" s="530"/>
      <c r="DYR77" s="530"/>
      <c r="DYS77" s="530"/>
      <c r="DYT77" s="530"/>
      <c r="DYU77" s="530"/>
      <c r="DYV77" s="530"/>
      <c r="DYW77" s="530"/>
      <c r="DYX77" s="530"/>
      <c r="DYY77" s="530"/>
      <c r="DYZ77" s="530"/>
      <c r="DZA77" s="530"/>
      <c r="DZB77" s="530"/>
      <c r="DZC77" s="530"/>
      <c r="DZD77" s="530"/>
      <c r="DZE77" s="530"/>
      <c r="DZF77" s="530"/>
      <c r="DZG77" s="530"/>
      <c r="DZH77" s="530"/>
      <c r="DZI77" s="530"/>
      <c r="DZJ77" s="530"/>
      <c r="DZK77" s="530"/>
      <c r="DZL77" s="530"/>
      <c r="DZM77" s="530"/>
      <c r="DZN77" s="530"/>
      <c r="DZO77" s="530"/>
      <c r="DZP77" s="530"/>
      <c r="DZQ77" s="530"/>
      <c r="DZR77" s="530"/>
      <c r="DZS77" s="530"/>
      <c r="DZT77" s="530"/>
      <c r="DZU77" s="530"/>
      <c r="DZV77" s="530"/>
      <c r="DZW77" s="530"/>
      <c r="DZX77" s="530"/>
      <c r="DZY77" s="530"/>
      <c r="DZZ77" s="530"/>
      <c r="EAA77" s="530"/>
      <c r="EAB77" s="530"/>
      <c r="EAC77" s="530"/>
      <c r="EAD77" s="530"/>
      <c r="EAE77" s="530"/>
      <c r="EAF77" s="530"/>
      <c r="EAG77" s="530"/>
      <c r="EAH77" s="530"/>
      <c r="EAI77" s="530"/>
      <c r="EAJ77" s="530"/>
      <c r="EAK77" s="530"/>
      <c r="EAL77" s="530"/>
      <c r="EAM77" s="530"/>
      <c r="EAN77" s="530"/>
      <c r="EAO77" s="530"/>
      <c r="EAP77" s="530"/>
      <c r="EAQ77" s="530"/>
      <c r="EAR77" s="530"/>
      <c r="EAS77" s="530"/>
      <c r="EAT77" s="530"/>
      <c r="EAU77" s="530"/>
      <c r="EAV77" s="530"/>
      <c r="EAW77" s="530"/>
      <c r="EAX77" s="530"/>
      <c r="EAY77" s="530"/>
      <c r="EAZ77" s="530"/>
      <c r="EBA77" s="530"/>
      <c r="EBB77" s="530"/>
      <c r="EBC77" s="530"/>
      <c r="EBD77" s="530"/>
      <c r="EBE77" s="530"/>
      <c r="EBF77" s="530"/>
      <c r="EBG77" s="530"/>
      <c r="EBH77" s="530"/>
      <c r="EBI77" s="530"/>
      <c r="EBJ77" s="530"/>
      <c r="EBK77" s="530"/>
      <c r="EBL77" s="530"/>
      <c r="EBM77" s="530"/>
      <c r="EBN77" s="530"/>
      <c r="EBO77" s="530"/>
      <c r="EBP77" s="530"/>
      <c r="EBQ77" s="530"/>
      <c r="EBR77" s="530"/>
      <c r="EBS77" s="530"/>
      <c r="EBT77" s="530"/>
      <c r="EBU77" s="530"/>
      <c r="EBV77" s="530"/>
      <c r="EBW77" s="530"/>
      <c r="EBX77" s="530"/>
      <c r="EBY77" s="530"/>
      <c r="EBZ77" s="530"/>
      <c r="ECA77" s="530"/>
      <c r="ECB77" s="530"/>
      <c r="ECC77" s="530"/>
      <c r="ECD77" s="530"/>
      <c r="ECE77" s="530"/>
      <c r="ECF77" s="530"/>
      <c r="ECG77" s="530"/>
      <c r="ECH77" s="530"/>
      <c r="ECI77" s="530"/>
      <c r="ECJ77" s="530"/>
      <c r="ECK77" s="530"/>
      <c r="ECL77" s="530"/>
      <c r="ECM77" s="530"/>
      <c r="ECN77" s="530"/>
      <c r="ECO77" s="530"/>
      <c r="ECP77" s="530"/>
      <c r="ECQ77" s="530"/>
      <c r="ECR77" s="530"/>
      <c r="ECS77" s="530"/>
      <c r="ECT77" s="530"/>
      <c r="ECU77" s="530"/>
      <c r="ECV77" s="530"/>
      <c r="ECW77" s="530"/>
      <c r="ECX77" s="530"/>
      <c r="ECY77" s="530"/>
      <c r="ECZ77" s="530"/>
      <c r="EDA77" s="530"/>
      <c r="EDB77" s="530"/>
      <c r="EDC77" s="530"/>
      <c r="EDD77" s="530"/>
      <c r="EDE77" s="530"/>
      <c r="EDF77" s="530"/>
      <c r="EDG77" s="530"/>
      <c r="EDH77" s="530"/>
      <c r="EDI77" s="530"/>
      <c r="EDJ77" s="530"/>
      <c r="EDK77" s="530"/>
      <c r="EDL77" s="530"/>
      <c r="EDM77" s="530"/>
      <c r="EDN77" s="530"/>
      <c r="EDO77" s="530"/>
      <c r="EDP77" s="530"/>
      <c r="EDQ77" s="530"/>
      <c r="EDR77" s="530"/>
      <c r="EDS77" s="530"/>
      <c r="EDT77" s="530"/>
      <c r="EDU77" s="530"/>
      <c r="EDV77" s="530"/>
      <c r="EDW77" s="530"/>
      <c r="EDX77" s="530"/>
      <c r="EDY77" s="530"/>
      <c r="EDZ77" s="530"/>
      <c r="EEA77" s="530"/>
      <c r="EEB77" s="530"/>
      <c r="EEC77" s="530"/>
      <c r="EED77" s="530"/>
      <c r="EEE77" s="530"/>
      <c r="EEF77" s="530"/>
      <c r="EEG77" s="530"/>
      <c r="EEH77" s="530"/>
      <c r="EEI77" s="530"/>
      <c r="EEJ77" s="530"/>
      <c r="EEK77" s="530"/>
      <c r="EEL77" s="530"/>
      <c r="EEM77" s="530"/>
      <c r="EEN77" s="530"/>
      <c r="EEO77" s="530"/>
      <c r="EEP77" s="530"/>
      <c r="EEQ77" s="530"/>
      <c r="EER77" s="530"/>
      <c r="EES77" s="530"/>
      <c r="EET77" s="530"/>
      <c r="EEU77" s="530"/>
      <c r="EEV77" s="530"/>
      <c r="EEW77" s="530"/>
      <c r="EEX77" s="530"/>
      <c r="EEY77" s="530"/>
      <c r="EEZ77" s="530"/>
      <c r="EFA77" s="530"/>
      <c r="EFB77" s="530"/>
      <c r="EFC77" s="530"/>
      <c r="EFD77" s="530"/>
      <c r="EFE77" s="530"/>
      <c r="EFF77" s="530"/>
      <c r="EFG77" s="530"/>
      <c r="EFH77" s="530"/>
      <c r="EFI77" s="530"/>
      <c r="EFJ77" s="530"/>
      <c r="EFK77" s="530"/>
      <c r="EFL77" s="530"/>
      <c r="EFM77" s="530"/>
      <c r="EFN77" s="530"/>
      <c r="EFO77" s="530"/>
      <c r="EFP77" s="530"/>
      <c r="EFQ77" s="530"/>
      <c r="EFR77" s="530"/>
      <c r="EFS77" s="530"/>
      <c r="EFT77" s="530"/>
      <c r="EFU77" s="530"/>
      <c r="EFV77" s="530"/>
      <c r="EFW77" s="530"/>
      <c r="EFX77" s="530"/>
      <c r="EFY77" s="530"/>
      <c r="EFZ77" s="530"/>
      <c r="EGA77" s="530"/>
      <c r="EGB77" s="530"/>
      <c r="EGC77" s="530"/>
      <c r="EGD77" s="530"/>
      <c r="EGE77" s="530"/>
      <c r="EGF77" s="530"/>
      <c r="EGG77" s="530"/>
      <c r="EGH77" s="530"/>
      <c r="EGI77" s="530"/>
      <c r="EGJ77" s="530"/>
      <c r="EGK77" s="530"/>
      <c r="EGL77" s="530"/>
      <c r="EGM77" s="530"/>
      <c r="EGN77" s="530"/>
      <c r="EGO77" s="530"/>
      <c r="EGP77" s="530"/>
      <c r="EGQ77" s="530"/>
      <c r="EGR77" s="530"/>
      <c r="EGS77" s="530"/>
      <c r="EGT77" s="530"/>
      <c r="EGU77" s="530"/>
      <c r="EGV77" s="530"/>
      <c r="EGW77" s="530"/>
      <c r="EGX77" s="530"/>
      <c r="EGY77" s="530"/>
      <c r="EGZ77" s="530"/>
      <c r="EHA77" s="530"/>
      <c r="EHB77" s="530"/>
      <c r="EHC77" s="530"/>
      <c r="EHD77" s="530"/>
      <c r="EHE77" s="530"/>
      <c r="EHF77" s="530"/>
      <c r="EHG77" s="530"/>
      <c r="EHH77" s="530"/>
      <c r="EHI77" s="530"/>
      <c r="EHJ77" s="530"/>
      <c r="EHK77" s="530"/>
      <c r="EHL77" s="530"/>
      <c r="EHM77" s="530"/>
      <c r="EHN77" s="530"/>
      <c r="EHO77" s="530"/>
      <c r="EHP77" s="530"/>
      <c r="EHQ77" s="530"/>
      <c r="EHR77" s="530"/>
      <c r="EHS77" s="530"/>
      <c r="EHT77" s="530"/>
      <c r="EHU77" s="530"/>
      <c r="EHV77" s="530"/>
      <c r="EHW77" s="530"/>
      <c r="EHX77" s="530"/>
      <c r="EHY77" s="530"/>
      <c r="EHZ77" s="530"/>
      <c r="EIA77" s="530"/>
      <c r="EIB77" s="530"/>
      <c r="EIC77" s="530"/>
      <c r="EID77" s="530"/>
      <c r="EIE77" s="530"/>
      <c r="EIF77" s="530"/>
      <c r="EIG77" s="530"/>
      <c r="EIH77" s="530"/>
      <c r="EII77" s="530"/>
      <c r="EIJ77" s="530"/>
      <c r="EIK77" s="530"/>
      <c r="EIL77" s="530"/>
      <c r="EIM77" s="530"/>
      <c r="EIN77" s="530"/>
      <c r="EIO77" s="530"/>
      <c r="EIP77" s="530"/>
      <c r="EIQ77" s="530"/>
      <c r="EIR77" s="530"/>
      <c r="EIS77" s="530"/>
      <c r="EIT77" s="530"/>
      <c r="EIU77" s="530"/>
      <c r="EIV77" s="530"/>
      <c r="EIW77" s="530"/>
      <c r="EIX77" s="530"/>
      <c r="EIY77" s="530"/>
      <c r="EIZ77" s="530"/>
      <c r="EJA77" s="530"/>
      <c r="EJB77" s="530"/>
      <c r="EJC77" s="530"/>
      <c r="EJD77" s="530"/>
      <c r="EJE77" s="530"/>
      <c r="EJF77" s="530"/>
      <c r="EJG77" s="530"/>
      <c r="EJH77" s="530"/>
      <c r="EJI77" s="530"/>
      <c r="EJJ77" s="530"/>
      <c r="EJK77" s="530"/>
      <c r="EJL77" s="530"/>
      <c r="EJM77" s="530"/>
      <c r="EJN77" s="530"/>
      <c r="EJO77" s="530"/>
      <c r="EJP77" s="530"/>
      <c r="EJQ77" s="530"/>
      <c r="EJR77" s="530"/>
      <c r="EJS77" s="530"/>
      <c r="EJT77" s="530"/>
      <c r="EJU77" s="530"/>
      <c r="EJV77" s="530"/>
      <c r="EJW77" s="530"/>
      <c r="EJX77" s="530"/>
      <c r="EJY77" s="530"/>
      <c r="EJZ77" s="530"/>
      <c r="EKA77" s="530"/>
      <c r="EKB77" s="530"/>
      <c r="EKC77" s="530"/>
      <c r="EKD77" s="530"/>
      <c r="EKE77" s="530"/>
      <c r="EKF77" s="530"/>
      <c r="EKG77" s="530"/>
      <c r="EKH77" s="530"/>
      <c r="EKI77" s="530"/>
      <c r="EKJ77" s="530"/>
      <c r="EKK77" s="530"/>
      <c r="EKL77" s="530"/>
      <c r="EKM77" s="530"/>
      <c r="EKN77" s="530"/>
      <c r="EKO77" s="530"/>
      <c r="EKP77" s="530"/>
      <c r="EKQ77" s="530"/>
      <c r="EKR77" s="530"/>
      <c r="EKS77" s="530"/>
      <c r="EKT77" s="530"/>
      <c r="EKU77" s="530"/>
      <c r="EKV77" s="530"/>
      <c r="EKW77" s="530"/>
      <c r="EKX77" s="530"/>
      <c r="EKY77" s="530"/>
      <c r="EKZ77" s="530"/>
      <c r="ELA77" s="530"/>
      <c r="ELB77" s="530"/>
      <c r="ELC77" s="530"/>
      <c r="ELD77" s="530"/>
      <c r="ELE77" s="530"/>
      <c r="ELF77" s="530"/>
      <c r="ELG77" s="530"/>
      <c r="ELH77" s="530"/>
      <c r="ELI77" s="530"/>
      <c r="ELJ77" s="530"/>
      <c r="ELK77" s="530"/>
      <c r="ELL77" s="530"/>
      <c r="ELM77" s="530"/>
      <c r="ELN77" s="530"/>
      <c r="ELO77" s="530"/>
      <c r="ELP77" s="530"/>
      <c r="ELQ77" s="530"/>
      <c r="ELR77" s="530"/>
      <c r="ELS77" s="530"/>
      <c r="ELT77" s="530"/>
      <c r="ELU77" s="530"/>
      <c r="ELV77" s="530"/>
      <c r="ELW77" s="530"/>
      <c r="ELX77" s="530"/>
      <c r="ELY77" s="530"/>
      <c r="ELZ77" s="530"/>
      <c r="EMA77" s="530"/>
      <c r="EMB77" s="530"/>
      <c r="EMC77" s="530"/>
      <c r="EMD77" s="530"/>
      <c r="EME77" s="530"/>
      <c r="EMF77" s="530"/>
      <c r="EMG77" s="530"/>
      <c r="EMH77" s="530"/>
      <c r="EMI77" s="530"/>
      <c r="EMJ77" s="530"/>
      <c r="EMK77" s="530"/>
      <c r="EML77" s="530"/>
      <c r="EMM77" s="530"/>
      <c r="EMN77" s="530"/>
      <c r="EMO77" s="530"/>
      <c r="EMP77" s="530"/>
      <c r="EMQ77" s="530"/>
      <c r="EMR77" s="530"/>
      <c r="EMS77" s="530"/>
      <c r="EMT77" s="530"/>
      <c r="EMU77" s="530"/>
      <c r="EMV77" s="530"/>
      <c r="EMW77" s="530"/>
      <c r="EMX77" s="530"/>
      <c r="EMY77" s="530"/>
      <c r="EMZ77" s="530"/>
      <c r="ENA77" s="530"/>
      <c r="ENB77" s="530"/>
      <c r="ENC77" s="530"/>
      <c r="END77" s="530"/>
      <c r="ENE77" s="530"/>
      <c r="ENF77" s="530"/>
      <c r="ENG77" s="530"/>
      <c r="ENH77" s="530"/>
      <c r="ENI77" s="530"/>
      <c r="ENJ77" s="530"/>
      <c r="ENK77" s="530"/>
      <c r="ENL77" s="530"/>
      <c r="ENM77" s="530"/>
      <c r="ENN77" s="530"/>
      <c r="ENO77" s="530"/>
      <c r="ENP77" s="530"/>
      <c r="ENQ77" s="530"/>
      <c r="ENR77" s="530"/>
      <c r="ENS77" s="530"/>
      <c r="ENT77" s="530"/>
      <c r="ENU77" s="530"/>
      <c r="ENV77" s="530"/>
      <c r="ENW77" s="530"/>
      <c r="ENX77" s="530"/>
      <c r="ENY77" s="530"/>
      <c r="ENZ77" s="530"/>
      <c r="EOA77" s="530"/>
      <c r="EOB77" s="530"/>
      <c r="EOC77" s="530"/>
      <c r="EOD77" s="530"/>
      <c r="EOE77" s="530"/>
      <c r="EOF77" s="530"/>
      <c r="EOG77" s="530"/>
      <c r="EOH77" s="530"/>
      <c r="EOI77" s="530"/>
      <c r="EOJ77" s="530"/>
      <c r="EOK77" s="530"/>
      <c r="EOL77" s="530"/>
      <c r="EOM77" s="530"/>
      <c r="EON77" s="530"/>
      <c r="EOO77" s="530"/>
      <c r="EOP77" s="530"/>
      <c r="EOQ77" s="530"/>
      <c r="EOR77" s="530"/>
      <c r="EOS77" s="530"/>
      <c r="EOT77" s="530"/>
      <c r="EOU77" s="530"/>
      <c r="EOV77" s="530"/>
      <c r="EOW77" s="530"/>
      <c r="EOX77" s="530"/>
      <c r="EOY77" s="530"/>
      <c r="EOZ77" s="530"/>
      <c r="EPA77" s="530"/>
      <c r="EPB77" s="530"/>
      <c r="EPC77" s="530"/>
      <c r="EPD77" s="530"/>
      <c r="EPE77" s="530"/>
      <c r="EPF77" s="530"/>
      <c r="EPG77" s="530"/>
      <c r="EPH77" s="530"/>
      <c r="EPI77" s="530"/>
      <c r="EPJ77" s="530"/>
      <c r="EPK77" s="530"/>
      <c r="EPL77" s="530"/>
      <c r="EPM77" s="530"/>
      <c r="EPN77" s="530"/>
      <c r="EPO77" s="530"/>
      <c r="EPP77" s="530"/>
      <c r="EPQ77" s="530"/>
      <c r="EPR77" s="530"/>
      <c r="EPS77" s="530"/>
      <c r="EPT77" s="530"/>
      <c r="EPU77" s="530"/>
      <c r="EPV77" s="530"/>
      <c r="EPW77" s="530"/>
      <c r="EPX77" s="530"/>
      <c r="EPY77" s="530"/>
      <c r="EPZ77" s="530"/>
      <c r="EQA77" s="530"/>
      <c r="EQB77" s="530"/>
      <c r="EQC77" s="530"/>
      <c r="EQD77" s="530"/>
      <c r="EQE77" s="530"/>
      <c r="EQF77" s="530"/>
      <c r="EQG77" s="530"/>
      <c r="EQH77" s="530"/>
      <c r="EQI77" s="530"/>
      <c r="EQJ77" s="530"/>
      <c r="EQK77" s="530"/>
      <c r="EQL77" s="530"/>
      <c r="EQM77" s="530"/>
      <c r="EQN77" s="530"/>
      <c r="EQO77" s="530"/>
      <c r="EQP77" s="530"/>
      <c r="EQQ77" s="530"/>
      <c r="EQR77" s="530"/>
      <c r="EQS77" s="530"/>
      <c r="EQT77" s="530"/>
      <c r="EQU77" s="530"/>
      <c r="EQV77" s="530"/>
      <c r="EQW77" s="530"/>
      <c r="EQX77" s="530"/>
      <c r="EQY77" s="530"/>
      <c r="EQZ77" s="530"/>
      <c r="ERA77" s="530"/>
      <c r="ERB77" s="530"/>
      <c r="ERC77" s="530"/>
      <c r="ERD77" s="530"/>
      <c r="ERE77" s="530"/>
      <c r="ERF77" s="530"/>
      <c r="ERG77" s="530"/>
      <c r="ERH77" s="530"/>
      <c r="ERI77" s="530"/>
      <c r="ERJ77" s="530"/>
      <c r="ERK77" s="530"/>
      <c r="ERL77" s="530"/>
      <c r="ERM77" s="530"/>
      <c r="ERN77" s="530"/>
      <c r="ERO77" s="530"/>
      <c r="ERP77" s="530"/>
      <c r="ERQ77" s="530"/>
      <c r="ERR77" s="530"/>
      <c r="ERS77" s="530"/>
      <c r="ERT77" s="530"/>
      <c r="ERU77" s="530"/>
      <c r="ERV77" s="530"/>
      <c r="ERW77" s="530"/>
      <c r="ERX77" s="530"/>
      <c r="ERY77" s="530"/>
      <c r="ERZ77" s="530"/>
      <c r="ESA77" s="530"/>
      <c r="ESB77" s="530"/>
      <c r="ESC77" s="530"/>
      <c r="ESD77" s="530"/>
      <c r="ESE77" s="530"/>
      <c r="ESF77" s="530"/>
      <c r="ESG77" s="530"/>
      <c r="ESH77" s="530"/>
      <c r="ESI77" s="530"/>
      <c r="ESJ77" s="530"/>
      <c r="ESK77" s="530"/>
      <c r="ESL77" s="530"/>
      <c r="ESM77" s="530"/>
      <c r="ESN77" s="530"/>
      <c r="ESO77" s="530"/>
      <c r="ESP77" s="530"/>
      <c r="ESQ77" s="530"/>
      <c r="ESR77" s="530"/>
      <c r="ESS77" s="530"/>
      <c r="EST77" s="530"/>
      <c r="ESU77" s="530"/>
      <c r="ESV77" s="530"/>
      <c r="ESW77" s="530"/>
      <c r="ESX77" s="530"/>
      <c r="ESY77" s="530"/>
      <c r="ESZ77" s="530"/>
      <c r="ETA77" s="530"/>
      <c r="ETB77" s="530"/>
      <c r="ETC77" s="530"/>
      <c r="ETD77" s="530"/>
      <c r="ETE77" s="530"/>
      <c r="ETF77" s="530"/>
      <c r="ETG77" s="530"/>
      <c r="ETH77" s="530"/>
      <c r="ETI77" s="530"/>
      <c r="ETJ77" s="530"/>
      <c r="ETK77" s="530"/>
      <c r="ETL77" s="530"/>
      <c r="ETM77" s="530"/>
      <c r="ETN77" s="530"/>
      <c r="ETO77" s="530"/>
      <c r="ETP77" s="530"/>
      <c r="ETQ77" s="530"/>
      <c r="ETR77" s="530"/>
      <c r="ETS77" s="530"/>
      <c r="ETT77" s="530"/>
      <c r="ETU77" s="530"/>
      <c r="ETV77" s="530"/>
      <c r="ETW77" s="530"/>
      <c r="ETX77" s="530"/>
      <c r="ETY77" s="530"/>
      <c r="ETZ77" s="530"/>
      <c r="EUA77" s="530"/>
      <c r="EUB77" s="530"/>
      <c r="EUC77" s="530"/>
      <c r="EUD77" s="530"/>
      <c r="EUE77" s="530"/>
      <c r="EUF77" s="530"/>
      <c r="EUG77" s="530"/>
      <c r="EUH77" s="530"/>
      <c r="EUI77" s="530"/>
      <c r="EUJ77" s="530"/>
      <c r="EUK77" s="530"/>
      <c r="EUL77" s="530"/>
      <c r="EUM77" s="530"/>
      <c r="EUN77" s="530"/>
      <c r="EUO77" s="530"/>
      <c r="EUP77" s="530"/>
      <c r="EUQ77" s="530"/>
      <c r="EUR77" s="530"/>
      <c r="EUS77" s="530"/>
      <c r="EUT77" s="530"/>
      <c r="EUU77" s="530"/>
      <c r="EUV77" s="530"/>
      <c r="EUW77" s="530"/>
      <c r="EUX77" s="530"/>
      <c r="EUY77" s="530"/>
      <c r="EUZ77" s="530"/>
      <c r="EVA77" s="530"/>
      <c r="EVB77" s="530"/>
      <c r="EVC77" s="530"/>
      <c r="EVD77" s="530"/>
      <c r="EVE77" s="530"/>
      <c r="EVF77" s="530"/>
      <c r="EVG77" s="530"/>
      <c r="EVH77" s="530"/>
      <c r="EVI77" s="530"/>
      <c r="EVJ77" s="530"/>
      <c r="EVK77" s="530"/>
      <c r="EVL77" s="530"/>
      <c r="EVM77" s="530"/>
      <c r="EVN77" s="530"/>
      <c r="EVO77" s="530"/>
      <c r="EVP77" s="530"/>
      <c r="EVQ77" s="530"/>
      <c r="EVR77" s="530"/>
      <c r="EVS77" s="530"/>
      <c r="EVT77" s="530"/>
      <c r="EVU77" s="530"/>
      <c r="EVV77" s="530"/>
      <c r="EVW77" s="530"/>
      <c r="EVX77" s="530"/>
      <c r="EVY77" s="530"/>
      <c r="EVZ77" s="530"/>
      <c r="EWA77" s="530"/>
      <c r="EWB77" s="530"/>
      <c r="EWC77" s="530"/>
      <c r="EWD77" s="530"/>
      <c r="EWE77" s="530"/>
      <c r="EWF77" s="530"/>
      <c r="EWG77" s="530"/>
      <c r="EWH77" s="530"/>
      <c r="EWI77" s="530"/>
      <c r="EWJ77" s="530"/>
      <c r="EWK77" s="530"/>
      <c r="EWL77" s="530"/>
      <c r="EWM77" s="530"/>
      <c r="EWN77" s="530"/>
      <c r="EWO77" s="530"/>
      <c r="EWP77" s="530"/>
      <c r="EWQ77" s="530"/>
      <c r="EWR77" s="530"/>
      <c r="EWS77" s="530"/>
      <c r="EWT77" s="530"/>
      <c r="EWU77" s="530"/>
      <c r="EWV77" s="530"/>
      <c r="EWW77" s="530"/>
      <c r="EWX77" s="530"/>
      <c r="EWY77" s="530"/>
      <c r="EWZ77" s="530"/>
      <c r="EXA77" s="530"/>
      <c r="EXB77" s="530"/>
      <c r="EXC77" s="530"/>
      <c r="EXD77" s="530"/>
      <c r="EXE77" s="530"/>
      <c r="EXF77" s="530"/>
      <c r="EXG77" s="530"/>
      <c r="EXH77" s="530"/>
      <c r="EXI77" s="530"/>
      <c r="EXJ77" s="530"/>
      <c r="EXK77" s="530"/>
      <c r="EXL77" s="530"/>
      <c r="EXM77" s="530"/>
      <c r="EXN77" s="530"/>
      <c r="EXO77" s="530"/>
      <c r="EXP77" s="530"/>
      <c r="EXQ77" s="530"/>
      <c r="EXR77" s="530"/>
      <c r="EXS77" s="530"/>
      <c r="EXT77" s="530"/>
      <c r="EXU77" s="530"/>
      <c r="EXV77" s="530"/>
      <c r="EXW77" s="530"/>
      <c r="EXX77" s="530"/>
      <c r="EXY77" s="530"/>
      <c r="EXZ77" s="530"/>
      <c r="EYA77" s="530"/>
      <c r="EYB77" s="530"/>
      <c r="EYC77" s="530"/>
      <c r="EYD77" s="530"/>
      <c r="EYE77" s="530"/>
      <c r="EYF77" s="530"/>
      <c r="EYG77" s="530"/>
      <c r="EYH77" s="530"/>
      <c r="EYI77" s="530"/>
      <c r="EYJ77" s="530"/>
      <c r="EYK77" s="530"/>
      <c r="EYL77" s="530"/>
      <c r="EYM77" s="530"/>
      <c r="EYN77" s="530"/>
      <c r="EYO77" s="530"/>
      <c r="EYP77" s="530"/>
      <c r="EYQ77" s="530"/>
      <c r="EYR77" s="530"/>
      <c r="EYS77" s="530"/>
      <c r="EYT77" s="530"/>
      <c r="EYU77" s="530"/>
      <c r="EYV77" s="530"/>
      <c r="EYW77" s="530"/>
      <c r="EYX77" s="530"/>
      <c r="EYY77" s="530"/>
      <c r="EYZ77" s="530"/>
      <c r="EZA77" s="530"/>
      <c r="EZB77" s="530"/>
      <c r="EZC77" s="530"/>
      <c r="EZD77" s="530"/>
      <c r="EZE77" s="530"/>
      <c r="EZF77" s="530"/>
      <c r="EZG77" s="530"/>
      <c r="EZH77" s="530"/>
      <c r="EZI77" s="530"/>
      <c r="EZJ77" s="530"/>
      <c r="EZK77" s="530"/>
      <c r="EZL77" s="530"/>
      <c r="EZM77" s="530"/>
      <c r="EZN77" s="530"/>
      <c r="EZO77" s="530"/>
      <c r="EZP77" s="530"/>
      <c r="EZQ77" s="530"/>
      <c r="EZR77" s="530"/>
      <c r="EZS77" s="530"/>
      <c r="EZT77" s="530"/>
      <c r="EZU77" s="530"/>
      <c r="EZV77" s="530"/>
      <c r="EZW77" s="530"/>
      <c r="EZX77" s="530"/>
      <c r="EZY77" s="530"/>
      <c r="EZZ77" s="530"/>
      <c r="FAA77" s="530"/>
      <c r="FAB77" s="530"/>
      <c r="FAC77" s="530"/>
      <c r="FAD77" s="530"/>
      <c r="FAE77" s="530"/>
      <c r="FAF77" s="530"/>
      <c r="FAG77" s="530"/>
      <c r="FAH77" s="530"/>
      <c r="FAI77" s="530"/>
      <c r="FAJ77" s="530"/>
      <c r="FAK77" s="530"/>
      <c r="FAL77" s="530"/>
      <c r="FAM77" s="530"/>
      <c r="FAN77" s="530"/>
      <c r="FAO77" s="530"/>
      <c r="FAP77" s="530"/>
      <c r="FAQ77" s="530"/>
      <c r="FAR77" s="530"/>
      <c r="FAS77" s="530"/>
      <c r="FAT77" s="530"/>
      <c r="FAU77" s="530"/>
      <c r="FAV77" s="530"/>
      <c r="FAW77" s="530"/>
      <c r="FAX77" s="530"/>
      <c r="FAY77" s="530"/>
      <c r="FAZ77" s="530"/>
      <c r="FBA77" s="530"/>
      <c r="FBB77" s="530"/>
      <c r="FBC77" s="530"/>
      <c r="FBD77" s="530"/>
      <c r="FBE77" s="530"/>
      <c r="FBF77" s="530"/>
      <c r="FBG77" s="530"/>
      <c r="FBH77" s="530"/>
      <c r="FBI77" s="530"/>
      <c r="FBJ77" s="530"/>
      <c r="FBK77" s="530"/>
      <c r="FBL77" s="530"/>
      <c r="FBM77" s="530"/>
      <c r="FBN77" s="530"/>
      <c r="FBO77" s="530"/>
      <c r="FBP77" s="530"/>
      <c r="FBQ77" s="530"/>
      <c r="FBR77" s="530"/>
      <c r="FBS77" s="530"/>
      <c r="FBT77" s="530"/>
      <c r="FBU77" s="530"/>
      <c r="FBV77" s="530"/>
      <c r="FBW77" s="530"/>
      <c r="FBX77" s="530"/>
      <c r="FBY77" s="530"/>
      <c r="FBZ77" s="530"/>
      <c r="FCA77" s="530"/>
      <c r="FCB77" s="530"/>
      <c r="FCC77" s="530"/>
      <c r="FCD77" s="530"/>
      <c r="FCE77" s="530"/>
      <c r="FCF77" s="530"/>
      <c r="FCG77" s="530"/>
      <c r="FCH77" s="530"/>
      <c r="FCI77" s="530"/>
      <c r="FCJ77" s="530"/>
      <c r="FCK77" s="530"/>
      <c r="FCL77" s="530"/>
      <c r="FCM77" s="530"/>
      <c r="FCN77" s="530"/>
      <c r="FCO77" s="530"/>
      <c r="FCP77" s="530"/>
      <c r="FCQ77" s="530"/>
      <c r="FCR77" s="530"/>
      <c r="FCS77" s="530"/>
      <c r="FCT77" s="530"/>
      <c r="FCU77" s="530"/>
      <c r="FCV77" s="530"/>
      <c r="FCW77" s="530"/>
      <c r="FCX77" s="530"/>
      <c r="FCY77" s="530"/>
      <c r="FCZ77" s="530"/>
      <c r="FDA77" s="530"/>
      <c r="FDB77" s="530"/>
      <c r="FDC77" s="530"/>
      <c r="FDD77" s="530"/>
      <c r="FDE77" s="530"/>
      <c r="FDF77" s="530"/>
      <c r="FDG77" s="530"/>
      <c r="FDH77" s="530"/>
      <c r="FDI77" s="530"/>
      <c r="FDJ77" s="530"/>
      <c r="FDK77" s="530"/>
      <c r="FDL77" s="530"/>
      <c r="FDM77" s="530"/>
      <c r="FDN77" s="530"/>
      <c r="FDO77" s="530"/>
      <c r="FDP77" s="530"/>
      <c r="FDQ77" s="530"/>
      <c r="FDR77" s="530"/>
      <c r="FDS77" s="530"/>
      <c r="FDT77" s="530"/>
      <c r="FDU77" s="530"/>
      <c r="FDV77" s="530"/>
      <c r="FDW77" s="530"/>
      <c r="FDX77" s="530"/>
      <c r="FDY77" s="530"/>
      <c r="FDZ77" s="530"/>
      <c r="FEA77" s="530"/>
      <c r="FEB77" s="530"/>
      <c r="FEC77" s="530"/>
      <c r="FED77" s="530"/>
      <c r="FEE77" s="530"/>
      <c r="FEF77" s="530"/>
      <c r="FEG77" s="530"/>
      <c r="FEH77" s="530"/>
      <c r="FEI77" s="530"/>
      <c r="FEJ77" s="530"/>
      <c r="FEK77" s="530"/>
      <c r="FEL77" s="530"/>
      <c r="FEM77" s="530"/>
      <c r="FEN77" s="530"/>
      <c r="FEO77" s="530"/>
      <c r="FEP77" s="530"/>
      <c r="FEQ77" s="530"/>
      <c r="FER77" s="530"/>
      <c r="FES77" s="530"/>
      <c r="FET77" s="530"/>
      <c r="FEU77" s="530"/>
      <c r="FEV77" s="530"/>
      <c r="FEW77" s="530"/>
      <c r="FEX77" s="530"/>
      <c r="FEY77" s="530"/>
      <c r="FEZ77" s="530"/>
      <c r="FFA77" s="530"/>
      <c r="FFB77" s="530"/>
      <c r="FFC77" s="530"/>
      <c r="FFD77" s="530"/>
      <c r="FFE77" s="530"/>
      <c r="FFF77" s="530"/>
      <c r="FFG77" s="530"/>
      <c r="FFH77" s="530"/>
      <c r="FFI77" s="530"/>
      <c r="FFJ77" s="530"/>
      <c r="FFK77" s="530"/>
      <c r="FFL77" s="530"/>
      <c r="FFM77" s="530"/>
      <c r="FFN77" s="530"/>
      <c r="FFO77" s="530"/>
      <c r="FFP77" s="530"/>
      <c r="FFQ77" s="530"/>
      <c r="FFR77" s="530"/>
      <c r="FFS77" s="530"/>
      <c r="FFT77" s="530"/>
      <c r="FFU77" s="530"/>
      <c r="FFV77" s="530"/>
      <c r="FFW77" s="530"/>
      <c r="FFX77" s="530"/>
      <c r="FFY77" s="530"/>
      <c r="FFZ77" s="530"/>
      <c r="FGA77" s="530"/>
      <c r="FGB77" s="530"/>
      <c r="FGC77" s="530"/>
      <c r="FGD77" s="530"/>
      <c r="FGE77" s="530"/>
      <c r="FGF77" s="530"/>
      <c r="FGG77" s="530"/>
      <c r="FGH77" s="530"/>
      <c r="FGI77" s="530"/>
      <c r="FGJ77" s="530"/>
      <c r="FGK77" s="530"/>
      <c r="FGL77" s="530"/>
      <c r="FGM77" s="530"/>
      <c r="FGN77" s="530"/>
      <c r="FGO77" s="530"/>
      <c r="FGP77" s="530"/>
      <c r="FGQ77" s="530"/>
      <c r="FGR77" s="530"/>
      <c r="FGS77" s="530"/>
      <c r="FGT77" s="530"/>
      <c r="FGU77" s="530"/>
      <c r="FGV77" s="530"/>
      <c r="FGW77" s="530"/>
      <c r="FGX77" s="530"/>
      <c r="FGY77" s="530"/>
      <c r="FGZ77" s="530"/>
      <c r="FHA77" s="530"/>
      <c r="FHB77" s="530"/>
      <c r="FHC77" s="530"/>
      <c r="FHD77" s="530"/>
      <c r="FHE77" s="530"/>
      <c r="FHF77" s="530"/>
      <c r="FHG77" s="530"/>
      <c r="FHH77" s="530"/>
      <c r="FHI77" s="530"/>
      <c r="FHJ77" s="530"/>
      <c r="FHK77" s="530"/>
      <c r="FHL77" s="530"/>
      <c r="FHM77" s="530"/>
      <c r="FHN77" s="530"/>
      <c r="FHO77" s="530"/>
      <c r="FHP77" s="530"/>
      <c r="FHQ77" s="530"/>
      <c r="FHR77" s="530"/>
      <c r="FHS77" s="530"/>
      <c r="FHT77" s="530"/>
      <c r="FHU77" s="530"/>
      <c r="FHV77" s="530"/>
      <c r="FHW77" s="530"/>
      <c r="FHX77" s="530"/>
      <c r="FHY77" s="530"/>
      <c r="FHZ77" s="530"/>
      <c r="FIA77" s="530"/>
      <c r="FIB77" s="530"/>
      <c r="FIC77" s="530"/>
      <c r="FID77" s="530"/>
      <c r="FIE77" s="530"/>
      <c r="FIF77" s="530"/>
      <c r="FIG77" s="530"/>
      <c r="FIH77" s="530"/>
      <c r="FII77" s="530"/>
      <c r="FIJ77" s="530"/>
      <c r="FIK77" s="530"/>
      <c r="FIL77" s="530"/>
      <c r="FIM77" s="530"/>
      <c r="FIN77" s="530"/>
      <c r="FIO77" s="530"/>
      <c r="FIP77" s="530"/>
      <c r="FIQ77" s="530"/>
      <c r="FIR77" s="530"/>
      <c r="FIS77" s="530"/>
      <c r="FIT77" s="530"/>
      <c r="FIU77" s="530"/>
      <c r="FIV77" s="530"/>
      <c r="FIW77" s="530"/>
      <c r="FIX77" s="530"/>
      <c r="FIY77" s="530"/>
      <c r="FIZ77" s="530"/>
      <c r="FJA77" s="530"/>
      <c r="FJB77" s="530"/>
      <c r="FJC77" s="530"/>
      <c r="FJD77" s="530"/>
      <c r="FJE77" s="530"/>
      <c r="FJF77" s="530"/>
      <c r="FJG77" s="530"/>
      <c r="FJH77" s="530"/>
      <c r="FJI77" s="530"/>
      <c r="FJJ77" s="530"/>
      <c r="FJK77" s="530"/>
      <c r="FJL77" s="530"/>
      <c r="FJM77" s="530"/>
      <c r="FJN77" s="530"/>
      <c r="FJO77" s="530"/>
      <c r="FJP77" s="530"/>
      <c r="FJQ77" s="530"/>
      <c r="FJR77" s="530"/>
      <c r="FJS77" s="530"/>
      <c r="FJT77" s="530"/>
      <c r="FJU77" s="530"/>
      <c r="FJV77" s="530"/>
      <c r="FJW77" s="530"/>
      <c r="FJX77" s="530"/>
      <c r="FJY77" s="530"/>
      <c r="FJZ77" s="530"/>
      <c r="FKA77" s="530"/>
      <c r="FKB77" s="530"/>
      <c r="FKC77" s="530"/>
      <c r="FKD77" s="530"/>
      <c r="FKE77" s="530"/>
      <c r="FKF77" s="530"/>
      <c r="FKG77" s="530"/>
      <c r="FKH77" s="530"/>
      <c r="FKI77" s="530"/>
      <c r="FKJ77" s="530"/>
      <c r="FKK77" s="530"/>
      <c r="FKL77" s="530"/>
      <c r="FKM77" s="530"/>
      <c r="FKN77" s="530"/>
      <c r="FKO77" s="530"/>
      <c r="FKP77" s="530"/>
      <c r="FKQ77" s="530"/>
      <c r="FKR77" s="530"/>
      <c r="FKS77" s="530"/>
      <c r="FKT77" s="530"/>
      <c r="FKU77" s="530"/>
      <c r="FKV77" s="530"/>
      <c r="FKW77" s="530"/>
      <c r="FKX77" s="530"/>
      <c r="FKY77" s="530"/>
      <c r="FKZ77" s="530"/>
      <c r="FLA77" s="530"/>
      <c r="FLB77" s="530"/>
      <c r="FLC77" s="530"/>
      <c r="FLD77" s="530"/>
      <c r="FLE77" s="530"/>
      <c r="FLF77" s="530"/>
      <c r="FLG77" s="530"/>
      <c r="FLH77" s="530"/>
      <c r="FLI77" s="530"/>
      <c r="FLJ77" s="530"/>
      <c r="FLK77" s="530"/>
      <c r="FLL77" s="530"/>
      <c r="FLM77" s="530"/>
      <c r="FLN77" s="530"/>
      <c r="FLO77" s="530"/>
      <c r="FLP77" s="530"/>
      <c r="FLQ77" s="530"/>
      <c r="FLR77" s="530"/>
      <c r="FLS77" s="530"/>
      <c r="FLT77" s="530"/>
      <c r="FLU77" s="530"/>
      <c r="FLV77" s="530"/>
      <c r="FLW77" s="530"/>
      <c r="FLX77" s="530"/>
      <c r="FLY77" s="530"/>
      <c r="FLZ77" s="530"/>
      <c r="FMA77" s="530"/>
      <c r="FMB77" s="530"/>
      <c r="FMC77" s="530"/>
      <c r="FMD77" s="530"/>
      <c r="FME77" s="530"/>
      <c r="FMF77" s="530"/>
      <c r="FMG77" s="530"/>
      <c r="FMH77" s="530"/>
      <c r="FMI77" s="530"/>
      <c r="FMJ77" s="530"/>
      <c r="FMK77" s="530"/>
      <c r="FML77" s="530"/>
      <c r="FMM77" s="530"/>
      <c r="FMN77" s="530"/>
      <c r="FMO77" s="530"/>
      <c r="FMP77" s="530"/>
      <c r="FMQ77" s="530"/>
      <c r="FMR77" s="530"/>
      <c r="FMS77" s="530"/>
      <c r="FMT77" s="530"/>
      <c r="FMU77" s="530"/>
      <c r="FMV77" s="530"/>
      <c r="FMW77" s="530"/>
      <c r="FMX77" s="530"/>
      <c r="FMY77" s="530"/>
      <c r="FMZ77" s="530"/>
      <c r="FNA77" s="530"/>
      <c r="FNB77" s="530"/>
      <c r="FNC77" s="530"/>
      <c r="FND77" s="530"/>
      <c r="FNE77" s="530"/>
      <c r="FNF77" s="530"/>
      <c r="FNG77" s="530"/>
      <c r="FNH77" s="530"/>
      <c r="FNI77" s="530"/>
      <c r="FNJ77" s="530"/>
      <c r="FNK77" s="530"/>
      <c r="FNL77" s="530"/>
      <c r="FNM77" s="530"/>
      <c r="FNN77" s="530"/>
      <c r="FNO77" s="530"/>
      <c r="FNP77" s="530"/>
      <c r="FNQ77" s="530"/>
      <c r="FNR77" s="530"/>
      <c r="FNS77" s="530"/>
      <c r="FNT77" s="530"/>
      <c r="FNU77" s="530"/>
      <c r="FNV77" s="530"/>
      <c r="FNW77" s="530"/>
      <c r="FNX77" s="530"/>
      <c r="FNY77" s="530"/>
      <c r="FNZ77" s="530"/>
      <c r="FOA77" s="530"/>
      <c r="FOB77" s="530"/>
      <c r="FOC77" s="530"/>
      <c r="FOD77" s="530"/>
      <c r="FOE77" s="530"/>
      <c r="FOF77" s="530"/>
      <c r="FOG77" s="530"/>
      <c r="FOH77" s="530"/>
      <c r="FOI77" s="530"/>
      <c r="FOJ77" s="530"/>
      <c r="FOK77" s="530"/>
      <c r="FOL77" s="530"/>
      <c r="FOM77" s="530"/>
      <c r="FON77" s="530"/>
      <c r="FOO77" s="530"/>
      <c r="FOP77" s="530"/>
      <c r="FOQ77" s="530"/>
      <c r="FOR77" s="530"/>
      <c r="FOS77" s="530"/>
      <c r="FOT77" s="530"/>
      <c r="FOU77" s="530"/>
      <c r="FOV77" s="530"/>
      <c r="FOW77" s="530"/>
      <c r="FOX77" s="530"/>
      <c r="FOY77" s="530"/>
      <c r="FOZ77" s="530"/>
      <c r="FPA77" s="530"/>
      <c r="FPB77" s="530"/>
      <c r="FPC77" s="530"/>
      <c r="FPD77" s="530"/>
      <c r="FPE77" s="530"/>
      <c r="FPF77" s="530"/>
      <c r="FPG77" s="530"/>
      <c r="FPH77" s="530"/>
      <c r="FPI77" s="530"/>
      <c r="FPJ77" s="530"/>
      <c r="FPK77" s="530"/>
      <c r="FPL77" s="530"/>
      <c r="FPM77" s="530"/>
      <c r="FPN77" s="530"/>
      <c r="FPO77" s="530"/>
      <c r="FPP77" s="530"/>
      <c r="FPQ77" s="530"/>
      <c r="FPR77" s="530"/>
      <c r="FPS77" s="530"/>
      <c r="FPT77" s="530"/>
      <c r="FPU77" s="530"/>
      <c r="FPV77" s="530"/>
      <c r="FPW77" s="530"/>
      <c r="FPX77" s="530"/>
      <c r="FPY77" s="530"/>
      <c r="FPZ77" s="530"/>
      <c r="FQA77" s="530"/>
      <c r="FQB77" s="530"/>
      <c r="FQC77" s="530"/>
      <c r="FQD77" s="530"/>
      <c r="FQE77" s="530"/>
      <c r="FQF77" s="530"/>
      <c r="FQG77" s="530"/>
      <c r="FQH77" s="530"/>
      <c r="FQI77" s="530"/>
      <c r="FQJ77" s="530"/>
      <c r="FQK77" s="530"/>
      <c r="FQL77" s="530"/>
      <c r="FQM77" s="530"/>
      <c r="FQN77" s="530"/>
      <c r="FQO77" s="530"/>
      <c r="FQP77" s="530"/>
      <c r="FQQ77" s="530"/>
      <c r="FQR77" s="530"/>
      <c r="FQS77" s="530"/>
      <c r="FQT77" s="530"/>
      <c r="FQU77" s="530"/>
      <c r="FQV77" s="530"/>
      <c r="FQW77" s="530"/>
      <c r="FQX77" s="530"/>
      <c r="FQY77" s="530"/>
      <c r="FQZ77" s="530"/>
      <c r="FRA77" s="530"/>
      <c r="FRB77" s="530"/>
      <c r="FRC77" s="530"/>
      <c r="FRD77" s="530"/>
      <c r="FRE77" s="530"/>
      <c r="FRF77" s="530"/>
      <c r="FRG77" s="530"/>
      <c r="FRH77" s="530"/>
      <c r="FRI77" s="530"/>
      <c r="FRJ77" s="530"/>
      <c r="FRK77" s="530"/>
      <c r="FRL77" s="530"/>
      <c r="FRM77" s="530"/>
      <c r="FRN77" s="530"/>
      <c r="FRO77" s="530"/>
      <c r="FRP77" s="530"/>
      <c r="FRQ77" s="530"/>
      <c r="FRR77" s="530"/>
      <c r="FRS77" s="530"/>
      <c r="FRT77" s="530"/>
      <c r="FRU77" s="530"/>
      <c r="FRV77" s="530"/>
      <c r="FRW77" s="530"/>
      <c r="FRX77" s="530"/>
      <c r="FRY77" s="530"/>
      <c r="FRZ77" s="530"/>
      <c r="FSA77" s="530"/>
      <c r="FSB77" s="530"/>
      <c r="FSC77" s="530"/>
      <c r="FSD77" s="530"/>
      <c r="FSE77" s="530"/>
      <c r="FSF77" s="530"/>
      <c r="FSG77" s="530"/>
      <c r="FSH77" s="530"/>
      <c r="FSI77" s="530"/>
      <c r="FSJ77" s="530"/>
      <c r="FSK77" s="530"/>
      <c r="FSL77" s="530"/>
      <c r="FSM77" s="530"/>
      <c r="FSN77" s="530"/>
      <c r="FSO77" s="530"/>
      <c r="FSP77" s="530"/>
      <c r="FSQ77" s="530"/>
      <c r="FSR77" s="530"/>
      <c r="FSS77" s="530"/>
      <c r="FST77" s="530"/>
      <c r="FSU77" s="530"/>
      <c r="FSV77" s="530"/>
      <c r="FSW77" s="530"/>
      <c r="FSX77" s="530"/>
      <c r="FSY77" s="530"/>
      <c r="FSZ77" s="530"/>
      <c r="FTA77" s="530"/>
      <c r="FTB77" s="530"/>
      <c r="FTC77" s="530"/>
      <c r="FTD77" s="530"/>
      <c r="FTE77" s="530"/>
      <c r="FTF77" s="530"/>
      <c r="FTG77" s="530"/>
      <c r="FTH77" s="530"/>
      <c r="FTI77" s="530"/>
      <c r="FTJ77" s="530"/>
      <c r="FTK77" s="530"/>
      <c r="FTL77" s="530"/>
      <c r="FTM77" s="530"/>
      <c r="FTN77" s="530"/>
      <c r="FTO77" s="530"/>
      <c r="FTP77" s="530"/>
      <c r="FTQ77" s="530"/>
      <c r="FTR77" s="530"/>
      <c r="FTS77" s="530"/>
      <c r="FTT77" s="530"/>
      <c r="FTU77" s="530"/>
      <c r="FTV77" s="530"/>
      <c r="FTW77" s="530"/>
      <c r="FTX77" s="530"/>
      <c r="FTY77" s="530"/>
      <c r="FTZ77" s="530"/>
      <c r="FUA77" s="530"/>
      <c r="FUB77" s="530"/>
      <c r="FUC77" s="530"/>
      <c r="FUD77" s="530"/>
      <c r="FUE77" s="530"/>
      <c r="FUF77" s="530"/>
      <c r="FUG77" s="530"/>
      <c r="FUH77" s="530"/>
      <c r="FUI77" s="530"/>
      <c r="FUJ77" s="530"/>
      <c r="FUK77" s="530"/>
      <c r="FUL77" s="530"/>
      <c r="FUM77" s="530"/>
      <c r="FUN77" s="530"/>
      <c r="FUO77" s="530"/>
      <c r="FUP77" s="530"/>
      <c r="FUQ77" s="530"/>
      <c r="FUR77" s="530"/>
      <c r="FUS77" s="530"/>
      <c r="FUT77" s="530"/>
      <c r="FUU77" s="530"/>
      <c r="FUV77" s="530"/>
      <c r="FUW77" s="530"/>
      <c r="FUX77" s="530"/>
      <c r="FUY77" s="530"/>
      <c r="FUZ77" s="530"/>
      <c r="FVA77" s="530"/>
      <c r="FVB77" s="530"/>
      <c r="FVC77" s="530"/>
      <c r="FVD77" s="530"/>
      <c r="FVE77" s="530"/>
      <c r="FVF77" s="530"/>
      <c r="FVG77" s="530"/>
      <c r="FVH77" s="530"/>
      <c r="FVI77" s="530"/>
      <c r="FVJ77" s="530"/>
      <c r="FVK77" s="530"/>
      <c r="FVL77" s="530"/>
      <c r="FVM77" s="530"/>
      <c r="FVN77" s="530"/>
      <c r="FVO77" s="530"/>
      <c r="FVP77" s="530"/>
      <c r="FVQ77" s="530"/>
      <c r="FVR77" s="530"/>
      <c r="FVS77" s="530"/>
      <c r="FVT77" s="530"/>
      <c r="FVU77" s="530"/>
      <c r="FVV77" s="530"/>
      <c r="FVW77" s="530"/>
      <c r="FVX77" s="530"/>
      <c r="FVY77" s="530"/>
      <c r="FVZ77" s="530"/>
      <c r="FWA77" s="530"/>
      <c r="FWB77" s="530"/>
      <c r="FWC77" s="530"/>
      <c r="FWD77" s="530"/>
      <c r="FWE77" s="530"/>
      <c r="FWF77" s="530"/>
      <c r="FWG77" s="530"/>
      <c r="FWH77" s="530"/>
      <c r="FWI77" s="530"/>
      <c r="FWJ77" s="530"/>
      <c r="FWK77" s="530"/>
      <c r="FWL77" s="530"/>
      <c r="FWM77" s="530"/>
      <c r="FWN77" s="530"/>
      <c r="FWO77" s="530"/>
      <c r="FWP77" s="530"/>
      <c r="FWQ77" s="530"/>
      <c r="FWR77" s="530"/>
      <c r="FWS77" s="530"/>
      <c r="FWT77" s="530"/>
      <c r="FWU77" s="530"/>
      <c r="FWV77" s="530"/>
      <c r="FWW77" s="530"/>
      <c r="FWX77" s="530"/>
      <c r="FWY77" s="530"/>
      <c r="FWZ77" s="530"/>
      <c r="FXA77" s="530"/>
      <c r="FXB77" s="530"/>
      <c r="FXC77" s="530"/>
      <c r="FXD77" s="530"/>
      <c r="FXE77" s="530"/>
      <c r="FXF77" s="530"/>
      <c r="FXG77" s="530"/>
      <c r="FXH77" s="530"/>
      <c r="FXI77" s="530"/>
      <c r="FXJ77" s="530"/>
      <c r="FXK77" s="530"/>
      <c r="FXL77" s="530"/>
      <c r="FXM77" s="530"/>
      <c r="FXN77" s="530"/>
      <c r="FXO77" s="530"/>
      <c r="FXP77" s="530"/>
      <c r="FXQ77" s="530"/>
      <c r="FXR77" s="530"/>
      <c r="FXS77" s="530"/>
      <c r="FXT77" s="530"/>
      <c r="FXU77" s="530"/>
      <c r="FXV77" s="530"/>
      <c r="FXW77" s="530"/>
      <c r="FXX77" s="530"/>
      <c r="FXY77" s="530"/>
      <c r="FXZ77" s="530"/>
      <c r="FYA77" s="530"/>
      <c r="FYB77" s="530"/>
      <c r="FYC77" s="530"/>
      <c r="FYD77" s="530"/>
      <c r="FYE77" s="530"/>
      <c r="FYF77" s="530"/>
      <c r="FYG77" s="530"/>
      <c r="FYH77" s="530"/>
      <c r="FYI77" s="530"/>
      <c r="FYJ77" s="530"/>
      <c r="FYK77" s="530"/>
      <c r="FYL77" s="530"/>
      <c r="FYM77" s="530"/>
      <c r="FYN77" s="530"/>
      <c r="FYO77" s="530"/>
      <c r="FYP77" s="530"/>
      <c r="FYQ77" s="530"/>
      <c r="FYR77" s="530"/>
      <c r="FYS77" s="530"/>
      <c r="FYT77" s="530"/>
      <c r="FYU77" s="530"/>
      <c r="FYV77" s="530"/>
      <c r="FYW77" s="530"/>
      <c r="FYX77" s="530"/>
      <c r="FYY77" s="530"/>
      <c r="FYZ77" s="530"/>
      <c r="FZA77" s="530"/>
      <c r="FZB77" s="530"/>
      <c r="FZC77" s="530"/>
      <c r="FZD77" s="530"/>
      <c r="FZE77" s="530"/>
      <c r="FZF77" s="530"/>
      <c r="FZG77" s="530"/>
      <c r="FZH77" s="530"/>
      <c r="FZI77" s="530"/>
      <c r="FZJ77" s="530"/>
      <c r="FZK77" s="530"/>
      <c r="FZL77" s="530"/>
      <c r="FZM77" s="530"/>
      <c r="FZN77" s="530"/>
      <c r="FZO77" s="530"/>
      <c r="FZP77" s="530"/>
      <c r="FZQ77" s="530"/>
      <c r="FZR77" s="530"/>
      <c r="FZS77" s="530"/>
      <c r="FZT77" s="530"/>
      <c r="FZU77" s="530"/>
      <c r="FZV77" s="530"/>
      <c r="FZW77" s="530"/>
      <c r="FZX77" s="530"/>
      <c r="FZY77" s="530"/>
      <c r="FZZ77" s="530"/>
      <c r="GAA77" s="530"/>
      <c r="GAB77" s="530"/>
      <c r="GAC77" s="530"/>
      <c r="GAD77" s="530"/>
      <c r="GAE77" s="530"/>
      <c r="GAF77" s="530"/>
      <c r="GAG77" s="530"/>
      <c r="GAH77" s="530"/>
      <c r="GAI77" s="530"/>
      <c r="GAJ77" s="530"/>
      <c r="GAK77" s="530"/>
      <c r="GAL77" s="530"/>
      <c r="GAM77" s="530"/>
      <c r="GAN77" s="530"/>
      <c r="GAO77" s="530"/>
      <c r="GAP77" s="530"/>
      <c r="GAQ77" s="530"/>
      <c r="GAR77" s="530"/>
      <c r="GAS77" s="530"/>
      <c r="GAT77" s="530"/>
      <c r="GAU77" s="530"/>
      <c r="GAV77" s="530"/>
      <c r="GAW77" s="530"/>
      <c r="GAX77" s="530"/>
      <c r="GAY77" s="530"/>
      <c r="GAZ77" s="530"/>
      <c r="GBA77" s="530"/>
      <c r="GBB77" s="530"/>
      <c r="GBC77" s="530"/>
      <c r="GBD77" s="530"/>
      <c r="GBE77" s="530"/>
      <c r="GBF77" s="530"/>
      <c r="GBG77" s="530"/>
      <c r="GBH77" s="530"/>
      <c r="GBI77" s="530"/>
      <c r="GBJ77" s="530"/>
      <c r="GBK77" s="530"/>
      <c r="GBL77" s="530"/>
      <c r="GBM77" s="530"/>
      <c r="GBN77" s="530"/>
      <c r="GBO77" s="530"/>
      <c r="GBP77" s="530"/>
      <c r="GBQ77" s="530"/>
      <c r="GBR77" s="530"/>
      <c r="GBS77" s="530"/>
      <c r="GBT77" s="530"/>
      <c r="GBU77" s="530"/>
      <c r="GBV77" s="530"/>
      <c r="GBW77" s="530"/>
      <c r="GBX77" s="530"/>
      <c r="GBY77" s="530"/>
      <c r="GBZ77" s="530"/>
      <c r="GCA77" s="530"/>
      <c r="GCB77" s="530"/>
      <c r="GCC77" s="530"/>
      <c r="GCD77" s="530"/>
      <c r="GCE77" s="530"/>
      <c r="GCF77" s="530"/>
      <c r="GCG77" s="530"/>
      <c r="GCH77" s="530"/>
      <c r="GCI77" s="530"/>
      <c r="GCJ77" s="530"/>
      <c r="GCK77" s="530"/>
      <c r="GCL77" s="530"/>
      <c r="GCM77" s="530"/>
      <c r="GCN77" s="530"/>
      <c r="GCO77" s="530"/>
      <c r="GCP77" s="530"/>
      <c r="GCQ77" s="530"/>
      <c r="GCR77" s="530"/>
      <c r="GCS77" s="530"/>
      <c r="GCT77" s="530"/>
      <c r="GCU77" s="530"/>
      <c r="GCV77" s="530"/>
      <c r="GCW77" s="530"/>
      <c r="GCX77" s="530"/>
      <c r="GCY77" s="530"/>
      <c r="GCZ77" s="530"/>
      <c r="GDA77" s="530"/>
      <c r="GDB77" s="530"/>
      <c r="GDC77" s="530"/>
      <c r="GDD77" s="530"/>
      <c r="GDE77" s="530"/>
      <c r="GDF77" s="530"/>
      <c r="GDG77" s="530"/>
      <c r="GDH77" s="530"/>
      <c r="GDI77" s="530"/>
      <c r="GDJ77" s="530"/>
      <c r="GDK77" s="530"/>
      <c r="GDL77" s="530"/>
      <c r="GDM77" s="530"/>
      <c r="GDN77" s="530"/>
      <c r="GDO77" s="530"/>
      <c r="GDP77" s="530"/>
      <c r="GDQ77" s="530"/>
      <c r="GDR77" s="530"/>
      <c r="GDS77" s="530"/>
      <c r="GDT77" s="530"/>
      <c r="GDU77" s="530"/>
      <c r="GDV77" s="530"/>
      <c r="GDW77" s="530"/>
      <c r="GDX77" s="530"/>
      <c r="GDY77" s="530"/>
      <c r="GDZ77" s="530"/>
      <c r="GEA77" s="530"/>
      <c r="GEB77" s="530"/>
      <c r="GEC77" s="530"/>
      <c r="GED77" s="530"/>
      <c r="GEE77" s="530"/>
      <c r="GEF77" s="530"/>
      <c r="GEG77" s="530"/>
      <c r="GEH77" s="530"/>
      <c r="GEI77" s="530"/>
      <c r="GEJ77" s="530"/>
      <c r="GEK77" s="530"/>
      <c r="GEL77" s="530"/>
      <c r="GEM77" s="530"/>
      <c r="GEN77" s="530"/>
      <c r="GEO77" s="530"/>
      <c r="GEP77" s="530"/>
      <c r="GEQ77" s="530"/>
      <c r="GER77" s="530"/>
      <c r="GES77" s="530"/>
      <c r="GET77" s="530"/>
      <c r="GEU77" s="530"/>
      <c r="GEV77" s="530"/>
      <c r="GEW77" s="530"/>
      <c r="GEX77" s="530"/>
      <c r="GEY77" s="530"/>
      <c r="GEZ77" s="530"/>
      <c r="GFA77" s="530"/>
      <c r="GFB77" s="530"/>
      <c r="GFC77" s="530"/>
      <c r="GFD77" s="530"/>
      <c r="GFE77" s="530"/>
      <c r="GFF77" s="530"/>
      <c r="GFG77" s="530"/>
      <c r="GFH77" s="530"/>
      <c r="GFI77" s="530"/>
      <c r="GFJ77" s="530"/>
      <c r="GFK77" s="530"/>
      <c r="GFL77" s="530"/>
      <c r="GFM77" s="530"/>
      <c r="GFN77" s="530"/>
      <c r="GFO77" s="530"/>
      <c r="GFP77" s="530"/>
      <c r="GFQ77" s="530"/>
      <c r="GFR77" s="530"/>
      <c r="GFS77" s="530"/>
      <c r="GFT77" s="530"/>
      <c r="GFU77" s="530"/>
      <c r="GFV77" s="530"/>
      <c r="GFW77" s="530"/>
      <c r="GFX77" s="530"/>
      <c r="GFY77" s="530"/>
      <c r="GFZ77" s="530"/>
      <c r="GGA77" s="530"/>
      <c r="GGB77" s="530"/>
      <c r="GGC77" s="530"/>
      <c r="GGD77" s="530"/>
      <c r="GGE77" s="530"/>
      <c r="GGF77" s="530"/>
      <c r="GGG77" s="530"/>
      <c r="GGH77" s="530"/>
      <c r="GGI77" s="530"/>
      <c r="GGJ77" s="530"/>
      <c r="GGK77" s="530"/>
      <c r="GGL77" s="530"/>
      <c r="GGM77" s="530"/>
      <c r="GGN77" s="530"/>
      <c r="GGO77" s="530"/>
      <c r="GGP77" s="530"/>
      <c r="GGQ77" s="530"/>
      <c r="GGR77" s="530"/>
      <c r="GGS77" s="530"/>
      <c r="GGT77" s="530"/>
      <c r="GGU77" s="530"/>
      <c r="GGV77" s="530"/>
      <c r="GGW77" s="530"/>
      <c r="GGX77" s="530"/>
      <c r="GGY77" s="530"/>
      <c r="GGZ77" s="530"/>
      <c r="GHA77" s="530"/>
      <c r="GHB77" s="530"/>
      <c r="GHC77" s="530"/>
      <c r="GHD77" s="530"/>
      <c r="GHE77" s="530"/>
      <c r="GHF77" s="530"/>
      <c r="GHG77" s="530"/>
      <c r="GHH77" s="530"/>
      <c r="GHI77" s="530"/>
      <c r="GHJ77" s="530"/>
      <c r="GHK77" s="530"/>
      <c r="GHL77" s="530"/>
      <c r="GHM77" s="530"/>
      <c r="GHN77" s="530"/>
      <c r="GHO77" s="530"/>
      <c r="GHP77" s="530"/>
      <c r="GHQ77" s="530"/>
      <c r="GHR77" s="530"/>
      <c r="GHS77" s="530"/>
      <c r="GHT77" s="530"/>
      <c r="GHU77" s="530"/>
      <c r="GHV77" s="530"/>
      <c r="GHW77" s="530"/>
      <c r="GHX77" s="530"/>
      <c r="GHY77" s="530"/>
      <c r="GHZ77" s="530"/>
      <c r="GIA77" s="530"/>
      <c r="GIB77" s="530"/>
      <c r="GIC77" s="530"/>
      <c r="GID77" s="530"/>
      <c r="GIE77" s="530"/>
      <c r="GIF77" s="530"/>
      <c r="GIG77" s="530"/>
      <c r="GIH77" s="530"/>
      <c r="GII77" s="530"/>
      <c r="GIJ77" s="530"/>
      <c r="GIK77" s="530"/>
      <c r="GIL77" s="530"/>
      <c r="GIM77" s="530"/>
      <c r="GIN77" s="530"/>
      <c r="GIO77" s="530"/>
      <c r="GIP77" s="530"/>
      <c r="GIQ77" s="530"/>
      <c r="GIR77" s="530"/>
      <c r="GIS77" s="530"/>
      <c r="GIT77" s="530"/>
      <c r="GIU77" s="530"/>
      <c r="GIV77" s="530"/>
      <c r="GIW77" s="530"/>
      <c r="GIX77" s="530"/>
      <c r="GIY77" s="530"/>
      <c r="GIZ77" s="530"/>
      <c r="GJA77" s="530"/>
      <c r="GJB77" s="530"/>
      <c r="GJC77" s="530"/>
      <c r="GJD77" s="530"/>
      <c r="GJE77" s="530"/>
      <c r="GJF77" s="530"/>
      <c r="GJG77" s="530"/>
      <c r="GJH77" s="530"/>
      <c r="GJI77" s="530"/>
      <c r="GJJ77" s="530"/>
      <c r="GJK77" s="530"/>
      <c r="GJL77" s="530"/>
      <c r="GJM77" s="530"/>
      <c r="GJN77" s="530"/>
      <c r="GJO77" s="530"/>
      <c r="GJP77" s="530"/>
      <c r="GJQ77" s="530"/>
      <c r="GJR77" s="530"/>
      <c r="GJS77" s="530"/>
      <c r="GJT77" s="530"/>
      <c r="GJU77" s="530"/>
      <c r="GJV77" s="530"/>
      <c r="GJW77" s="530"/>
      <c r="GJX77" s="530"/>
      <c r="GJY77" s="530"/>
      <c r="GJZ77" s="530"/>
      <c r="GKA77" s="530"/>
      <c r="GKB77" s="530"/>
      <c r="GKC77" s="530"/>
      <c r="GKD77" s="530"/>
      <c r="GKE77" s="530"/>
      <c r="GKF77" s="530"/>
      <c r="GKG77" s="530"/>
      <c r="GKH77" s="530"/>
      <c r="GKI77" s="530"/>
      <c r="GKJ77" s="530"/>
      <c r="GKK77" s="530"/>
      <c r="GKL77" s="530"/>
      <c r="GKM77" s="530"/>
      <c r="GKN77" s="530"/>
      <c r="GKO77" s="530"/>
      <c r="GKP77" s="530"/>
      <c r="GKQ77" s="530"/>
      <c r="GKR77" s="530"/>
      <c r="GKS77" s="530"/>
      <c r="GKT77" s="530"/>
      <c r="GKU77" s="530"/>
      <c r="GKV77" s="530"/>
      <c r="GKW77" s="530"/>
      <c r="GKX77" s="530"/>
      <c r="GKY77" s="530"/>
      <c r="GKZ77" s="530"/>
      <c r="GLA77" s="530"/>
      <c r="GLB77" s="530"/>
      <c r="GLC77" s="530"/>
      <c r="GLD77" s="530"/>
      <c r="GLE77" s="530"/>
      <c r="GLF77" s="530"/>
      <c r="GLG77" s="530"/>
      <c r="GLH77" s="530"/>
      <c r="GLI77" s="530"/>
      <c r="GLJ77" s="530"/>
      <c r="GLK77" s="530"/>
      <c r="GLL77" s="530"/>
      <c r="GLM77" s="530"/>
      <c r="GLN77" s="530"/>
      <c r="GLO77" s="530"/>
      <c r="GLP77" s="530"/>
      <c r="GLQ77" s="530"/>
      <c r="GLR77" s="530"/>
      <c r="GLS77" s="530"/>
      <c r="GLT77" s="530"/>
      <c r="GLU77" s="530"/>
      <c r="GLV77" s="530"/>
      <c r="GLW77" s="530"/>
      <c r="GLX77" s="530"/>
      <c r="GLY77" s="530"/>
      <c r="GLZ77" s="530"/>
      <c r="GMA77" s="530"/>
      <c r="GMB77" s="530"/>
      <c r="GMC77" s="530"/>
      <c r="GMD77" s="530"/>
      <c r="GME77" s="530"/>
      <c r="GMF77" s="530"/>
      <c r="GMG77" s="530"/>
      <c r="GMH77" s="530"/>
      <c r="GMI77" s="530"/>
      <c r="GMJ77" s="530"/>
      <c r="GMK77" s="530"/>
      <c r="GML77" s="530"/>
      <c r="GMM77" s="530"/>
      <c r="GMN77" s="530"/>
      <c r="GMO77" s="530"/>
      <c r="GMP77" s="530"/>
      <c r="GMQ77" s="530"/>
      <c r="GMR77" s="530"/>
      <c r="GMS77" s="530"/>
      <c r="GMT77" s="530"/>
      <c r="GMU77" s="530"/>
      <c r="GMV77" s="530"/>
      <c r="GMW77" s="530"/>
      <c r="GMX77" s="530"/>
      <c r="GMY77" s="530"/>
      <c r="GMZ77" s="530"/>
      <c r="GNA77" s="530"/>
      <c r="GNB77" s="530"/>
      <c r="GNC77" s="530"/>
      <c r="GND77" s="530"/>
      <c r="GNE77" s="530"/>
      <c r="GNF77" s="530"/>
      <c r="GNG77" s="530"/>
      <c r="GNH77" s="530"/>
      <c r="GNI77" s="530"/>
      <c r="GNJ77" s="530"/>
      <c r="GNK77" s="530"/>
      <c r="GNL77" s="530"/>
      <c r="GNM77" s="530"/>
      <c r="GNN77" s="530"/>
      <c r="GNO77" s="530"/>
      <c r="GNP77" s="530"/>
      <c r="GNQ77" s="530"/>
      <c r="GNR77" s="530"/>
      <c r="GNS77" s="530"/>
      <c r="GNT77" s="530"/>
      <c r="GNU77" s="530"/>
      <c r="GNV77" s="530"/>
      <c r="GNW77" s="530"/>
      <c r="GNX77" s="530"/>
      <c r="GNY77" s="530"/>
      <c r="GNZ77" s="530"/>
      <c r="GOA77" s="530"/>
      <c r="GOB77" s="530"/>
      <c r="GOC77" s="530"/>
      <c r="GOD77" s="530"/>
      <c r="GOE77" s="530"/>
      <c r="GOF77" s="530"/>
      <c r="GOG77" s="530"/>
      <c r="GOH77" s="530"/>
      <c r="GOI77" s="530"/>
      <c r="GOJ77" s="530"/>
      <c r="GOK77" s="530"/>
      <c r="GOL77" s="530"/>
      <c r="GOM77" s="530"/>
      <c r="GON77" s="530"/>
      <c r="GOO77" s="530"/>
      <c r="GOP77" s="530"/>
      <c r="GOQ77" s="530"/>
      <c r="GOR77" s="530"/>
      <c r="GOS77" s="530"/>
      <c r="GOT77" s="530"/>
      <c r="GOU77" s="530"/>
      <c r="GOV77" s="530"/>
      <c r="GOW77" s="530"/>
      <c r="GOX77" s="530"/>
      <c r="GOY77" s="530"/>
      <c r="GOZ77" s="530"/>
      <c r="GPA77" s="530"/>
      <c r="GPB77" s="530"/>
      <c r="GPC77" s="530"/>
      <c r="GPD77" s="530"/>
      <c r="GPE77" s="530"/>
      <c r="GPF77" s="530"/>
      <c r="GPG77" s="530"/>
      <c r="GPH77" s="530"/>
      <c r="GPI77" s="530"/>
      <c r="GPJ77" s="530"/>
      <c r="GPK77" s="530"/>
      <c r="GPL77" s="530"/>
      <c r="GPM77" s="530"/>
      <c r="GPN77" s="530"/>
      <c r="GPO77" s="530"/>
      <c r="GPP77" s="530"/>
      <c r="GPQ77" s="530"/>
      <c r="GPR77" s="530"/>
      <c r="GPS77" s="530"/>
      <c r="GPT77" s="530"/>
      <c r="GPU77" s="530"/>
      <c r="GPV77" s="530"/>
      <c r="GPW77" s="530"/>
      <c r="GPX77" s="530"/>
      <c r="GPY77" s="530"/>
      <c r="GPZ77" s="530"/>
      <c r="GQA77" s="530"/>
      <c r="GQB77" s="530"/>
      <c r="GQC77" s="530"/>
      <c r="GQD77" s="530"/>
      <c r="GQE77" s="530"/>
      <c r="GQF77" s="530"/>
      <c r="GQG77" s="530"/>
      <c r="GQH77" s="530"/>
      <c r="GQI77" s="530"/>
      <c r="GQJ77" s="530"/>
      <c r="GQK77" s="530"/>
      <c r="GQL77" s="530"/>
      <c r="GQM77" s="530"/>
      <c r="GQN77" s="530"/>
      <c r="GQO77" s="530"/>
      <c r="GQP77" s="530"/>
      <c r="GQQ77" s="530"/>
      <c r="GQR77" s="530"/>
      <c r="GQS77" s="530"/>
      <c r="GQT77" s="530"/>
      <c r="GQU77" s="530"/>
      <c r="GQV77" s="530"/>
      <c r="GQW77" s="530"/>
      <c r="GQX77" s="530"/>
      <c r="GQY77" s="530"/>
      <c r="GQZ77" s="530"/>
      <c r="GRA77" s="530"/>
      <c r="GRB77" s="530"/>
      <c r="GRC77" s="530"/>
      <c r="GRD77" s="530"/>
      <c r="GRE77" s="530"/>
      <c r="GRF77" s="530"/>
      <c r="GRG77" s="530"/>
      <c r="GRH77" s="530"/>
      <c r="GRI77" s="530"/>
      <c r="GRJ77" s="530"/>
      <c r="GRK77" s="530"/>
      <c r="GRL77" s="530"/>
      <c r="GRM77" s="530"/>
      <c r="GRN77" s="530"/>
      <c r="GRO77" s="530"/>
      <c r="GRP77" s="530"/>
      <c r="GRQ77" s="530"/>
      <c r="GRR77" s="530"/>
      <c r="GRS77" s="530"/>
      <c r="GRT77" s="530"/>
      <c r="GRU77" s="530"/>
      <c r="GRV77" s="530"/>
      <c r="GRW77" s="530"/>
      <c r="GRX77" s="530"/>
      <c r="GRY77" s="530"/>
      <c r="GRZ77" s="530"/>
      <c r="GSA77" s="530"/>
      <c r="GSB77" s="530"/>
      <c r="GSC77" s="530"/>
      <c r="GSD77" s="530"/>
      <c r="GSE77" s="530"/>
      <c r="GSF77" s="530"/>
      <c r="GSG77" s="530"/>
      <c r="GSH77" s="530"/>
      <c r="GSI77" s="530"/>
      <c r="GSJ77" s="530"/>
      <c r="GSK77" s="530"/>
      <c r="GSL77" s="530"/>
      <c r="GSM77" s="530"/>
      <c r="GSN77" s="530"/>
      <c r="GSO77" s="530"/>
      <c r="GSP77" s="530"/>
      <c r="GSQ77" s="530"/>
      <c r="GSR77" s="530"/>
      <c r="GSS77" s="530"/>
      <c r="GST77" s="530"/>
      <c r="GSU77" s="530"/>
      <c r="GSV77" s="530"/>
      <c r="GSW77" s="530"/>
      <c r="GSX77" s="530"/>
      <c r="GSY77" s="530"/>
      <c r="GSZ77" s="530"/>
      <c r="GTA77" s="530"/>
      <c r="GTB77" s="530"/>
      <c r="GTC77" s="530"/>
      <c r="GTD77" s="530"/>
      <c r="GTE77" s="530"/>
      <c r="GTF77" s="530"/>
      <c r="GTG77" s="530"/>
      <c r="GTH77" s="530"/>
      <c r="GTI77" s="530"/>
      <c r="GTJ77" s="530"/>
      <c r="GTK77" s="530"/>
      <c r="GTL77" s="530"/>
      <c r="GTM77" s="530"/>
      <c r="GTN77" s="530"/>
      <c r="GTO77" s="530"/>
      <c r="GTP77" s="530"/>
      <c r="GTQ77" s="530"/>
      <c r="GTR77" s="530"/>
      <c r="GTS77" s="530"/>
      <c r="GTT77" s="530"/>
      <c r="GTU77" s="530"/>
      <c r="GTV77" s="530"/>
      <c r="GTW77" s="530"/>
      <c r="GTX77" s="530"/>
      <c r="GTY77" s="530"/>
      <c r="GTZ77" s="530"/>
      <c r="GUA77" s="530"/>
      <c r="GUB77" s="530"/>
      <c r="GUC77" s="530"/>
      <c r="GUD77" s="530"/>
      <c r="GUE77" s="530"/>
      <c r="GUF77" s="530"/>
      <c r="GUG77" s="530"/>
      <c r="GUH77" s="530"/>
      <c r="GUI77" s="530"/>
      <c r="GUJ77" s="530"/>
      <c r="GUK77" s="530"/>
      <c r="GUL77" s="530"/>
      <c r="GUM77" s="530"/>
      <c r="GUN77" s="530"/>
      <c r="GUO77" s="530"/>
      <c r="GUP77" s="530"/>
      <c r="GUQ77" s="530"/>
      <c r="GUR77" s="530"/>
      <c r="GUS77" s="530"/>
      <c r="GUT77" s="530"/>
      <c r="GUU77" s="530"/>
      <c r="GUV77" s="530"/>
      <c r="GUW77" s="530"/>
      <c r="GUX77" s="530"/>
      <c r="GUY77" s="530"/>
      <c r="GUZ77" s="530"/>
      <c r="GVA77" s="530"/>
      <c r="GVB77" s="530"/>
      <c r="GVC77" s="530"/>
      <c r="GVD77" s="530"/>
      <c r="GVE77" s="530"/>
      <c r="GVF77" s="530"/>
      <c r="GVG77" s="530"/>
      <c r="GVH77" s="530"/>
      <c r="GVI77" s="530"/>
      <c r="GVJ77" s="530"/>
      <c r="GVK77" s="530"/>
      <c r="GVL77" s="530"/>
      <c r="GVM77" s="530"/>
      <c r="GVN77" s="530"/>
      <c r="GVO77" s="530"/>
      <c r="GVP77" s="530"/>
      <c r="GVQ77" s="530"/>
      <c r="GVR77" s="530"/>
      <c r="GVS77" s="530"/>
      <c r="GVT77" s="530"/>
      <c r="GVU77" s="530"/>
      <c r="GVV77" s="530"/>
      <c r="GVW77" s="530"/>
      <c r="GVX77" s="530"/>
      <c r="GVY77" s="530"/>
      <c r="GVZ77" s="530"/>
      <c r="GWA77" s="530"/>
      <c r="GWB77" s="530"/>
      <c r="GWC77" s="530"/>
      <c r="GWD77" s="530"/>
      <c r="GWE77" s="530"/>
      <c r="GWF77" s="530"/>
      <c r="GWG77" s="530"/>
      <c r="GWH77" s="530"/>
      <c r="GWI77" s="530"/>
      <c r="GWJ77" s="530"/>
      <c r="GWK77" s="530"/>
      <c r="GWL77" s="530"/>
      <c r="GWM77" s="530"/>
      <c r="GWN77" s="530"/>
      <c r="GWO77" s="530"/>
      <c r="GWP77" s="530"/>
      <c r="GWQ77" s="530"/>
      <c r="GWR77" s="530"/>
      <c r="GWS77" s="530"/>
      <c r="GWT77" s="530"/>
      <c r="GWU77" s="530"/>
      <c r="GWV77" s="530"/>
      <c r="GWW77" s="530"/>
      <c r="GWX77" s="530"/>
      <c r="GWY77" s="530"/>
      <c r="GWZ77" s="530"/>
      <c r="GXA77" s="530"/>
      <c r="GXB77" s="530"/>
      <c r="GXC77" s="530"/>
      <c r="GXD77" s="530"/>
      <c r="GXE77" s="530"/>
      <c r="GXF77" s="530"/>
      <c r="GXG77" s="530"/>
      <c r="GXH77" s="530"/>
      <c r="GXI77" s="530"/>
      <c r="GXJ77" s="530"/>
      <c r="GXK77" s="530"/>
      <c r="GXL77" s="530"/>
      <c r="GXM77" s="530"/>
      <c r="GXN77" s="530"/>
      <c r="GXO77" s="530"/>
      <c r="GXP77" s="530"/>
      <c r="GXQ77" s="530"/>
      <c r="GXR77" s="530"/>
      <c r="GXS77" s="530"/>
      <c r="GXT77" s="530"/>
      <c r="GXU77" s="530"/>
      <c r="GXV77" s="530"/>
      <c r="GXW77" s="530"/>
      <c r="GXX77" s="530"/>
      <c r="GXY77" s="530"/>
      <c r="GXZ77" s="530"/>
      <c r="GYA77" s="530"/>
      <c r="GYB77" s="530"/>
      <c r="GYC77" s="530"/>
      <c r="GYD77" s="530"/>
      <c r="GYE77" s="530"/>
      <c r="GYF77" s="530"/>
      <c r="GYG77" s="530"/>
      <c r="GYH77" s="530"/>
      <c r="GYI77" s="530"/>
      <c r="GYJ77" s="530"/>
      <c r="GYK77" s="530"/>
      <c r="GYL77" s="530"/>
      <c r="GYM77" s="530"/>
      <c r="GYN77" s="530"/>
      <c r="GYO77" s="530"/>
      <c r="GYP77" s="530"/>
      <c r="GYQ77" s="530"/>
      <c r="GYR77" s="530"/>
      <c r="GYS77" s="530"/>
      <c r="GYT77" s="530"/>
      <c r="GYU77" s="530"/>
      <c r="GYV77" s="530"/>
      <c r="GYW77" s="530"/>
      <c r="GYX77" s="530"/>
      <c r="GYY77" s="530"/>
      <c r="GYZ77" s="530"/>
      <c r="GZA77" s="530"/>
      <c r="GZB77" s="530"/>
      <c r="GZC77" s="530"/>
      <c r="GZD77" s="530"/>
      <c r="GZE77" s="530"/>
      <c r="GZF77" s="530"/>
      <c r="GZG77" s="530"/>
      <c r="GZH77" s="530"/>
      <c r="GZI77" s="530"/>
      <c r="GZJ77" s="530"/>
      <c r="GZK77" s="530"/>
      <c r="GZL77" s="530"/>
      <c r="GZM77" s="530"/>
      <c r="GZN77" s="530"/>
      <c r="GZO77" s="530"/>
      <c r="GZP77" s="530"/>
      <c r="GZQ77" s="530"/>
      <c r="GZR77" s="530"/>
      <c r="GZS77" s="530"/>
      <c r="GZT77" s="530"/>
      <c r="GZU77" s="530"/>
      <c r="GZV77" s="530"/>
      <c r="GZW77" s="530"/>
      <c r="GZX77" s="530"/>
      <c r="GZY77" s="530"/>
      <c r="GZZ77" s="530"/>
      <c r="HAA77" s="530"/>
      <c r="HAB77" s="530"/>
      <c r="HAC77" s="530"/>
      <c r="HAD77" s="530"/>
      <c r="HAE77" s="530"/>
      <c r="HAF77" s="530"/>
      <c r="HAG77" s="530"/>
      <c r="HAH77" s="530"/>
      <c r="HAI77" s="530"/>
      <c r="HAJ77" s="530"/>
      <c r="HAK77" s="530"/>
      <c r="HAL77" s="530"/>
      <c r="HAM77" s="530"/>
      <c r="HAN77" s="530"/>
      <c r="HAO77" s="530"/>
      <c r="HAP77" s="530"/>
      <c r="HAQ77" s="530"/>
      <c r="HAR77" s="530"/>
      <c r="HAS77" s="530"/>
      <c r="HAT77" s="530"/>
      <c r="HAU77" s="530"/>
      <c r="HAV77" s="530"/>
      <c r="HAW77" s="530"/>
      <c r="HAX77" s="530"/>
      <c r="HAY77" s="530"/>
      <c r="HAZ77" s="530"/>
      <c r="HBA77" s="530"/>
      <c r="HBB77" s="530"/>
      <c r="HBC77" s="530"/>
      <c r="HBD77" s="530"/>
      <c r="HBE77" s="530"/>
      <c r="HBF77" s="530"/>
      <c r="HBG77" s="530"/>
      <c r="HBH77" s="530"/>
      <c r="HBI77" s="530"/>
      <c r="HBJ77" s="530"/>
      <c r="HBK77" s="530"/>
      <c r="HBL77" s="530"/>
      <c r="HBM77" s="530"/>
      <c r="HBN77" s="530"/>
      <c r="HBO77" s="530"/>
      <c r="HBP77" s="530"/>
      <c r="HBQ77" s="530"/>
      <c r="HBR77" s="530"/>
      <c r="HBS77" s="530"/>
      <c r="HBT77" s="530"/>
      <c r="HBU77" s="530"/>
      <c r="HBV77" s="530"/>
      <c r="HBW77" s="530"/>
      <c r="HBX77" s="530"/>
      <c r="HBY77" s="530"/>
      <c r="HBZ77" s="530"/>
      <c r="HCA77" s="530"/>
      <c r="HCB77" s="530"/>
      <c r="HCC77" s="530"/>
      <c r="HCD77" s="530"/>
      <c r="HCE77" s="530"/>
      <c r="HCF77" s="530"/>
      <c r="HCG77" s="530"/>
      <c r="HCH77" s="530"/>
      <c r="HCI77" s="530"/>
      <c r="HCJ77" s="530"/>
      <c r="HCK77" s="530"/>
      <c r="HCL77" s="530"/>
      <c r="HCM77" s="530"/>
      <c r="HCN77" s="530"/>
      <c r="HCO77" s="530"/>
      <c r="HCP77" s="530"/>
      <c r="HCQ77" s="530"/>
      <c r="HCR77" s="530"/>
      <c r="HCS77" s="530"/>
      <c r="HCT77" s="530"/>
      <c r="HCU77" s="530"/>
      <c r="HCV77" s="530"/>
      <c r="HCW77" s="530"/>
      <c r="HCX77" s="530"/>
      <c r="HCY77" s="530"/>
      <c r="HCZ77" s="530"/>
      <c r="HDA77" s="530"/>
      <c r="HDB77" s="530"/>
      <c r="HDC77" s="530"/>
      <c r="HDD77" s="530"/>
      <c r="HDE77" s="530"/>
      <c r="HDF77" s="530"/>
      <c r="HDG77" s="530"/>
      <c r="HDH77" s="530"/>
      <c r="HDI77" s="530"/>
      <c r="HDJ77" s="530"/>
      <c r="HDK77" s="530"/>
      <c r="HDL77" s="530"/>
      <c r="HDM77" s="530"/>
      <c r="HDN77" s="530"/>
      <c r="HDO77" s="530"/>
      <c r="HDP77" s="530"/>
      <c r="HDQ77" s="530"/>
      <c r="HDR77" s="530"/>
      <c r="HDS77" s="530"/>
      <c r="HDT77" s="530"/>
      <c r="HDU77" s="530"/>
      <c r="HDV77" s="530"/>
      <c r="HDW77" s="530"/>
      <c r="HDX77" s="530"/>
      <c r="HDY77" s="530"/>
      <c r="HDZ77" s="530"/>
      <c r="HEA77" s="530"/>
      <c r="HEB77" s="530"/>
      <c r="HEC77" s="530"/>
      <c r="HED77" s="530"/>
      <c r="HEE77" s="530"/>
      <c r="HEF77" s="530"/>
      <c r="HEG77" s="530"/>
      <c r="HEH77" s="530"/>
      <c r="HEI77" s="530"/>
      <c r="HEJ77" s="530"/>
      <c r="HEK77" s="530"/>
      <c r="HEL77" s="530"/>
      <c r="HEM77" s="530"/>
      <c r="HEN77" s="530"/>
      <c r="HEO77" s="530"/>
      <c r="HEP77" s="530"/>
      <c r="HEQ77" s="530"/>
      <c r="HER77" s="530"/>
      <c r="HES77" s="530"/>
      <c r="HET77" s="530"/>
      <c r="HEU77" s="530"/>
      <c r="HEV77" s="530"/>
      <c r="HEW77" s="530"/>
      <c r="HEX77" s="530"/>
      <c r="HEY77" s="530"/>
      <c r="HEZ77" s="530"/>
      <c r="HFA77" s="530"/>
      <c r="HFB77" s="530"/>
      <c r="HFC77" s="530"/>
      <c r="HFD77" s="530"/>
      <c r="HFE77" s="530"/>
      <c r="HFF77" s="530"/>
      <c r="HFG77" s="530"/>
      <c r="HFH77" s="530"/>
      <c r="HFI77" s="530"/>
      <c r="HFJ77" s="530"/>
      <c r="HFK77" s="530"/>
      <c r="HFL77" s="530"/>
      <c r="HFM77" s="530"/>
      <c r="HFN77" s="530"/>
      <c r="HFO77" s="530"/>
      <c r="HFP77" s="530"/>
      <c r="HFQ77" s="530"/>
      <c r="HFR77" s="530"/>
      <c r="HFS77" s="530"/>
      <c r="HFT77" s="530"/>
      <c r="HFU77" s="530"/>
      <c r="HFV77" s="530"/>
      <c r="HFW77" s="530"/>
      <c r="HFX77" s="530"/>
      <c r="HFY77" s="530"/>
      <c r="HFZ77" s="530"/>
      <c r="HGA77" s="530"/>
      <c r="HGB77" s="530"/>
      <c r="HGC77" s="530"/>
      <c r="HGD77" s="530"/>
      <c r="HGE77" s="530"/>
      <c r="HGF77" s="530"/>
      <c r="HGG77" s="530"/>
      <c r="HGH77" s="530"/>
      <c r="HGI77" s="530"/>
      <c r="HGJ77" s="530"/>
      <c r="HGK77" s="530"/>
      <c r="HGL77" s="530"/>
      <c r="HGM77" s="530"/>
      <c r="HGN77" s="530"/>
      <c r="HGO77" s="530"/>
      <c r="HGP77" s="530"/>
      <c r="HGQ77" s="530"/>
      <c r="HGR77" s="530"/>
      <c r="HGS77" s="530"/>
      <c r="HGT77" s="530"/>
      <c r="HGU77" s="530"/>
      <c r="HGV77" s="530"/>
      <c r="HGW77" s="530"/>
      <c r="HGX77" s="530"/>
      <c r="HGY77" s="530"/>
      <c r="HGZ77" s="530"/>
      <c r="HHA77" s="530"/>
      <c r="HHB77" s="530"/>
      <c r="HHC77" s="530"/>
      <c r="HHD77" s="530"/>
      <c r="HHE77" s="530"/>
      <c r="HHF77" s="530"/>
      <c r="HHG77" s="530"/>
      <c r="HHH77" s="530"/>
      <c r="HHI77" s="530"/>
      <c r="HHJ77" s="530"/>
      <c r="HHK77" s="530"/>
      <c r="HHL77" s="530"/>
      <c r="HHM77" s="530"/>
      <c r="HHN77" s="530"/>
      <c r="HHO77" s="530"/>
      <c r="HHP77" s="530"/>
      <c r="HHQ77" s="530"/>
      <c r="HHR77" s="530"/>
      <c r="HHS77" s="530"/>
      <c r="HHT77" s="530"/>
      <c r="HHU77" s="530"/>
      <c r="HHV77" s="530"/>
      <c r="HHW77" s="530"/>
      <c r="HHX77" s="530"/>
      <c r="HHY77" s="530"/>
      <c r="HHZ77" s="530"/>
      <c r="HIA77" s="530"/>
      <c r="HIB77" s="530"/>
      <c r="HIC77" s="530"/>
      <c r="HID77" s="530"/>
      <c r="HIE77" s="530"/>
      <c r="HIF77" s="530"/>
      <c r="HIG77" s="530"/>
      <c r="HIH77" s="530"/>
      <c r="HII77" s="530"/>
      <c r="HIJ77" s="530"/>
      <c r="HIK77" s="530"/>
      <c r="HIL77" s="530"/>
      <c r="HIM77" s="530"/>
      <c r="HIN77" s="530"/>
      <c r="HIO77" s="530"/>
      <c r="HIP77" s="530"/>
      <c r="HIQ77" s="530"/>
      <c r="HIR77" s="530"/>
      <c r="HIS77" s="530"/>
      <c r="HIT77" s="530"/>
      <c r="HIU77" s="530"/>
      <c r="HIV77" s="530"/>
      <c r="HIW77" s="530"/>
      <c r="HIX77" s="530"/>
      <c r="HIY77" s="530"/>
      <c r="HIZ77" s="530"/>
      <c r="HJA77" s="530"/>
      <c r="HJB77" s="530"/>
      <c r="HJC77" s="530"/>
      <c r="HJD77" s="530"/>
      <c r="HJE77" s="530"/>
      <c r="HJF77" s="530"/>
      <c r="HJG77" s="530"/>
      <c r="HJH77" s="530"/>
      <c r="HJI77" s="530"/>
      <c r="HJJ77" s="530"/>
      <c r="HJK77" s="530"/>
      <c r="HJL77" s="530"/>
      <c r="HJM77" s="530"/>
      <c r="HJN77" s="530"/>
      <c r="HJO77" s="530"/>
      <c r="HJP77" s="530"/>
      <c r="HJQ77" s="530"/>
      <c r="HJR77" s="530"/>
      <c r="HJS77" s="530"/>
      <c r="HJT77" s="530"/>
      <c r="HJU77" s="530"/>
      <c r="HJV77" s="530"/>
      <c r="HJW77" s="530"/>
      <c r="HJX77" s="530"/>
      <c r="HJY77" s="530"/>
      <c r="HJZ77" s="530"/>
      <c r="HKA77" s="530"/>
      <c r="HKB77" s="530"/>
      <c r="HKC77" s="530"/>
      <c r="HKD77" s="530"/>
      <c r="HKE77" s="530"/>
      <c r="HKF77" s="530"/>
      <c r="HKG77" s="530"/>
      <c r="HKH77" s="530"/>
      <c r="HKI77" s="530"/>
      <c r="HKJ77" s="530"/>
      <c r="HKK77" s="530"/>
      <c r="HKL77" s="530"/>
      <c r="HKM77" s="530"/>
      <c r="HKN77" s="530"/>
      <c r="HKO77" s="530"/>
      <c r="HKP77" s="530"/>
      <c r="HKQ77" s="530"/>
      <c r="HKR77" s="530"/>
      <c r="HKS77" s="530"/>
      <c r="HKT77" s="530"/>
      <c r="HKU77" s="530"/>
      <c r="HKV77" s="530"/>
      <c r="HKW77" s="530"/>
      <c r="HKX77" s="530"/>
      <c r="HKY77" s="530"/>
      <c r="HKZ77" s="530"/>
      <c r="HLA77" s="530"/>
      <c r="HLB77" s="530"/>
      <c r="HLC77" s="530"/>
      <c r="HLD77" s="530"/>
      <c r="HLE77" s="530"/>
      <c r="HLF77" s="530"/>
      <c r="HLG77" s="530"/>
      <c r="HLH77" s="530"/>
      <c r="HLI77" s="530"/>
      <c r="HLJ77" s="530"/>
      <c r="HLK77" s="530"/>
      <c r="HLL77" s="530"/>
      <c r="HLM77" s="530"/>
      <c r="HLN77" s="530"/>
      <c r="HLO77" s="530"/>
      <c r="HLP77" s="530"/>
      <c r="HLQ77" s="530"/>
      <c r="HLR77" s="530"/>
      <c r="HLS77" s="530"/>
      <c r="HLT77" s="530"/>
      <c r="HLU77" s="530"/>
      <c r="HLV77" s="530"/>
      <c r="HLW77" s="530"/>
      <c r="HLX77" s="530"/>
      <c r="HLY77" s="530"/>
      <c r="HLZ77" s="530"/>
      <c r="HMA77" s="530"/>
      <c r="HMB77" s="530"/>
      <c r="HMC77" s="530"/>
      <c r="HMD77" s="530"/>
      <c r="HME77" s="530"/>
      <c r="HMF77" s="530"/>
      <c r="HMG77" s="530"/>
      <c r="HMH77" s="530"/>
      <c r="HMI77" s="530"/>
      <c r="HMJ77" s="530"/>
      <c r="HMK77" s="530"/>
      <c r="HML77" s="530"/>
      <c r="HMM77" s="530"/>
      <c r="HMN77" s="530"/>
      <c r="HMO77" s="530"/>
      <c r="HMP77" s="530"/>
      <c r="HMQ77" s="530"/>
      <c r="HMR77" s="530"/>
      <c r="HMS77" s="530"/>
      <c r="HMT77" s="530"/>
      <c r="HMU77" s="530"/>
      <c r="HMV77" s="530"/>
      <c r="HMW77" s="530"/>
      <c r="HMX77" s="530"/>
      <c r="HMY77" s="530"/>
      <c r="HMZ77" s="530"/>
      <c r="HNA77" s="530"/>
      <c r="HNB77" s="530"/>
      <c r="HNC77" s="530"/>
      <c r="HND77" s="530"/>
      <c r="HNE77" s="530"/>
      <c r="HNF77" s="530"/>
      <c r="HNG77" s="530"/>
      <c r="HNH77" s="530"/>
      <c r="HNI77" s="530"/>
      <c r="HNJ77" s="530"/>
      <c r="HNK77" s="530"/>
      <c r="HNL77" s="530"/>
      <c r="HNM77" s="530"/>
      <c r="HNN77" s="530"/>
      <c r="HNO77" s="530"/>
      <c r="HNP77" s="530"/>
      <c r="HNQ77" s="530"/>
      <c r="HNR77" s="530"/>
      <c r="HNS77" s="530"/>
      <c r="HNT77" s="530"/>
      <c r="HNU77" s="530"/>
      <c r="HNV77" s="530"/>
      <c r="HNW77" s="530"/>
      <c r="HNX77" s="530"/>
      <c r="HNY77" s="530"/>
      <c r="HNZ77" s="530"/>
      <c r="HOA77" s="530"/>
      <c r="HOB77" s="530"/>
      <c r="HOC77" s="530"/>
      <c r="HOD77" s="530"/>
      <c r="HOE77" s="530"/>
      <c r="HOF77" s="530"/>
      <c r="HOG77" s="530"/>
      <c r="HOH77" s="530"/>
      <c r="HOI77" s="530"/>
      <c r="HOJ77" s="530"/>
      <c r="HOK77" s="530"/>
      <c r="HOL77" s="530"/>
      <c r="HOM77" s="530"/>
      <c r="HON77" s="530"/>
      <c r="HOO77" s="530"/>
      <c r="HOP77" s="530"/>
      <c r="HOQ77" s="530"/>
      <c r="HOR77" s="530"/>
      <c r="HOS77" s="530"/>
      <c r="HOT77" s="530"/>
      <c r="HOU77" s="530"/>
      <c r="HOV77" s="530"/>
      <c r="HOW77" s="530"/>
      <c r="HOX77" s="530"/>
      <c r="HOY77" s="530"/>
      <c r="HOZ77" s="530"/>
      <c r="HPA77" s="530"/>
      <c r="HPB77" s="530"/>
      <c r="HPC77" s="530"/>
      <c r="HPD77" s="530"/>
      <c r="HPE77" s="530"/>
      <c r="HPF77" s="530"/>
      <c r="HPG77" s="530"/>
      <c r="HPH77" s="530"/>
      <c r="HPI77" s="530"/>
      <c r="HPJ77" s="530"/>
      <c r="HPK77" s="530"/>
      <c r="HPL77" s="530"/>
      <c r="HPM77" s="530"/>
      <c r="HPN77" s="530"/>
      <c r="HPO77" s="530"/>
      <c r="HPP77" s="530"/>
      <c r="HPQ77" s="530"/>
      <c r="HPR77" s="530"/>
      <c r="HPS77" s="530"/>
      <c r="HPT77" s="530"/>
      <c r="HPU77" s="530"/>
      <c r="HPV77" s="530"/>
      <c r="HPW77" s="530"/>
      <c r="HPX77" s="530"/>
      <c r="HPY77" s="530"/>
      <c r="HPZ77" s="530"/>
      <c r="HQA77" s="530"/>
      <c r="HQB77" s="530"/>
      <c r="HQC77" s="530"/>
      <c r="HQD77" s="530"/>
      <c r="HQE77" s="530"/>
      <c r="HQF77" s="530"/>
      <c r="HQG77" s="530"/>
      <c r="HQH77" s="530"/>
      <c r="HQI77" s="530"/>
      <c r="HQJ77" s="530"/>
      <c r="HQK77" s="530"/>
      <c r="HQL77" s="530"/>
      <c r="HQM77" s="530"/>
      <c r="HQN77" s="530"/>
      <c r="HQO77" s="530"/>
      <c r="HQP77" s="530"/>
      <c r="HQQ77" s="530"/>
      <c r="HQR77" s="530"/>
      <c r="HQS77" s="530"/>
      <c r="HQT77" s="530"/>
      <c r="HQU77" s="530"/>
      <c r="HQV77" s="530"/>
      <c r="HQW77" s="530"/>
      <c r="HQX77" s="530"/>
      <c r="HQY77" s="530"/>
      <c r="HQZ77" s="530"/>
      <c r="HRA77" s="530"/>
      <c r="HRB77" s="530"/>
      <c r="HRC77" s="530"/>
      <c r="HRD77" s="530"/>
      <c r="HRE77" s="530"/>
      <c r="HRF77" s="530"/>
      <c r="HRG77" s="530"/>
      <c r="HRH77" s="530"/>
      <c r="HRI77" s="530"/>
      <c r="HRJ77" s="530"/>
      <c r="HRK77" s="530"/>
      <c r="HRL77" s="530"/>
      <c r="HRM77" s="530"/>
      <c r="HRN77" s="530"/>
      <c r="HRO77" s="530"/>
      <c r="HRP77" s="530"/>
      <c r="HRQ77" s="530"/>
      <c r="HRR77" s="530"/>
      <c r="HRS77" s="530"/>
      <c r="HRT77" s="530"/>
      <c r="HRU77" s="530"/>
      <c r="HRV77" s="530"/>
      <c r="HRW77" s="530"/>
      <c r="HRX77" s="530"/>
      <c r="HRY77" s="530"/>
      <c r="HRZ77" s="530"/>
      <c r="HSA77" s="530"/>
      <c r="HSB77" s="530"/>
      <c r="HSC77" s="530"/>
      <c r="HSD77" s="530"/>
      <c r="HSE77" s="530"/>
      <c r="HSF77" s="530"/>
      <c r="HSG77" s="530"/>
      <c r="HSH77" s="530"/>
      <c r="HSI77" s="530"/>
      <c r="HSJ77" s="530"/>
      <c r="HSK77" s="530"/>
      <c r="HSL77" s="530"/>
      <c r="HSM77" s="530"/>
      <c r="HSN77" s="530"/>
      <c r="HSO77" s="530"/>
      <c r="HSP77" s="530"/>
      <c r="HSQ77" s="530"/>
      <c r="HSR77" s="530"/>
      <c r="HSS77" s="530"/>
      <c r="HST77" s="530"/>
      <c r="HSU77" s="530"/>
      <c r="HSV77" s="530"/>
      <c r="HSW77" s="530"/>
      <c r="HSX77" s="530"/>
      <c r="HSY77" s="530"/>
      <c r="HSZ77" s="530"/>
      <c r="HTA77" s="530"/>
      <c r="HTB77" s="530"/>
      <c r="HTC77" s="530"/>
      <c r="HTD77" s="530"/>
      <c r="HTE77" s="530"/>
      <c r="HTF77" s="530"/>
      <c r="HTG77" s="530"/>
      <c r="HTH77" s="530"/>
      <c r="HTI77" s="530"/>
      <c r="HTJ77" s="530"/>
      <c r="HTK77" s="530"/>
      <c r="HTL77" s="530"/>
      <c r="HTM77" s="530"/>
      <c r="HTN77" s="530"/>
      <c r="HTO77" s="530"/>
      <c r="HTP77" s="530"/>
      <c r="HTQ77" s="530"/>
      <c r="HTR77" s="530"/>
      <c r="HTS77" s="530"/>
      <c r="HTT77" s="530"/>
      <c r="HTU77" s="530"/>
      <c r="HTV77" s="530"/>
      <c r="HTW77" s="530"/>
      <c r="HTX77" s="530"/>
      <c r="HTY77" s="530"/>
      <c r="HTZ77" s="530"/>
      <c r="HUA77" s="530"/>
      <c r="HUB77" s="530"/>
      <c r="HUC77" s="530"/>
      <c r="HUD77" s="530"/>
      <c r="HUE77" s="530"/>
      <c r="HUF77" s="530"/>
      <c r="HUG77" s="530"/>
      <c r="HUH77" s="530"/>
      <c r="HUI77" s="530"/>
      <c r="HUJ77" s="530"/>
      <c r="HUK77" s="530"/>
      <c r="HUL77" s="530"/>
      <c r="HUM77" s="530"/>
      <c r="HUN77" s="530"/>
      <c r="HUO77" s="530"/>
      <c r="HUP77" s="530"/>
      <c r="HUQ77" s="530"/>
      <c r="HUR77" s="530"/>
      <c r="HUS77" s="530"/>
      <c r="HUT77" s="530"/>
      <c r="HUU77" s="530"/>
      <c r="HUV77" s="530"/>
      <c r="HUW77" s="530"/>
      <c r="HUX77" s="530"/>
      <c r="HUY77" s="530"/>
      <c r="HUZ77" s="530"/>
      <c r="HVA77" s="530"/>
      <c r="HVB77" s="530"/>
      <c r="HVC77" s="530"/>
      <c r="HVD77" s="530"/>
      <c r="HVE77" s="530"/>
      <c r="HVF77" s="530"/>
      <c r="HVG77" s="530"/>
      <c r="HVH77" s="530"/>
      <c r="HVI77" s="530"/>
      <c r="HVJ77" s="530"/>
      <c r="HVK77" s="530"/>
      <c r="HVL77" s="530"/>
      <c r="HVM77" s="530"/>
      <c r="HVN77" s="530"/>
      <c r="HVO77" s="530"/>
      <c r="HVP77" s="530"/>
      <c r="HVQ77" s="530"/>
      <c r="HVR77" s="530"/>
      <c r="HVS77" s="530"/>
      <c r="HVT77" s="530"/>
      <c r="HVU77" s="530"/>
      <c r="HVV77" s="530"/>
      <c r="HVW77" s="530"/>
      <c r="HVX77" s="530"/>
      <c r="HVY77" s="530"/>
      <c r="HVZ77" s="530"/>
      <c r="HWA77" s="530"/>
      <c r="HWB77" s="530"/>
      <c r="HWC77" s="530"/>
      <c r="HWD77" s="530"/>
      <c r="HWE77" s="530"/>
      <c r="HWF77" s="530"/>
      <c r="HWG77" s="530"/>
      <c r="HWH77" s="530"/>
      <c r="HWI77" s="530"/>
      <c r="HWJ77" s="530"/>
      <c r="HWK77" s="530"/>
      <c r="HWL77" s="530"/>
      <c r="HWM77" s="530"/>
      <c r="HWN77" s="530"/>
      <c r="HWO77" s="530"/>
      <c r="HWP77" s="530"/>
      <c r="HWQ77" s="530"/>
      <c r="HWR77" s="530"/>
      <c r="HWS77" s="530"/>
      <c r="HWT77" s="530"/>
      <c r="HWU77" s="530"/>
      <c r="HWV77" s="530"/>
      <c r="HWW77" s="530"/>
      <c r="HWX77" s="530"/>
      <c r="HWY77" s="530"/>
      <c r="HWZ77" s="530"/>
      <c r="HXA77" s="530"/>
      <c r="HXB77" s="530"/>
      <c r="HXC77" s="530"/>
      <c r="HXD77" s="530"/>
      <c r="HXE77" s="530"/>
      <c r="HXF77" s="530"/>
      <c r="HXG77" s="530"/>
      <c r="HXH77" s="530"/>
      <c r="HXI77" s="530"/>
      <c r="HXJ77" s="530"/>
      <c r="HXK77" s="530"/>
      <c r="HXL77" s="530"/>
      <c r="HXM77" s="530"/>
      <c r="HXN77" s="530"/>
      <c r="HXO77" s="530"/>
      <c r="HXP77" s="530"/>
      <c r="HXQ77" s="530"/>
      <c r="HXR77" s="530"/>
      <c r="HXS77" s="530"/>
      <c r="HXT77" s="530"/>
      <c r="HXU77" s="530"/>
      <c r="HXV77" s="530"/>
      <c r="HXW77" s="530"/>
      <c r="HXX77" s="530"/>
      <c r="HXY77" s="530"/>
      <c r="HXZ77" s="530"/>
      <c r="HYA77" s="530"/>
      <c r="HYB77" s="530"/>
      <c r="HYC77" s="530"/>
      <c r="HYD77" s="530"/>
      <c r="HYE77" s="530"/>
      <c r="HYF77" s="530"/>
      <c r="HYG77" s="530"/>
      <c r="HYH77" s="530"/>
      <c r="HYI77" s="530"/>
      <c r="HYJ77" s="530"/>
      <c r="HYK77" s="530"/>
      <c r="HYL77" s="530"/>
      <c r="HYM77" s="530"/>
      <c r="HYN77" s="530"/>
      <c r="HYO77" s="530"/>
      <c r="HYP77" s="530"/>
      <c r="HYQ77" s="530"/>
      <c r="HYR77" s="530"/>
      <c r="HYS77" s="530"/>
      <c r="HYT77" s="530"/>
      <c r="HYU77" s="530"/>
      <c r="HYV77" s="530"/>
      <c r="HYW77" s="530"/>
      <c r="HYX77" s="530"/>
      <c r="HYY77" s="530"/>
      <c r="HYZ77" s="530"/>
      <c r="HZA77" s="530"/>
      <c r="HZB77" s="530"/>
      <c r="HZC77" s="530"/>
      <c r="HZD77" s="530"/>
      <c r="HZE77" s="530"/>
      <c r="HZF77" s="530"/>
      <c r="HZG77" s="530"/>
      <c r="HZH77" s="530"/>
      <c r="HZI77" s="530"/>
      <c r="HZJ77" s="530"/>
      <c r="HZK77" s="530"/>
      <c r="HZL77" s="530"/>
      <c r="HZM77" s="530"/>
      <c r="HZN77" s="530"/>
      <c r="HZO77" s="530"/>
      <c r="HZP77" s="530"/>
      <c r="HZQ77" s="530"/>
      <c r="HZR77" s="530"/>
      <c r="HZS77" s="530"/>
      <c r="HZT77" s="530"/>
      <c r="HZU77" s="530"/>
      <c r="HZV77" s="530"/>
      <c r="HZW77" s="530"/>
      <c r="HZX77" s="530"/>
      <c r="HZY77" s="530"/>
      <c r="HZZ77" s="530"/>
      <c r="IAA77" s="530"/>
      <c r="IAB77" s="530"/>
      <c r="IAC77" s="530"/>
      <c r="IAD77" s="530"/>
      <c r="IAE77" s="530"/>
      <c r="IAF77" s="530"/>
      <c r="IAG77" s="530"/>
      <c r="IAH77" s="530"/>
      <c r="IAI77" s="530"/>
      <c r="IAJ77" s="530"/>
      <c r="IAK77" s="530"/>
      <c r="IAL77" s="530"/>
      <c r="IAM77" s="530"/>
      <c r="IAN77" s="530"/>
      <c r="IAO77" s="530"/>
      <c r="IAP77" s="530"/>
      <c r="IAQ77" s="530"/>
      <c r="IAR77" s="530"/>
      <c r="IAS77" s="530"/>
      <c r="IAT77" s="530"/>
      <c r="IAU77" s="530"/>
      <c r="IAV77" s="530"/>
      <c r="IAW77" s="530"/>
      <c r="IAX77" s="530"/>
      <c r="IAY77" s="530"/>
      <c r="IAZ77" s="530"/>
      <c r="IBA77" s="530"/>
      <c r="IBB77" s="530"/>
      <c r="IBC77" s="530"/>
      <c r="IBD77" s="530"/>
      <c r="IBE77" s="530"/>
      <c r="IBF77" s="530"/>
      <c r="IBG77" s="530"/>
      <c r="IBH77" s="530"/>
      <c r="IBI77" s="530"/>
      <c r="IBJ77" s="530"/>
      <c r="IBK77" s="530"/>
      <c r="IBL77" s="530"/>
      <c r="IBM77" s="530"/>
      <c r="IBN77" s="530"/>
      <c r="IBO77" s="530"/>
      <c r="IBP77" s="530"/>
      <c r="IBQ77" s="530"/>
      <c r="IBR77" s="530"/>
      <c r="IBS77" s="530"/>
      <c r="IBT77" s="530"/>
      <c r="IBU77" s="530"/>
      <c r="IBV77" s="530"/>
      <c r="IBW77" s="530"/>
      <c r="IBX77" s="530"/>
      <c r="IBY77" s="530"/>
      <c r="IBZ77" s="530"/>
      <c r="ICA77" s="530"/>
      <c r="ICB77" s="530"/>
      <c r="ICC77" s="530"/>
      <c r="ICD77" s="530"/>
      <c r="ICE77" s="530"/>
      <c r="ICF77" s="530"/>
      <c r="ICG77" s="530"/>
      <c r="ICH77" s="530"/>
      <c r="ICI77" s="530"/>
      <c r="ICJ77" s="530"/>
      <c r="ICK77" s="530"/>
      <c r="ICL77" s="530"/>
      <c r="ICM77" s="530"/>
      <c r="ICN77" s="530"/>
      <c r="ICO77" s="530"/>
      <c r="ICP77" s="530"/>
      <c r="ICQ77" s="530"/>
      <c r="ICR77" s="530"/>
      <c r="ICS77" s="530"/>
      <c r="ICT77" s="530"/>
      <c r="ICU77" s="530"/>
      <c r="ICV77" s="530"/>
      <c r="ICW77" s="530"/>
      <c r="ICX77" s="530"/>
      <c r="ICY77" s="530"/>
      <c r="ICZ77" s="530"/>
      <c r="IDA77" s="530"/>
      <c r="IDB77" s="530"/>
      <c r="IDC77" s="530"/>
      <c r="IDD77" s="530"/>
      <c r="IDE77" s="530"/>
      <c r="IDF77" s="530"/>
      <c r="IDG77" s="530"/>
      <c r="IDH77" s="530"/>
      <c r="IDI77" s="530"/>
      <c r="IDJ77" s="530"/>
      <c r="IDK77" s="530"/>
      <c r="IDL77" s="530"/>
      <c r="IDM77" s="530"/>
      <c r="IDN77" s="530"/>
      <c r="IDO77" s="530"/>
      <c r="IDP77" s="530"/>
      <c r="IDQ77" s="530"/>
      <c r="IDR77" s="530"/>
      <c r="IDS77" s="530"/>
      <c r="IDT77" s="530"/>
      <c r="IDU77" s="530"/>
      <c r="IDV77" s="530"/>
      <c r="IDW77" s="530"/>
      <c r="IDX77" s="530"/>
      <c r="IDY77" s="530"/>
      <c r="IDZ77" s="530"/>
      <c r="IEA77" s="530"/>
      <c r="IEB77" s="530"/>
      <c r="IEC77" s="530"/>
      <c r="IED77" s="530"/>
      <c r="IEE77" s="530"/>
      <c r="IEF77" s="530"/>
      <c r="IEG77" s="530"/>
      <c r="IEH77" s="530"/>
      <c r="IEI77" s="530"/>
      <c r="IEJ77" s="530"/>
      <c r="IEK77" s="530"/>
      <c r="IEL77" s="530"/>
      <c r="IEM77" s="530"/>
      <c r="IEN77" s="530"/>
      <c r="IEO77" s="530"/>
      <c r="IEP77" s="530"/>
      <c r="IEQ77" s="530"/>
      <c r="IER77" s="530"/>
      <c r="IES77" s="530"/>
      <c r="IET77" s="530"/>
      <c r="IEU77" s="530"/>
      <c r="IEV77" s="530"/>
      <c r="IEW77" s="530"/>
      <c r="IEX77" s="530"/>
      <c r="IEY77" s="530"/>
      <c r="IEZ77" s="530"/>
      <c r="IFA77" s="530"/>
      <c r="IFB77" s="530"/>
      <c r="IFC77" s="530"/>
      <c r="IFD77" s="530"/>
      <c r="IFE77" s="530"/>
      <c r="IFF77" s="530"/>
      <c r="IFG77" s="530"/>
      <c r="IFH77" s="530"/>
      <c r="IFI77" s="530"/>
      <c r="IFJ77" s="530"/>
      <c r="IFK77" s="530"/>
      <c r="IFL77" s="530"/>
      <c r="IFM77" s="530"/>
      <c r="IFN77" s="530"/>
      <c r="IFO77" s="530"/>
      <c r="IFP77" s="530"/>
      <c r="IFQ77" s="530"/>
      <c r="IFR77" s="530"/>
      <c r="IFS77" s="530"/>
      <c r="IFT77" s="530"/>
      <c r="IFU77" s="530"/>
      <c r="IFV77" s="530"/>
      <c r="IFW77" s="530"/>
      <c r="IFX77" s="530"/>
      <c r="IFY77" s="530"/>
      <c r="IFZ77" s="530"/>
      <c r="IGA77" s="530"/>
      <c r="IGB77" s="530"/>
      <c r="IGC77" s="530"/>
      <c r="IGD77" s="530"/>
      <c r="IGE77" s="530"/>
      <c r="IGF77" s="530"/>
      <c r="IGG77" s="530"/>
      <c r="IGH77" s="530"/>
      <c r="IGI77" s="530"/>
      <c r="IGJ77" s="530"/>
      <c r="IGK77" s="530"/>
      <c r="IGL77" s="530"/>
      <c r="IGM77" s="530"/>
      <c r="IGN77" s="530"/>
      <c r="IGO77" s="530"/>
      <c r="IGP77" s="530"/>
      <c r="IGQ77" s="530"/>
      <c r="IGR77" s="530"/>
      <c r="IGS77" s="530"/>
      <c r="IGT77" s="530"/>
      <c r="IGU77" s="530"/>
      <c r="IGV77" s="530"/>
      <c r="IGW77" s="530"/>
      <c r="IGX77" s="530"/>
      <c r="IGY77" s="530"/>
      <c r="IGZ77" s="530"/>
      <c r="IHA77" s="530"/>
      <c r="IHB77" s="530"/>
      <c r="IHC77" s="530"/>
      <c r="IHD77" s="530"/>
      <c r="IHE77" s="530"/>
      <c r="IHF77" s="530"/>
      <c r="IHG77" s="530"/>
      <c r="IHH77" s="530"/>
      <c r="IHI77" s="530"/>
      <c r="IHJ77" s="530"/>
      <c r="IHK77" s="530"/>
      <c r="IHL77" s="530"/>
      <c r="IHM77" s="530"/>
      <c r="IHN77" s="530"/>
      <c r="IHO77" s="530"/>
      <c r="IHP77" s="530"/>
      <c r="IHQ77" s="530"/>
      <c r="IHR77" s="530"/>
      <c r="IHS77" s="530"/>
      <c r="IHT77" s="530"/>
      <c r="IHU77" s="530"/>
      <c r="IHV77" s="530"/>
      <c r="IHW77" s="530"/>
      <c r="IHX77" s="530"/>
      <c r="IHY77" s="530"/>
      <c r="IHZ77" s="530"/>
      <c r="IIA77" s="530"/>
      <c r="IIB77" s="530"/>
      <c r="IIC77" s="530"/>
      <c r="IID77" s="530"/>
      <c r="IIE77" s="530"/>
      <c r="IIF77" s="530"/>
      <c r="IIG77" s="530"/>
      <c r="IIH77" s="530"/>
      <c r="III77" s="530"/>
      <c r="IIJ77" s="530"/>
      <c r="IIK77" s="530"/>
      <c r="IIL77" s="530"/>
      <c r="IIM77" s="530"/>
      <c r="IIN77" s="530"/>
      <c r="IIO77" s="530"/>
      <c r="IIP77" s="530"/>
      <c r="IIQ77" s="530"/>
      <c r="IIR77" s="530"/>
      <c r="IIS77" s="530"/>
      <c r="IIT77" s="530"/>
      <c r="IIU77" s="530"/>
      <c r="IIV77" s="530"/>
      <c r="IIW77" s="530"/>
      <c r="IIX77" s="530"/>
      <c r="IIY77" s="530"/>
      <c r="IIZ77" s="530"/>
      <c r="IJA77" s="530"/>
      <c r="IJB77" s="530"/>
      <c r="IJC77" s="530"/>
      <c r="IJD77" s="530"/>
      <c r="IJE77" s="530"/>
      <c r="IJF77" s="530"/>
      <c r="IJG77" s="530"/>
      <c r="IJH77" s="530"/>
      <c r="IJI77" s="530"/>
      <c r="IJJ77" s="530"/>
      <c r="IJK77" s="530"/>
      <c r="IJL77" s="530"/>
      <c r="IJM77" s="530"/>
      <c r="IJN77" s="530"/>
      <c r="IJO77" s="530"/>
      <c r="IJP77" s="530"/>
      <c r="IJQ77" s="530"/>
      <c r="IJR77" s="530"/>
      <c r="IJS77" s="530"/>
      <c r="IJT77" s="530"/>
      <c r="IJU77" s="530"/>
      <c r="IJV77" s="530"/>
      <c r="IJW77" s="530"/>
      <c r="IJX77" s="530"/>
      <c r="IJY77" s="530"/>
      <c r="IJZ77" s="530"/>
      <c r="IKA77" s="530"/>
      <c r="IKB77" s="530"/>
      <c r="IKC77" s="530"/>
      <c r="IKD77" s="530"/>
      <c r="IKE77" s="530"/>
      <c r="IKF77" s="530"/>
      <c r="IKG77" s="530"/>
      <c r="IKH77" s="530"/>
      <c r="IKI77" s="530"/>
      <c r="IKJ77" s="530"/>
      <c r="IKK77" s="530"/>
      <c r="IKL77" s="530"/>
      <c r="IKM77" s="530"/>
      <c r="IKN77" s="530"/>
      <c r="IKO77" s="530"/>
      <c r="IKP77" s="530"/>
      <c r="IKQ77" s="530"/>
      <c r="IKR77" s="530"/>
      <c r="IKS77" s="530"/>
      <c r="IKT77" s="530"/>
      <c r="IKU77" s="530"/>
      <c r="IKV77" s="530"/>
      <c r="IKW77" s="530"/>
      <c r="IKX77" s="530"/>
      <c r="IKY77" s="530"/>
      <c r="IKZ77" s="530"/>
      <c r="ILA77" s="530"/>
      <c r="ILB77" s="530"/>
      <c r="ILC77" s="530"/>
      <c r="ILD77" s="530"/>
      <c r="ILE77" s="530"/>
      <c r="ILF77" s="530"/>
      <c r="ILG77" s="530"/>
      <c r="ILH77" s="530"/>
      <c r="ILI77" s="530"/>
      <c r="ILJ77" s="530"/>
      <c r="ILK77" s="530"/>
      <c r="ILL77" s="530"/>
      <c r="ILM77" s="530"/>
      <c r="ILN77" s="530"/>
      <c r="ILO77" s="530"/>
      <c r="ILP77" s="530"/>
      <c r="ILQ77" s="530"/>
      <c r="ILR77" s="530"/>
      <c r="ILS77" s="530"/>
      <c r="ILT77" s="530"/>
      <c r="ILU77" s="530"/>
      <c r="ILV77" s="530"/>
      <c r="ILW77" s="530"/>
      <c r="ILX77" s="530"/>
      <c r="ILY77" s="530"/>
      <c r="ILZ77" s="530"/>
      <c r="IMA77" s="530"/>
      <c r="IMB77" s="530"/>
      <c r="IMC77" s="530"/>
      <c r="IMD77" s="530"/>
      <c r="IME77" s="530"/>
      <c r="IMF77" s="530"/>
      <c r="IMG77" s="530"/>
      <c r="IMH77" s="530"/>
      <c r="IMI77" s="530"/>
      <c r="IMJ77" s="530"/>
      <c r="IMK77" s="530"/>
      <c r="IML77" s="530"/>
      <c r="IMM77" s="530"/>
      <c r="IMN77" s="530"/>
      <c r="IMO77" s="530"/>
      <c r="IMP77" s="530"/>
      <c r="IMQ77" s="530"/>
      <c r="IMR77" s="530"/>
      <c r="IMS77" s="530"/>
      <c r="IMT77" s="530"/>
      <c r="IMU77" s="530"/>
      <c r="IMV77" s="530"/>
      <c r="IMW77" s="530"/>
      <c r="IMX77" s="530"/>
      <c r="IMY77" s="530"/>
      <c r="IMZ77" s="530"/>
      <c r="INA77" s="530"/>
      <c r="INB77" s="530"/>
      <c r="INC77" s="530"/>
      <c r="IND77" s="530"/>
      <c r="INE77" s="530"/>
      <c r="INF77" s="530"/>
      <c r="ING77" s="530"/>
      <c r="INH77" s="530"/>
      <c r="INI77" s="530"/>
      <c r="INJ77" s="530"/>
      <c r="INK77" s="530"/>
      <c r="INL77" s="530"/>
      <c r="INM77" s="530"/>
      <c r="INN77" s="530"/>
      <c r="INO77" s="530"/>
      <c r="INP77" s="530"/>
      <c r="INQ77" s="530"/>
      <c r="INR77" s="530"/>
      <c r="INS77" s="530"/>
      <c r="INT77" s="530"/>
      <c r="INU77" s="530"/>
      <c r="INV77" s="530"/>
      <c r="INW77" s="530"/>
      <c r="INX77" s="530"/>
      <c r="INY77" s="530"/>
      <c r="INZ77" s="530"/>
      <c r="IOA77" s="530"/>
      <c r="IOB77" s="530"/>
      <c r="IOC77" s="530"/>
      <c r="IOD77" s="530"/>
      <c r="IOE77" s="530"/>
      <c r="IOF77" s="530"/>
      <c r="IOG77" s="530"/>
      <c r="IOH77" s="530"/>
      <c r="IOI77" s="530"/>
      <c r="IOJ77" s="530"/>
      <c r="IOK77" s="530"/>
      <c r="IOL77" s="530"/>
      <c r="IOM77" s="530"/>
      <c r="ION77" s="530"/>
      <c r="IOO77" s="530"/>
      <c r="IOP77" s="530"/>
      <c r="IOQ77" s="530"/>
      <c r="IOR77" s="530"/>
      <c r="IOS77" s="530"/>
      <c r="IOT77" s="530"/>
      <c r="IOU77" s="530"/>
      <c r="IOV77" s="530"/>
      <c r="IOW77" s="530"/>
      <c r="IOX77" s="530"/>
      <c r="IOY77" s="530"/>
      <c r="IOZ77" s="530"/>
      <c r="IPA77" s="530"/>
      <c r="IPB77" s="530"/>
      <c r="IPC77" s="530"/>
      <c r="IPD77" s="530"/>
      <c r="IPE77" s="530"/>
      <c r="IPF77" s="530"/>
      <c r="IPG77" s="530"/>
      <c r="IPH77" s="530"/>
      <c r="IPI77" s="530"/>
      <c r="IPJ77" s="530"/>
      <c r="IPK77" s="530"/>
      <c r="IPL77" s="530"/>
      <c r="IPM77" s="530"/>
      <c r="IPN77" s="530"/>
      <c r="IPO77" s="530"/>
      <c r="IPP77" s="530"/>
      <c r="IPQ77" s="530"/>
      <c r="IPR77" s="530"/>
      <c r="IPS77" s="530"/>
      <c r="IPT77" s="530"/>
      <c r="IPU77" s="530"/>
      <c r="IPV77" s="530"/>
      <c r="IPW77" s="530"/>
      <c r="IPX77" s="530"/>
      <c r="IPY77" s="530"/>
      <c r="IPZ77" s="530"/>
      <c r="IQA77" s="530"/>
      <c r="IQB77" s="530"/>
      <c r="IQC77" s="530"/>
      <c r="IQD77" s="530"/>
      <c r="IQE77" s="530"/>
      <c r="IQF77" s="530"/>
      <c r="IQG77" s="530"/>
      <c r="IQH77" s="530"/>
      <c r="IQI77" s="530"/>
      <c r="IQJ77" s="530"/>
      <c r="IQK77" s="530"/>
      <c r="IQL77" s="530"/>
      <c r="IQM77" s="530"/>
      <c r="IQN77" s="530"/>
      <c r="IQO77" s="530"/>
      <c r="IQP77" s="530"/>
      <c r="IQQ77" s="530"/>
      <c r="IQR77" s="530"/>
      <c r="IQS77" s="530"/>
      <c r="IQT77" s="530"/>
      <c r="IQU77" s="530"/>
      <c r="IQV77" s="530"/>
      <c r="IQW77" s="530"/>
      <c r="IQX77" s="530"/>
      <c r="IQY77" s="530"/>
      <c r="IQZ77" s="530"/>
      <c r="IRA77" s="530"/>
      <c r="IRB77" s="530"/>
      <c r="IRC77" s="530"/>
      <c r="IRD77" s="530"/>
      <c r="IRE77" s="530"/>
      <c r="IRF77" s="530"/>
      <c r="IRG77" s="530"/>
      <c r="IRH77" s="530"/>
      <c r="IRI77" s="530"/>
      <c r="IRJ77" s="530"/>
      <c r="IRK77" s="530"/>
      <c r="IRL77" s="530"/>
      <c r="IRM77" s="530"/>
      <c r="IRN77" s="530"/>
      <c r="IRO77" s="530"/>
      <c r="IRP77" s="530"/>
      <c r="IRQ77" s="530"/>
      <c r="IRR77" s="530"/>
      <c r="IRS77" s="530"/>
      <c r="IRT77" s="530"/>
      <c r="IRU77" s="530"/>
      <c r="IRV77" s="530"/>
      <c r="IRW77" s="530"/>
      <c r="IRX77" s="530"/>
      <c r="IRY77" s="530"/>
      <c r="IRZ77" s="530"/>
      <c r="ISA77" s="530"/>
      <c r="ISB77" s="530"/>
      <c r="ISC77" s="530"/>
      <c r="ISD77" s="530"/>
      <c r="ISE77" s="530"/>
      <c r="ISF77" s="530"/>
      <c r="ISG77" s="530"/>
      <c r="ISH77" s="530"/>
      <c r="ISI77" s="530"/>
      <c r="ISJ77" s="530"/>
      <c r="ISK77" s="530"/>
      <c r="ISL77" s="530"/>
      <c r="ISM77" s="530"/>
      <c r="ISN77" s="530"/>
      <c r="ISO77" s="530"/>
      <c r="ISP77" s="530"/>
      <c r="ISQ77" s="530"/>
      <c r="ISR77" s="530"/>
      <c r="ISS77" s="530"/>
      <c r="IST77" s="530"/>
      <c r="ISU77" s="530"/>
      <c r="ISV77" s="530"/>
      <c r="ISW77" s="530"/>
      <c r="ISX77" s="530"/>
      <c r="ISY77" s="530"/>
      <c r="ISZ77" s="530"/>
      <c r="ITA77" s="530"/>
      <c r="ITB77" s="530"/>
      <c r="ITC77" s="530"/>
      <c r="ITD77" s="530"/>
      <c r="ITE77" s="530"/>
      <c r="ITF77" s="530"/>
      <c r="ITG77" s="530"/>
      <c r="ITH77" s="530"/>
      <c r="ITI77" s="530"/>
      <c r="ITJ77" s="530"/>
      <c r="ITK77" s="530"/>
      <c r="ITL77" s="530"/>
      <c r="ITM77" s="530"/>
      <c r="ITN77" s="530"/>
      <c r="ITO77" s="530"/>
      <c r="ITP77" s="530"/>
      <c r="ITQ77" s="530"/>
      <c r="ITR77" s="530"/>
      <c r="ITS77" s="530"/>
      <c r="ITT77" s="530"/>
      <c r="ITU77" s="530"/>
      <c r="ITV77" s="530"/>
      <c r="ITW77" s="530"/>
      <c r="ITX77" s="530"/>
      <c r="ITY77" s="530"/>
      <c r="ITZ77" s="530"/>
      <c r="IUA77" s="530"/>
      <c r="IUB77" s="530"/>
      <c r="IUC77" s="530"/>
      <c r="IUD77" s="530"/>
      <c r="IUE77" s="530"/>
      <c r="IUF77" s="530"/>
      <c r="IUG77" s="530"/>
      <c r="IUH77" s="530"/>
      <c r="IUI77" s="530"/>
      <c r="IUJ77" s="530"/>
      <c r="IUK77" s="530"/>
      <c r="IUL77" s="530"/>
      <c r="IUM77" s="530"/>
      <c r="IUN77" s="530"/>
      <c r="IUO77" s="530"/>
      <c r="IUP77" s="530"/>
      <c r="IUQ77" s="530"/>
      <c r="IUR77" s="530"/>
      <c r="IUS77" s="530"/>
      <c r="IUT77" s="530"/>
      <c r="IUU77" s="530"/>
      <c r="IUV77" s="530"/>
      <c r="IUW77" s="530"/>
      <c r="IUX77" s="530"/>
      <c r="IUY77" s="530"/>
      <c r="IUZ77" s="530"/>
      <c r="IVA77" s="530"/>
      <c r="IVB77" s="530"/>
      <c r="IVC77" s="530"/>
      <c r="IVD77" s="530"/>
      <c r="IVE77" s="530"/>
      <c r="IVF77" s="530"/>
      <c r="IVG77" s="530"/>
      <c r="IVH77" s="530"/>
      <c r="IVI77" s="530"/>
      <c r="IVJ77" s="530"/>
      <c r="IVK77" s="530"/>
      <c r="IVL77" s="530"/>
      <c r="IVM77" s="530"/>
      <c r="IVN77" s="530"/>
      <c r="IVO77" s="530"/>
      <c r="IVP77" s="530"/>
      <c r="IVQ77" s="530"/>
      <c r="IVR77" s="530"/>
      <c r="IVS77" s="530"/>
      <c r="IVT77" s="530"/>
      <c r="IVU77" s="530"/>
      <c r="IVV77" s="530"/>
      <c r="IVW77" s="530"/>
      <c r="IVX77" s="530"/>
      <c r="IVY77" s="530"/>
      <c r="IVZ77" s="530"/>
      <c r="IWA77" s="530"/>
      <c r="IWB77" s="530"/>
      <c r="IWC77" s="530"/>
      <c r="IWD77" s="530"/>
      <c r="IWE77" s="530"/>
      <c r="IWF77" s="530"/>
      <c r="IWG77" s="530"/>
      <c r="IWH77" s="530"/>
      <c r="IWI77" s="530"/>
      <c r="IWJ77" s="530"/>
      <c r="IWK77" s="530"/>
      <c r="IWL77" s="530"/>
      <c r="IWM77" s="530"/>
      <c r="IWN77" s="530"/>
      <c r="IWO77" s="530"/>
      <c r="IWP77" s="530"/>
      <c r="IWQ77" s="530"/>
      <c r="IWR77" s="530"/>
      <c r="IWS77" s="530"/>
      <c r="IWT77" s="530"/>
      <c r="IWU77" s="530"/>
      <c r="IWV77" s="530"/>
      <c r="IWW77" s="530"/>
      <c r="IWX77" s="530"/>
      <c r="IWY77" s="530"/>
      <c r="IWZ77" s="530"/>
      <c r="IXA77" s="530"/>
      <c r="IXB77" s="530"/>
      <c r="IXC77" s="530"/>
      <c r="IXD77" s="530"/>
      <c r="IXE77" s="530"/>
      <c r="IXF77" s="530"/>
      <c r="IXG77" s="530"/>
      <c r="IXH77" s="530"/>
      <c r="IXI77" s="530"/>
      <c r="IXJ77" s="530"/>
      <c r="IXK77" s="530"/>
      <c r="IXL77" s="530"/>
      <c r="IXM77" s="530"/>
      <c r="IXN77" s="530"/>
      <c r="IXO77" s="530"/>
      <c r="IXP77" s="530"/>
      <c r="IXQ77" s="530"/>
      <c r="IXR77" s="530"/>
      <c r="IXS77" s="530"/>
      <c r="IXT77" s="530"/>
      <c r="IXU77" s="530"/>
      <c r="IXV77" s="530"/>
      <c r="IXW77" s="530"/>
      <c r="IXX77" s="530"/>
      <c r="IXY77" s="530"/>
      <c r="IXZ77" s="530"/>
      <c r="IYA77" s="530"/>
      <c r="IYB77" s="530"/>
      <c r="IYC77" s="530"/>
      <c r="IYD77" s="530"/>
      <c r="IYE77" s="530"/>
      <c r="IYF77" s="530"/>
      <c r="IYG77" s="530"/>
      <c r="IYH77" s="530"/>
      <c r="IYI77" s="530"/>
      <c r="IYJ77" s="530"/>
      <c r="IYK77" s="530"/>
      <c r="IYL77" s="530"/>
      <c r="IYM77" s="530"/>
      <c r="IYN77" s="530"/>
      <c r="IYO77" s="530"/>
      <c r="IYP77" s="530"/>
      <c r="IYQ77" s="530"/>
      <c r="IYR77" s="530"/>
      <c r="IYS77" s="530"/>
      <c r="IYT77" s="530"/>
      <c r="IYU77" s="530"/>
      <c r="IYV77" s="530"/>
      <c r="IYW77" s="530"/>
      <c r="IYX77" s="530"/>
      <c r="IYY77" s="530"/>
      <c r="IYZ77" s="530"/>
      <c r="IZA77" s="530"/>
      <c r="IZB77" s="530"/>
      <c r="IZC77" s="530"/>
      <c r="IZD77" s="530"/>
      <c r="IZE77" s="530"/>
      <c r="IZF77" s="530"/>
      <c r="IZG77" s="530"/>
      <c r="IZH77" s="530"/>
      <c r="IZI77" s="530"/>
      <c r="IZJ77" s="530"/>
      <c r="IZK77" s="530"/>
      <c r="IZL77" s="530"/>
      <c r="IZM77" s="530"/>
      <c r="IZN77" s="530"/>
      <c r="IZO77" s="530"/>
      <c r="IZP77" s="530"/>
      <c r="IZQ77" s="530"/>
      <c r="IZR77" s="530"/>
      <c r="IZS77" s="530"/>
      <c r="IZT77" s="530"/>
      <c r="IZU77" s="530"/>
      <c r="IZV77" s="530"/>
      <c r="IZW77" s="530"/>
      <c r="IZX77" s="530"/>
      <c r="IZY77" s="530"/>
      <c r="IZZ77" s="530"/>
      <c r="JAA77" s="530"/>
      <c r="JAB77" s="530"/>
      <c r="JAC77" s="530"/>
      <c r="JAD77" s="530"/>
      <c r="JAE77" s="530"/>
      <c r="JAF77" s="530"/>
      <c r="JAG77" s="530"/>
      <c r="JAH77" s="530"/>
      <c r="JAI77" s="530"/>
      <c r="JAJ77" s="530"/>
      <c r="JAK77" s="530"/>
      <c r="JAL77" s="530"/>
      <c r="JAM77" s="530"/>
      <c r="JAN77" s="530"/>
      <c r="JAO77" s="530"/>
      <c r="JAP77" s="530"/>
      <c r="JAQ77" s="530"/>
      <c r="JAR77" s="530"/>
      <c r="JAS77" s="530"/>
      <c r="JAT77" s="530"/>
      <c r="JAU77" s="530"/>
      <c r="JAV77" s="530"/>
      <c r="JAW77" s="530"/>
      <c r="JAX77" s="530"/>
      <c r="JAY77" s="530"/>
      <c r="JAZ77" s="530"/>
      <c r="JBA77" s="530"/>
      <c r="JBB77" s="530"/>
      <c r="JBC77" s="530"/>
      <c r="JBD77" s="530"/>
      <c r="JBE77" s="530"/>
      <c r="JBF77" s="530"/>
      <c r="JBG77" s="530"/>
      <c r="JBH77" s="530"/>
      <c r="JBI77" s="530"/>
      <c r="JBJ77" s="530"/>
      <c r="JBK77" s="530"/>
      <c r="JBL77" s="530"/>
      <c r="JBM77" s="530"/>
      <c r="JBN77" s="530"/>
      <c r="JBO77" s="530"/>
      <c r="JBP77" s="530"/>
      <c r="JBQ77" s="530"/>
      <c r="JBR77" s="530"/>
      <c r="JBS77" s="530"/>
      <c r="JBT77" s="530"/>
      <c r="JBU77" s="530"/>
      <c r="JBV77" s="530"/>
      <c r="JBW77" s="530"/>
      <c r="JBX77" s="530"/>
      <c r="JBY77" s="530"/>
      <c r="JBZ77" s="530"/>
      <c r="JCA77" s="530"/>
      <c r="JCB77" s="530"/>
      <c r="JCC77" s="530"/>
      <c r="JCD77" s="530"/>
      <c r="JCE77" s="530"/>
      <c r="JCF77" s="530"/>
      <c r="JCG77" s="530"/>
      <c r="JCH77" s="530"/>
      <c r="JCI77" s="530"/>
      <c r="JCJ77" s="530"/>
      <c r="JCK77" s="530"/>
      <c r="JCL77" s="530"/>
      <c r="JCM77" s="530"/>
      <c r="JCN77" s="530"/>
      <c r="JCO77" s="530"/>
      <c r="JCP77" s="530"/>
      <c r="JCQ77" s="530"/>
      <c r="JCR77" s="530"/>
      <c r="JCS77" s="530"/>
      <c r="JCT77" s="530"/>
      <c r="JCU77" s="530"/>
      <c r="JCV77" s="530"/>
      <c r="JCW77" s="530"/>
      <c r="JCX77" s="530"/>
      <c r="JCY77" s="530"/>
      <c r="JCZ77" s="530"/>
      <c r="JDA77" s="530"/>
      <c r="JDB77" s="530"/>
      <c r="JDC77" s="530"/>
      <c r="JDD77" s="530"/>
      <c r="JDE77" s="530"/>
      <c r="JDF77" s="530"/>
      <c r="JDG77" s="530"/>
      <c r="JDH77" s="530"/>
      <c r="JDI77" s="530"/>
      <c r="JDJ77" s="530"/>
      <c r="JDK77" s="530"/>
      <c r="JDL77" s="530"/>
      <c r="JDM77" s="530"/>
      <c r="JDN77" s="530"/>
      <c r="JDO77" s="530"/>
      <c r="JDP77" s="530"/>
      <c r="JDQ77" s="530"/>
      <c r="JDR77" s="530"/>
      <c r="JDS77" s="530"/>
      <c r="JDT77" s="530"/>
      <c r="JDU77" s="530"/>
      <c r="JDV77" s="530"/>
      <c r="JDW77" s="530"/>
      <c r="JDX77" s="530"/>
      <c r="JDY77" s="530"/>
      <c r="JDZ77" s="530"/>
      <c r="JEA77" s="530"/>
      <c r="JEB77" s="530"/>
      <c r="JEC77" s="530"/>
      <c r="JED77" s="530"/>
      <c r="JEE77" s="530"/>
      <c r="JEF77" s="530"/>
      <c r="JEG77" s="530"/>
      <c r="JEH77" s="530"/>
      <c r="JEI77" s="530"/>
      <c r="JEJ77" s="530"/>
      <c r="JEK77" s="530"/>
      <c r="JEL77" s="530"/>
      <c r="JEM77" s="530"/>
      <c r="JEN77" s="530"/>
      <c r="JEO77" s="530"/>
      <c r="JEP77" s="530"/>
      <c r="JEQ77" s="530"/>
      <c r="JER77" s="530"/>
      <c r="JES77" s="530"/>
      <c r="JET77" s="530"/>
      <c r="JEU77" s="530"/>
      <c r="JEV77" s="530"/>
      <c r="JEW77" s="530"/>
      <c r="JEX77" s="530"/>
      <c r="JEY77" s="530"/>
      <c r="JEZ77" s="530"/>
      <c r="JFA77" s="530"/>
      <c r="JFB77" s="530"/>
      <c r="JFC77" s="530"/>
      <c r="JFD77" s="530"/>
      <c r="JFE77" s="530"/>
      <c r="JFF77" s="530"/>
      <c r="JFG77" s="530"/>
      <c r="JFH77" s="530"/>
      <c r="JFI77" s="530"/>
      <c r="JFJ77" s="530"/>
      <c r="JFK77" s="530"/>
      <c r="JFL77" s="530"/>
      <c r="JFM77" s="530"/>
      <c r="JFN77" s="530"/>
      <c r="JFO77" s="530"/>
      <c r="JFP77" s="530"/>
      <c r="JFQ77" s="530"/>
      <c r="JFR77" s="530"/>
      <c r="JFS77" s="530"/>
      <c r="JFT77" s="530"/>
      <c r="JFU77" s="530"/>
      <c r="JFV77" s="530"/>
      <c r="JFW77" s="530"/>
      <c r="JFX77" s="530"/>
      <c r="JFY77" s="530"/>
      <c r="JFZ77" s="530"/>
      <c r="JGA77" s="530"/>
      <c r="JGB77" s="530"/>
      <c r="JGC77" s="530"/>
      <c r="JGD77" s="530"/>
      <c r="JGE77" s="530"/>
      <c r="JGF77" s="530"/>
      <c r="JGG77" s="530"/>
      <c r="JGH77" s="530"/>
      <c r="JGI77" s="530"/>
      <c r="JGJ77" s="530"/>
      <c r="JGK77" s="530"/>
      <c r="JGL77" s="530"/>
      <c r="JGM77" s="530"/>
      <c r="JGN77" s="530"/>
      <c r="JGO77" s="530"/>
      <c r="JGP77" s="530"/>
      <c r="JGQ77" s="530"/>
      <c r="JGR77" s="530"/>
      <c r="JGS77" s="530"/>
      <c r="JGT77" s="530"/>
      <c r="JGU77" s="530"/>
      <c r="JGV77" s="530"/>
      <c r="JGW77" s="530"/>
      <c r="JGX77" s="530"/>
      <c r="JGY77" s="530"/>
      <c r="JGZ77" s="530"/>
      <c r="JHA77" s="530"/>
      <c r="JHB77" s="530"/>
      <c r="JHC77" s="530"/>
      <c r="JHD77" s="530"/>
      <c r="JHE77" s="530"/>
      <c r="JHF77" s="530"/>
      <c r="JHG77" s="530"/>
      <c r="JHH77" s="530"/>
      <c r="JHI77" s="530"/>
      <c r="JHJ77" s="530"/>
      <c r="JHK77" s="530"/>
      <c r="JHL77" s="530"/>
      <c r="JHM77" s="530"/>
      <c r="JHN77" s="530"/>
      <c r="JHO77" s="530"/>
      <c r="JHP77" s="530"/>
      <c r="JHQ77" s="530"/>
      <c r="JHR77" s="530"/>
      <c r="JHS77" s="530"/>
      <c r="JHT77" s="530"/>
      <c r="JHU77" s="530"/>
      <c r="JHV77" s="530"/>
      <c r="JHW77" s="530"/>
      <c r="JHX77" s="530"/>
      <c r="JHY77" s="530"/>
      <c r="JHZ77" s="530"/>
      <c r="JIA77" s="530"/>
      <c r="JIB77" s="530"/>
      <c r="JIC77" s="530"/>
      <c r="JID77" s="530"/>
      <c r="JIE77" s="530"/>
      <c r="JIF77" s="530"/>
      <c r="JIG77" s="530"/>
      <c r="JIH77" s="530"/>
      <c r="JII77" s="530"/>
      <c r="JIJ77" s="530"/>
      <c r="JIK77" s="530"/>
      <c r="JIL77" s="530"/>
      <c r="JIM77" s="530"/>
      <c r="JIN77" s="530"/>
      <c r="JIO77" s="530"/>
      <c r="JIP77" s="530"/>
      <c r="JIQ77" s="530"/>
      <c r="JIR77" s="530"/>
      <c r="JIS77" s="530"/>
      <c r="JIT77" s="530"/>
      <c r="JIU77" s="530"/>
      <c r="JIV77" s="530"/>
      <c r="JIW77" s="530"/>
      <c r="JIX77" s="530"/>
      <c r="JIY77" s="530"/>
      <c r="JIZ77" s="530"/>
      <c r="JJA77" s="530"/>
      <c r="JJB77" s="530"/>
      <c r="JJC77" s="530"/>
      <c r="JJD77" s="530"/>
      <c r="JJE77" s="530"/>
      <c r="JJF77" s="530"/>
      <c r="JJG77" s="530"/>
      <c r="JJH77" s="530"/>
      <c r="JJI77" s="530"/>
      <c r="JJJ77" s="530"/>
      <c r="JJK77" s="530"/>
      <c r="JJL77" s="530"/>
      <c r="JJM77" s="530"/>
      <c r="JJN77" s="530"/>
      <c r="JJO77" s="530"/>
      <c r="JJP77" s="530"/>
      <c r="JJQ77" s="530"/>
      <c r="JJR77" s="530"/>
      <c r="JJS77" s="530"/>
      <c r="JJT77" s="530"/>
      <c r="JJU77" s="530"/>
      <c r="JJV77" s="530"/>
      <c r="JJW77" s="530"/>
      <c r="JJX77" s="530"/>
      <c r="JJY77" s="530"/>
      <c r="JJZ77" s="530"/>
      <c r="JKA77" s="530"/>
      <c r="JKB77" s="530"/>
      <c r="JKC77" s="530"/>
      <c r="JKD77" s="530"/>
      <c r="JKE77" s="530"/>
      <c r="JKF77" s="530"/>
      <c r="JKG77" s="530"/>
      <c r="JKH77" s="530"/>
      <c r="JKI77" s="530"/>
      <c r="JKJ77" s="530"/>
      <c r="JKK77" s="530"/>
      <c r="JKL77" s="530"/>
      <c r="JKM77" s="530"/>
      <c r="JKN77" s="530"/>
      <c r="JKO77" s="530"/>
      <c r="JKP77" s="530"/>
      <c r="JKQ77" s="530"/>
      <c r="JKR77" s="530"/>
      <c r="JKS77" s="530"/>
      <c r="JKT77" s="530"/>
      <c r="JKU77" s="530"/>
      <c r="JKV77" s="530"/>
      <c r="JKW77" s="530"/>
      <c r="JKX77" s="530"/>
      <c r="JKY77" s="530"/>
      <c r="JKZ77" s="530"/>
      <c r="JLA77" s="530"/>
      <c r="JLB77" s="530"/>
      <c r="JLC77" s="530"/>
      <c r="JLD77" s="530"/>
      <c r="JLE77" s="530"/>
      <c r="JLF77" s="530"/>
      <c r="JLG77" s="530"/>
      <c r="JLH77" s="530"/>
      <c r="JLI77" s="530"/>
      <c r="JLJ77" s="530"/>
      <c r="JLK77" s="530"/>
      <c r="JLL77" s="530"/>
      <c r="JLM77" s="530"/>
      <c r="JLN77" s="530"/>
      <c r="JLO77" s="530"/>
      <c r="JLP77" s="530"/>
      <c r="JLQ77" s="530"/>
      <c r="JLR77" s="530"/>
      <c r="JLS77" s="530"/>
      <c r="JLT77" s="530"/>
      <c r="JLU77" s="530"/>
      <c r="JLV77" s="530"/>
      <c r="JLW77" s="530"/>
      <c r="JLX77" s="530"/>
      <c r="JLY77" s="530"/>
      <c r="JLZ77" s="530"/>
      <c r="JMA77" s="530"/>
      <c r="JMB77" s="530"/>
      <c r="JMC77" s="530"/>
      <c r="JMD77" s="530"/>
      <c r="JME77" s="530"/>
      <c r="JMF77" s="530"/>
      <c r="JMG77" s="530"/>
      <c r="JMH77" s="530"/>
      <c r="JMI77" s="530"/>
      <c r="JMJ77" s="530"/>
      <c r="JMK77" s="530"/>
      <c r="JML77" s="530"/>
      <c r="JMM77" s="530"/>
      <c r="JMN77" s="530"/>
      <c r="JMO77" s="530"/>
      <c r="JMP77" s="530"/>
      <c r="JMQ77" s="530"/>
      <c r="JMR77" s="530"/>
      <c r="JMS77" s="530"/>
      <c r="JMT77" s="530"/>
      <c r="JMU77" s="530"/>
      <c r="JMV77" s="530"/>
      <c r="JMW77" s="530"/>
      <c r="JMX77" s="530"/>
      <c r="JMY77" s="530"/>
      <c r="JMZ77" s="530"/>
      <c r="JNA77" s="530"/>
      <c r="JNB77" s="530"/>
      <c r="JNC77" s="530"/>
      <c r="JND77" s="530"/>
      <c r="JNE77" s="530"/>
      <c r="JNF77" s="530"/>
      <c r="JNG77" s="530"/>
      <c r="JNH77" s="530"/>
      <c r="JNI77" s="530"/>
      <c r="JNJ77" s="530"/>
      <c r="JNK77" s="530"/>
      <c r="JNL77" s="530"/>
      <c r="JNM77" s="530"/>
      <c r="JNN77" s="530"/>
      <c r="JNO77" s="530"/>
      <c r="JNP77" s="530"/>
      <c r="JNQ77" s="530"/>
      <c r="JNR77" s="530"/>
      <c r="JNS77" s="530"/>
      <c r="JNT77" s="530"/>
      <c r="JNU77" s="530"/>
      <c r="JNV77" s="530"/>
      <c r="JNW77" s="530"/>
      <c r="JNX77" s="530"/>
      <c r="JNY77" s="530"/>
      <c r="JNZ77" s="530"/>
      <c r="JOA77" s="530"/>
      <c r="JOB77" s="530"/>
      <c r="JOC77" s="530"/>
      <c r="JOD77" s="530"/>
      <c r="JOE77" s="530"/>
      <c r="JOF77" s="530"/>
      <c r="JOG77" s="530"/>
      <c r="JOH77" s="530"/>
      <c r="JOI77" s="530"/>
      <c r="JOJ77" s="530"/>
      <c r="JOK77" s="530"/>
      <c r="JOL77" s="530"/>
      <c r="JOM77" s="530"/>
      <c r="JON77" s="530"/>
      <c r="JOO77" s="530"/>
      <c r="JOP77" s="530"/>
      <c r="JOQ77" s="530"/>
      <c r="JOR77" s="530"/>
      <c r="JOS77" s="530"/>
      <c r="JOT77" s="530"/>
      <c r="JOU77" s="530"/>
      <c r="JOV77" s="530"/>
      <c r="JOW77" s="530"/>
      <c r="JOX77" s="530"/>
      <c r="JOY77" s="530"/>
      <c r="JOZ77" s="530"/>
      <c r="JPA77" s="530"/>
      <c r="JPB77" s="530"/>
      <c r="JPC77" s="530"/>
      <c r="JPD77" s="530"/>
      <c r="JPE77" s="530"/>
      <c r="JPF77" s="530"/>
      <c r="JPG77" s="530"/>
      <c r="JPH77" s="530"/>
      <c r="JPI77" s="530"/>
      <c r="JPJ77" s="530"/>
      <c r="JPK77" s="530"/>
      <c r="JPL77" s="530"/>
      <c r="JPM77" s="530"/>
      <c r="JPN77" s="530"/>
      <c r="JPO77" s="530"/>
      <c r="JPP77" s="530"/>
      <c r="JPQ77" s="530"/>
      <c r="JPR77" s="530"/>
      <c r="JPS77" s="530"/>
      <c r="JPT77" s="530"/>
      <c r="JPU77" s="530"/>
      <c r="JPV77" s="530"/>
      <c r="JPW77" s="530"/>
      <c r="JPX77" s="530"/>
      <c r="JPY77" s="530"/>
      <c r="JPZ77" s="530"/>
      <c r="JQA77" s="530"/>
      <c r="JQB77" s="530"/>
      <c r="JQC77" s="530"/>
      <c r="JQD77" s="530"/>
      <c r="JQE77" s="530"/>
      <c r="JQF77" s="530"/>
      <c r="JQG77" s="530"/>
      <c r="JQH77" s="530"/>
      <c r="JQI77" s="530"/>
      <c r="JQJ77" s="530"/>
      <c r="JQK77" s="530"/>
      <c r="JQL77" s="530"/>
      <c r="JQM77" s="530"/>
      <c r="JQN77" s="530"/>
      <c r="JQO77" s="530"/>
      <c r="JQP77" s="530"/>
      <c r="JQQ77" s="530"/>
      <c r="JQR77" s="530"/>
      <c r="JQS77" s="530"/>
      <c r="JQT77" s="530"/>
      <c r="JQU77" s="530"/>
      <c r="JQV77" s="530"/>
      <c r="JQW77" s="530"/>
      <c r="JQX77" s="530"/>
      <c r="JQY77" s="530"/>
      <c r="JQZ77" s="530"/>
      <c r="JRA77" s="530"/>
      <c r="JRB77" s="530"/>
      <c r="JRC77" s="530"/>
      <c r="JRD77" s="530"/>
      <c r="JRE77" s="530"/>
      <c r="JRF77" s="530"/>
      <c r="JRG77" s="530"/>
      <c r="JRH77" s="530"/>
      <c r="JRI77" s="530"/>
      <c r="JRJ77" s="530"/>
      <c r="JRK77" s="530"/>
      <c r="JRL77" s="530"/>
      <c r="JRM77" s="530"/>
      <c r="JRN77" s="530"/>
      <c r="JRO77" s="530"/>
      <c r="JRP77" s="530"/>
      <c r="JRQ77" s="530"/>
      <c r="JRR77" s="530"/>
      <c r="JRS77" s="530"/>
      <c r="JRT77" s="530"/>
      <c r="JRU77" s="530"/>
      <c r="JRV77" s="530"/>
      <c r="JRW77" s="530"/>
      <c r="JRX77" s="530"/>
      <c r="JRY77" s="530"/>
      <c r="JRZ77" s="530"/>
      <c r="JSA77" s="530"/>
      <c r="JSB77" s="530"/>
      <c r="JSC77" s="530"/>
      <c r="JSD77" s="530"/>
      <c r="JSE77" s="530"/>
      <c r="JSF77" s="530"/>
      <c r="JSG77" s="530"/>
      <c r="JSH77" s="530"/>
      <c r="JSI77" s="530"/>
      <c r="JSJ77" s="530"/>
      <c r="JSK77" s="530"/>
      <c r="JSL77" s="530"/>
      <c r="JSM77" s="530"/>
      <c r="JSN77" s="530"/>
      <c r="JSO77" s="530"/>
      <c r="JSP77" s="530"/>
      <c r="JSQ77" s="530"/>
      <c r="JSR77" s="530"/>
      <c r="JSS77" s="530"/>
      <c r="JST77" s="530"/>
      <c r="JSU77" s="530"/>
      <c r="JSV77" s="530"/>
      <c r="JSW77" s="530"/>
      <c r="JSX77" s="530"/>
      <c r="JSY77" s="530"/>
      <c r="JSZ77" s="530"/>
      <c r="JTA77" s="530"/>
      <c r="JTB77" s="530"/>
      <c r="JTC77" s="530"/>
      <c r="JTD77" s="530"/>
      <c r="JTE77" s="530"/>
      <c r="JTF77" s="530"/>
      <c r="JTG77" s="530"/>
      <c r="JTH77" s="530"/>
      <c r="JTI77" s="530"/>
      <c r="JTJ77" s="530"/>
      <c r="JTK77" s="530"/>
      <c r="JTL77" s="530"/>
      <c r="JTM77" s="530"/>
      <c r="JTN77" s="530"/>
      <c r="JTO77" s="530"/>
      <c r="JTP77" s="530"/>
      <c r="JTQ77" s="530"/>
      <c r="JTR77" s="530"/>
      <c r="JTS77" s="530"/>
      <c r="JTT77" s="530"/>
      <c r="JTU77" s="530"/>
      <c r="JTV77" s="530"/>
      <c r="JTW77" s="530"/>
      <c r="JTX77" s="530"/>
      <c r="JTY77" s="530"/>
      <c r="JTZ77" s="530"/>
      <c r="JUA77" s="530"/>
      <c r="JUB77" s="530"/>
      <c r="JUC77" s="530"/>
      <c r="JUD77" s="530"/>
      <c r="JUE77" s="530"/>
      <c r="JUF77" s="530"/>
      <c r="JUG77" s="530"/>
      <c r="JUH77" s="530"/>
      <c r="JUI77" s="530"/>
      <c r="JUJ77" s="530"/>
      <c r="JUK77" s="530"/>
      <c r="JUL77" s="530"/>
      <c r="JUM77" s="530"/>
      <c r="JUN77" s="530"/>
      <c r="JUO77" s="530"/>
      <c r="JUP77" s="530"/>
      <c r="JUQ77" s="530"/>
      <c r="JUR77" s="530"/>
      <c r="JUS77" s="530"/>
      <c r="JUT77" s="530"/>
      <c r="JUU77" s="530"/>
      <c r="JUV77" s="530"/>
      <c r="JUW77" s="530"/>
      <c r="JUX77" s="530"/>
      <c r="JUY77" s="530"/>
      <c r="JUZ77" s="530"/>
      <c r="JVA77" s="530"/>
      <c r="JVB77" s="530"/>
      <c r="JVC77" s="530"/>
      <c r="JVD77" s="530"/>
      <c r="JVE77" s="530"/>
      <c r="JVF77" s="530"/>
      <c r="JVG77" s="530"/>
      <c r="JVH77" s="530"/>
      <c r="JVI77" s="530"/>
      <c r="JVJ77" s="530"/>
      <c r="JVK77" s="530"/>
      <c r="JVL77" s="530"/>
      <c r="JVM77" s="530"/>
      <c r="JVN77" s="530"/>
      <c r="JVO77" s="530"/>
      <c r="JVP77" s="530"/>
      <c r="JVQ77" s="530"/>
      <c r="JVR77" s="530"/>
      <c r="JVS77" s="530"/>
      <c r="JVT77" s="530"/>
      <c r="JVU77" s="530"/>
      <c r="JVV77" s="530"/>
      <c r="JVW77" s="530"/>
      <c r="JVX77" s="530"/>
      <c r="JVY77" s="530"/>
      <c r="JVZ77" s="530"/>
      <c r="JWA77" s="530"/>
      <c r="JWB77" s="530"/>
      <c r="JWC77" s="530"/>
      <c r="JWD77" s="530"/>
      <c r="JWE77" s="530"/>
      <c r="JWF77" s="530"/>
      <c r="JWG77" s="530"/>
      <c r="JWH77" s="530"/>
      <c r="JWI77" s="530"/>
      <c r="JWJ77" s="530"/>
      <c r="JWK77" s="530"/>
      <c r="JWL77" s="530"/>
      <c r="JWM77" s="530"/>
      <c r="JWN77" s="530"/>
      <c r="JWO77" s="530"/>
      <c r="JWP77" s="530"/>
      <c r="JWQ77" s="530"/>
      <c r="JWR77" s="530"/>
      <c r="JWS77" s="530"/>
      <c r="JWT77" s="530"/>
      <c r="JWU77" s="530"/>
      <c r="JWV77" s="530"/>
      <c r="JWW77" s="530"/>
      <c r="JWX77" s="530"/>
      <c r="JWY77" s="530"/>
      <c r="JWZ77" s="530"/>
      <c r="JXA77" s="530"/>
      <c r="JXB77" s="530"/>
      <c r="JXC77" s="530"/>
      <c r="JXD77" s="530"/>
      <c r="JXE77" s="530"/>
      <c r="JXF77" s="530"/>
      <c r="JXG77" s="530"/>
      <c r="JXH77" s="530"/>
      <c r="JXI77" s="530"/>
      <c r="JXJ77" s="530"/>
      <c r="JXK77" s="530"/>
      <c r="JXL77" s="530"/>
      <c r="JXM77" s="530"/>
      <c r="JXN77" s="530"/>
      <c r="JXO77" s="530"/>
      <c r="JXP77" s="530"/>
      <c r="JXQ77" s="530"/>
      <c r="JXR77" s="530"/>
      <c r="JXS77" s="530"/>
      <c r="JXT77" s="530"/>
      <c r="JXU77" s="530"/>
      <c r="JXV77" s="530"/>
      <c r="JXW77" s="530"/>
      <c r="JXX77" s="530"/>
      <c r="JXY77" s="530"/>
      <c r="JXZ77" s="530"/>
      <c r="JYA77" s="530"/>
      <c r="JYB77" s="530"/>
      <c r="JYC77" s="530"/>
      <c r="JYD77" s="530"/>
      <c r="JYE77" s="530"/>
      <c r="JYF77" s="530"/>
      <c r="JYG77" s="530"/>
      <c r="JYH77" s="530"/>
      <c r="JYI77" s="530"/>
      <c r="JYJ77" s="530"/>
      <c r="JYK77" s="530"/>
      <c r="JYL77" s="530"/>
      <c r="JYM77" s="530"/>
      <c r="JYN77" s="530"/>
      <c r="JYO77" s="530"/>
      <c r="JYP77" s="530"/>
      <c r="JYQ77" s="530"/>
      <c r="JYR77" s="530"/>
      <c r="JYS77" s="530"/>
      <c r="JYT77" s="530"/>
      <c r="JYU77" s="530"/>
      <c r="JYV77" s="530"/>
      <c r="JYW77" s="530"/>
      <c r="JYX77" s="530"/>
      <c r="JYY77" s="530"/>
      <c r="JYZ77" s="530"/>
      <c r="JZA77" s="530"/>
      <c r="JZB77" s="530"/>
      <c r="JZC77" s="530"/>
      <c r="JZD77" s="530"/>
      <c r="JZE77" s="530"/>
      <c r="JZF77" s="530"/>
      <c r="JZG77" s="530"/>
      <c r="JZH77" s="530"/>
      <c r="JZI77" s="530"/>
      <c r="JZJ77" s="530"/>
      <c r="JZK77" s="530"/>
      <c r="JZL77" s="530"/>
      <c r="JZM77" s="530"/>
      <c r="JZN77" s="530"/>
      <c r="JZO77" s="530"/>
      <c r="JZP77" s="530"/>
      <c r="JZQ77" s="530"/>
      <c r="JZR77" s="530"/>
      <c r="JZS77" s="530"/>
      <c r="JZT77" s="530"/>
      <c r="JZU77" s="530"/>
      <c r="JZV77" s="530"/>
      <c r="JZW77" s="530"/>
      <c r="JZX77" s="530"/>
      <c r="JZY77" s="530"/>
      <c r="JZZ77" s="530"/>
      <c r="KAA77" s="530"/>
      <c r="KAB77" s="530"/>
      <c r="KAC77" s="530"/>
      <c r="KAD77" s="530"/>
      <c r="KAE77" s="530"/>
      <c r="KAF77" s="530"/>
      <c r="KAG77" s="530"/>
      <c r="KAH77" s="530"/>
      <c r="KAI77" s="530"/>
      <c r="KAJ77" s="530"/>
      <c r="KAK77" s="530"/>
      <c r="KAL77" s="530"/>
      <c r="KAM77" s="530"/>
      <c r="KAN77" s="530"/>
      <c r="KAO77" s="530"/>
      <c r="KAP77" s="530"/>
      <c r="KAQ77" s="530"/>
      <c r="KAR77" s="530"/>
      <c r="KAS77" s="530"/>
      <c r="KAT77" s="530"/>
      <c r="KAU77" s="530"/>
      <c r="KAV77" s="530"/>
      <c r="KAW77" s="530"/>
      <c r="KAX77" s="530"/>
      <c r="KAY77" s="530"/>
      <c r="KAZ77" s="530"/>
      <c r="KBA77" s="530"/>
      <c r="KBB77" s="530"/>
      <c r="KBC77" s="530"/>
      <c r="KBD77" s="530"/>
      <c r="KBE77" s="530"/>
      <c r="KBF77" s="530"/>
      <c r="KBG77" s="530"/>
      <c r="KBH77" s="530"/>
      <c r="KBI77" s="530"/>
      <c r="KBJ77" s="530"/>
      <c r="KBK77" s="530"/>
      <c r="KBL77" s="530"/>
      <c r="KBM77" s="530"/>
      <c r="KBN77" s="530"/>
      <c r="KBO77" s="530"/>
      <c r="KBP77" s="530"/>
      <c r="KBQ77" s="530"/>
      <c r="KBR77" s="530"/>
      <c r="KBS77" s="530"/>
      <c r="KBT77" s="530"/>
      <c r="KBU77" s="530"/>
      <c r="KBV77" s="530"/>
      <c r="KBW77" s="530"/>
      <c r="KBX77" s="530"/>
      <c r="KBY77" s="530"/>
      <c r="KBZ77" s="530"/>
      <c r="KCA77" s="530"/>
      <c r="KCB77" s="530"/>
      <c r="KCC77" s="530"/>
      <c r="KCD77" s="530"/>
      <c r="KCE77" s="530"/>
      <c r="KCF77" s="530"/>
      <c r="KCG77" s="530"/>
      <c r="KCH77" s="530"/>
      <c r="KCI77" s="530"/>
      <c r="KCJ77" s="530"/>
      <c r="KCK77" s="530"/>
      <c r="KCL77" s="530"/>
      <c r="KCM77" s="530"/>
      <c r="KCN77" s="530"/>
      <c r="KCO77" s="530"/>
      <c r="KCP77" s="530"/>
      <c r="KCQ77" s="530"/>
      <c r="KCR77" s="530"/>
      <c r="KCS77" s="530"/>
      <c r="KCT77" s="530"/>
      <c r="KCU77" s="530"/>
      <c r="KCV77" s="530"/>
      <c r="KCW77" s="530"/>
      <c r="KCX77" s="530"/>
      <c r="KCY77" s="530"/>
      <c r="KCZ77" s="530"/>
      <c r="KDA77" s="530"/>
      <c r="KDB77" s="530"/>
      <c r="KDC77" s="530"/>
      <c r="KDD77" s="530"/>
      <c r="KDE77" s="530"/>
      <c r="KDF77" s="530"/>
      <c r="KDG77" s="530"/>
      <c r="KDH77" s="530"/>
      <c r="KDI77" s="530"/>
      <c r="KDJ77" s="530"/>
      <c r="KDK77" s="530"/>
      <c r="KDL77" s="530"/>
      <c r="KDM77" s="530"/>
      <c r="KDN77" s="530"/>
      <c r="KDO77" s="530"/>
      <c r="KDP77" s="530"/>
      <c r="KDQ77" s="530"/>
      <c r="KDR77" s="530"/>
      <c r="KDS77" s="530"/>
      <c r="KDT77" s="530"/>
      <c r="KDU77" s="530"/>
      <c r="KDV77" s="530"/>
      <c r="KDW77" s="530"/>
      <c r="KDX77" s="530"/>
      <c r="KDY77" s="530"/>
      <c r="KDZ77" s="530"/>
      <c r="KEA77" s="530"/>
      <c r="KEB77" s="530"/>
      <c r="KEC77" s="530"/>
      <c r="KED77" s="530"/>
      <c r="KEE77" s="530"/>
      <c r="KEF77" s="530"/>
      <c r="KEG77" s="530"/>
      <c r="KEH77" s="530"/>
      <c r="KEI77" s="530"/>
      <c r="KEJ77" s="530"/>
      <c r="KEK77" s="530"/>
      <c r="KEL77" s="530"/>
      <c r="KEM77" s="530"/>
      <c r="KEN77" s="530"/>
      <c r="KEO77" s="530"/>
      <c r="KEP77" s="530"/>
      <c r="KEQ77" s="530"/>
      <c r="KER77" s="530"/>
      <c r="KES77" s="530"/>
      <c r="KET77" s="530"/>
      <c r="KEU77" s="530"/>
      <c r="KEV77" s="530"/>
      <c r="KEW77" s="530"/>
      <c r="KEX77" s="530"/>
      <c r="KEY77" s="530"/>
      <c r="KEZ77" s="530"/>
      <c r="KFA77" s="530"/>
      <c r="KFB77" s="530"/>
      <c r="KFC77" s="530"/>
      <c r="KFD77" s="530"/>
      <c r="KFE77" s="530"/>
      <c r="KFF77" s="530"/>
      <c r="KFG77" s="530"/>
      <c r="KFH77" s="530"/>
      <c r="KFI77" s="530"/>
      <c r="KFJ77" s="530"/>
      <c r="KFK77" s="530"/>
      <c r="KFL77" s="530"/>
      <c r="KFM77" s="530"/>
      <c r="KFN77" s="530"/>
      <c r="KFO77" s="530"/>
      <c r="KFP77" s="530"/>
      <c r="KFQ77" s="530"/>
      <c r="KFR77" s="530"/>
      <c r="KFS77" s="530"/>
      <c r="KFT77" s="530"/>
      <c r="KFU77" s="530"/>
      <c r="KFV77" s="530"/>
      <c r="KFW77" s="530"/>
      <c r="KFX77" s="530"/>
      <c r="KFY77" s="530"/>
      <c r="KFZ77" s="530"/>
      <c r="KGA77" s="530"/>
      <c r="KGB77" s="530"/>
      <c r="KGC77" s="530"/>
      <c r="KGD77" s="530"/>
      <c r="KGE77" s="530"/>
      <c r="KGF77" s="530"/>
      <c r="KGG77" s="530"/>
      <c r="KGH77" s="530"/>
      <c r="KGI77" s="530"/>
      <c r="KGJ77" s="530"/>
      <c r="KGK77" s="530"/>
      <c r="KGL77" s="530"/>
      <c r="KGM77" s="530"/>
      <c r="KGN77" s="530"/>
      <c r="KGO77" s="530"/>
      <c r="KGP77" s="530"/>
      <c r="KGQ77" s="530"/>
      <c r="KGR77" s="530"/>
      <c r="KGS77" s="530"/>
      <c r="KGT77" s="530"/>
      <c r="KGU77" s="530"/>
      <c r="KGV77" s="530"/>
      <c r="KGW77" s="530"/>
      <c r="KGX77" s="530"/>
      <c r="KGY77" s="530"/>
      <c r="KGZ77" s="530"/>
      <c r="KHA77" s="530"/>
      <c r="KHB77" s="530"/>
      <c r="KHC77" s="530"/>
      <c r="KHD77" s="530"/>
      <c r="KHE77" s="530"/>
      <c r="KHF77" s="530"/>
      <c r="KHG77" s="530"/>
      <c r="KHH77" s="530"/>
      <c r="KHI77" s="530"/>
      <c r="KHJ77" s="530"/>
      <c r="KHK77" s="530"/>
      <c r="KHL77" s="530"/>
      <c r="KHM77" s="530"/>
      <c r="KHN77" s="530"/>
      <c r="KHO77" s="530"/>
      <c r="KHP77" s="530"/>
      <c r="KHQ77" s="530"/>
      <c r="KHR77" s="530"/>
      <c r="KHS77" s="530"/>
      <c r="KHT77" s="530"/>
      <c r="KHU77" s="530"/>
      <c r="KHV77" s="530"/>
      <c r="KHW77" s="530"/>
      <c r="KHX77" s="530"/>
      <c r="KHY77" s="530"/>
      <c r="KHZ77" s="530"/>
      <c r="KIA77" s="530"/>
      <c r="KIB77" s="530"/>
      <c r="KIC77" s="530"/>
      <c r="KID77" s="530"/>
      <c r="KIE77" s="530"/>
      <c r="KIF77" s="530"/>
      <c r="KIG77" s="530"/>
      <c r="KIH77" s="530"/>
      <c r="KII77" s="530"/>
      <c r="KIJ77" s="530"/>
      <c r="KIK77" s="530"/>
      <c r="KIL77" s="530"/>
      <c r="KIM77" s="530"/>
      <c r="KIN77" s="530"/>
      <c r="KIO77" s="530"/>
      <c r="KIP77" s="530"/>
      <c r="KIQ77" s="530"/>
      <c r="KIR77" s="530"/>
      <c r="KIS77" s="530"/>
      <c r="KIT77" s="530"/>
      <c r="KIU77" s="530"/>
      <c r="KIV77" s="530"/>
      <c r="KIW77" s="530"/>
      <c r="KIX77" s="530"/>
      <c r="KIY77" s="530"/>
      <c r="KIZ77" s="530"/>
      <c r="KJA77" s="530"/>
      <c r="KJB77" s="530"/>
      <c r="KJC77" s="530"/>
      <c r="KJD77" s="530"/>
      <c r="KJE77" s="530"/>
      <c r="KJF77" s="530"/>
      <c r="KJG77" s="530"/>
      <c r="KJH77" s="530"/>
      <c r="KJI77" s="530"/>
      <c r="KJJ77" s="530"/>
      <c r="KJK77" s="530"/>
      <c r="KJL77" s="530"/>
      <c r="KJM77" s="530"/>
      <c r="KJN77" s="530"/>
      <c r="KJO77" s="530"/>
      <c r="KJP77" s="530"/>
      <c r="KJQ77" s="530"/>
      <c r="KJR77" s="530"/>
      <c r="KJS77" s="530"/>
      <c r="KJT77" s="530"/>
      <c r="KJU77" s="530"/>
      <c r="KJV77" s="530"/>
      <c r="KJW77" s="530"/>
      <c r="KJX77" s="530"/>
      <c r="KJY77" s="530"/>
      <c r="KJZ77" s="530"/>
      <c r="KKA77" s="530"/>
      <c r="KKB77" s="530"/>
      <c r="KKC77" s="530"/>
      <c r="KKD77" s="530"/>
      <c r="KKE77" s="530"/>
      <c r="KKF77" s="530"/>
      <c r="KKG77" s="530"/>
      <c r="KKH77" s="530"/>
      <c r="KKI77" s="530"/>
      <c r="KKJ77" s="530"/>
      <c r="KKK77" s="530"/>
      <c r="KKL77" s="530"/>
      <c r="KKM77" s="530"/>
      <c r="KKN77" s="530"/>
      <c r="KKO77" s="530"/>
      <c r="KKP77" s="530"/>
      <c r="KKQ77" s="530"/>
      <c r="KKR77" s="530"/>
      <c r="KKS77" s="530"/>
      <c r="KKT77" s="530"/>
      <c r="KKU77" s="530"/>
      <c r="KKV77" s="530"/>
      <c r="KKW77" s="530"/>
      <c r="KKX77" s="530"/>
      <c r="KKY77" s="530"/>
      <c r="KKZ77" s="530"/>
      <c r="KLA77" s="530"/>
      <c r="KLB77" s="530"/>
      <c r="KLC77" s="530"/>
      <c r="KLD77" s="530"/>
      <c r="KLE77" s="530"/>
      <c r="KLF77" s="530"/>
      <c r="KLG77" s="530"/>
      <c r="KLH77" s="530"/>
      <c r="KLI77" s="530"/>
      <c r="KLJ77" s="530"/>
      <c r="KLK77" s="530"/>
      <c r="KLL77" s="530"/>
      <c r="KLM77" s="530"/>
      <c r="KLN77" s="530"/>
      <c r="KLO77" s="530"/>
      <c r="KLP77" s="530"/>
      <c r="KLQ77" s="530"/>
      <c r="KLR77" s="530"/>
      <c r="KLS77" s="530"/>
      <c r="KLT77" s="530"/>
      <c r="KLU77" s="530"/>
      <c r="KLV77" s="530"/>
      <c r="KLW77" s="530"/>
      <c r="KLX77" s="530"/>
      <c r="KLY77" s="530"/>
      <c r="KLZ77" s="530"/>
      <c r="KMA77" s="530"/>
      <c r="KMB77" s="530"/>
      <c r="KMC77" s="530"/>
      <c r="KMD77" s="530"/>
      <c r="KME77" s="530"/>
      <c r="KMF77" s="530"/>
      <c r="KMG77" s="530"/>
      <c r="KMH77" s="530"/>
      <c r="KMI77" s="530"/>
      <c r="KMJ77" s="530"/>
      <c r="KMK77" s="530"/>
      <c r="KML77" s="530"/>
      <c r="KMM77" s="530"/>
      <c r="KMN77" s="530"/>
      <c r="KMO77" s="530"/>
      <c r="KMP77" s="530"/>
      <c r="KMQ77" s="530"/>
      <c r="KMR77" s="530"/>
      <c r="KMS77" s="530"/>
      <c r="KMT77" s="530"/>
      <c r="KMU77" s="530"/>
      <c r="KMV77" s="530"/>
      <c r="KMW77" s="530"/>
      <c r="KMX77" s="530"/>
      <c r="KMY77" s="530"/>
      <c r="KMZ77" s="530"/>
      <c r="KNA77" s="530"/>
      <c r="KNB77" s="530"/>
      <c r="KNC77" s="530"/>
      <c r="KND77" s="530"/>
      <c r="KNE77" s="530"/>
      <c r="KNF77" s="530"/>
      <c r="KNG77" s="530"/>
      <c r="KNH77" s="530"/>
      <c r="KNI77" s="530"/>
      <c r="KNJ77" s="530"/>
      <c r="KNK77" s="530"/>
      <c r="KNL77" s="530"/>
      <c r="KNM77" s="530"/>
      <c r="KNN77" s="530"/>
      <c r="KNO77" s="530"/>
      <c r="KNP77" s="530"/>
      <c r="KNQ77" s="530"/>
      <c r="KNR77" s="530"/>
      <c r="KNS77" s="530"/>
      <c r="KNT77" s="530"/>
      <c r="KNU77" s="530"/>
      <c r="KNV77" s="530"/>
      <c r="KNW77" s="530"/>
      <c r="KNX77" s="530"/>
      <c r="KNY77" s="530"/>
      <c r="KNZ77" s="530"/>
      <c r="KOA77" s="530"/>
      <c r="KOB77" s="530"/>
      <c r="KOC77" s="530"/>
      <c r="KOD77" s="530"/>
      <c r="KOE77" s="530"/>
      <c r="KOF77" s="530"/>
      <c r="KOG77" s="530"/>
      <c r="KOH77" s="530"/>
      <c r="KOI77" s="530"/>
      <c r="KOJ77" s="530"/>
      <c r="KOK77" s="530"/>
      <c r="KOL77" s="530"/>
      <c r="KOM77" s="530"/>
      <c r="KON77" s="530"/>
      <c r="KOO77" s="530"/>
      <c r="KOP77" s="530"/>
      <c r="KOQ77" s="530"/>
      <c r="KOR77" s="530"/>
      <c r="KOS77" s="530"/>
      <c r="KOT77" s="530"/>
      <c r="KOU77" s="530"/>
      <c r="KOV77" s="530"/>
      <c r="KOW77" s="530"/>
      <c r="KOX77" s="530"/>
      <c r="KOY77" s="530"/>
      <c r="KOZ77" s="530"/>
      <c r="KPA77" s="530"/>
      <c r="KPB77" s="530"/>
      <c r="KPC77" s="530"/>
      <c r="KPD77" s="530"/>
      <c r="KPE77" s="530"/>
      <c r="KPF77" s="530"/>
      <c r="KPG77" s="530"/>
      <c r="KPH77" s="530"/>
      <c r="KPI77" s="530"/>
      <c r="KPJ77" s="530"/>
      <c r="KPK77" s="530"/>
      <c r="KPL77" s="530"/>
      <c r="KPM77" s="530"/>
      <c r="KPN77" s="530"/>
      <c r="KPO77" s="530"/>
      <c r="KPP77" s="530"/>
      <c r="KPQ77" s="530"/>
      <c r="KPR77" s="530"/>
      <c r="KPS77" s="530"/>
      <c r="KPT77" s="530"/>
      <c r="KPU77" s="530"/>
      <c r="KPV77" s="530"/>
      <c r="KPW77" s="530"/>
      <c r="KPX77" s="530"/>
      <c r="KPY77" s="530"/>
      <c r="KPZ77" s="530"/>
      <c r="KQA77" s="530"/>
      <c r="KQB77" s="530"/>
      <c r="KQC77" s="530"/>
      <c r="KQD77" s="530"/>
      <c r="KQE77" s="530"/>
      <c r="KQF77" s="530"/>
      <c r="KQG77" s="530"/>
      <c r="KQH77" s="530"/>
      <c r="KQI77" s="530"/>
      <c r="KQJ77" s="530"/>
      <c r="KQK77" s="530"/>
      <c r="KQL77" s="530"/>
      <c r="KQM77" s="530"/>
      <c r="KQN77" s="530"/>
      <c r="KQO77" s="530"/>
      <c r="KQP77" s="530"/>
      <c r="KQQ77" s="530"/>
      <c r="KQR77" s="530"/>
      <c r="KQS77" s="530"/>
      <c r="KQT77" s="530"/>
      <c r="KQU77" s="530"/>
      <c r="KQV77" s="530"/>
      <c r="KQW77" s="530"/>
      <c r="KQX77" s="530"/>
      <c r="KQY77" s="530"/>
      <c r="KQZ77" s="530"/>
      <c r="KRA77" s="530"/>
      <c r="KRB77" s="530"/>
      <c r="KRC77" s="530"/>
      <c r="KRD77" s="530"/>
      <c r="KRE77" s="530"/>
      <c r="KRF77" s="530"/>
      <c r="KRG77" s="530"/>
      <c r="KRH77" s="530"/>
      <c r="KRI77" s="530"/>
      <c r="KRJ77" s="530"/>
      <c r="KRK77" s="530"/>
      <c r="KRL77" s="530"/>
      <c r="KRM77" s="530"/>
      <c r="KRN77" s="530"/>
      <c r="KRO77" s="530"/>
      <c r="KRP77" s="530"/>
      <c r="KRQ77" s="530"/>
      <c r="KRR77" s="530"/>
      <c r="KRS77" s="530"/>
      <c r="KRT77" s="530"/>
      <c r="KRU77" s="530"/>
      <c r="KRV77" s="530"/>
      <c r="KRW77" s="530"/>
      <c r="KRX77" s="530"/>
      <c r="KRY77" s="530"/>
      <c r="KRZ77" s="530"/>
      <c r="KSA77" s="530"/>
      <c r="KSB77" s="530"/>
      <c r="KSC77" s="530"/>
      <c r="KSD77" s="530"/>
      <c r="KSE77" s="530"/>
      <c r="KSF77" s="530"/>
      <c r="KSG77" s="530"/>
      <c r="KSH77" s="530"/>
      <c r="KSI77" s="530"/>
      <c r="KSJ77" s="530"/>
      <c r="KSK77" s="530"/>
      <c r="KSL77" s="530"/>
      <c r="KSM77" s="530"/>
      <c r="KSN77" s="530"/>
      <c r="KSO77" s="530"/>
      <c r="KSP77" s="530"/>
      <c r="KSQ77" s="530"/>
      <c r="KSR77" s="530"/>
      <c r="KSS77" s="530"/>
      <c r="KST77" s="530"/>
      <c r="KSU77" s="530"/>
      <c r="KSV77" s="530"/>
      <c r="KSW77" s="530"/>
      <c r="KSX77" s="530"/>
      <c r="KSY77" s="530"/>
      <c r="KSZ77" s="530"/>
      <c r="KTA77" s="530"/>
      <c r="KTB77" s="530"/>
      <c r="KTC77" s="530"/>
      <c r="KTD77" s="530"/>
      <c r="KTE77" s="530"/>
      <c r="KTF77" s="530"/>
      <c r="KTG77" s="530"/>
      <c r="KTH77" s="530"/>
      <c r="KTI77" s="530"/>
      <c r="KTJ77" s="530"/>
      <c r="KTK77" s="530"/>
      <c r="KTL77" s="530"/>
      <c r="KTM77" s="530"/>
      <c r="KTN77" s="530"/>
      <c r="KTO77" s="530"/>
      <c r="KTP77" s="530"/>
      <c r="KTQ77" s="530"/>
      <c r="KTR77" s="530"/>
      <c r="KTS77" s="530"/>
      <c r="KTT77" s="530"/>
      <c r="KTU77" s="530"/>
      <c r="KTV77" s="530"/>
      <c r="KTW77" s="530"/>
      <c r="KTX77" s="530"/>
      <c r="KTY77" s="530"/>
      <c r="KTZ77" s="530"/>
      <c r="KUA77" s="530"/>
      <c r="KUB77" s="530"/>
      <c r="KUC77" s="530"/>
      <c r="KUD77" s="530"/>
      <c r="KUE77" s="530"/>
      <c r="KUF77" s="530"/>
      <c r="KUG77" s="530"/>
      <c r="KUH77" s="530"/>
      <c r="KUI77" s="530"/>
      <c r="KUJ77" s="530"/>
      <c r="KUK77" s="530"/>
      <c r="KUL77" s="530"/>
      <c r="KUM77" s="530"/>
      <c r="KUN77" s="530"/>
      <c r="KUO77" s="530"/>
      <c r="KUP77" s="530"/>
      <c r="KUQ77" s="530"/>
      <c r="KUR77" s="530"/>
      <c r="KUS77" s="530"/>
      <c r="KUT77" s="530"/>
      <c r="KUU77" s="530"/>
      <c r="KUV77" s="530"/>
      <c r="KUW77" s="530"/>
      <c r="KUX77" s="530"/>
      <c r="KUY77" s="530"/>
      <c r="KUZ77" s="530"/>
      <c r="KVA77" s="530"/>
      <c r="KVB77" s="530"/>
      <c r="KVC77" s="530"/>
      <c r="KVD77" s="530"/>
      <c r="KVE77" s="530"/>
      <c r="KVF77" s="530"/>
      <c r="KVG77" s="530"/>
      <c r="KVH77" s="530"/>
      <c r="KVI77" s="530"/>
      <c r="KVJ77" s="530"/>
      <c r="KVK77" s="530"/>
      <c r="KVL77" s="530"/>
      <c r="KVM77" s="530"/>
      <c r="KVN77" s="530"/>
      <c r="KVO77" s="530"/>
      <c r="KVP77" s="530"/>
      <c r="KVQ77" s="530"/>
      <c r="KVR77" s="530"/>
      <c r="KVS77" s="530"/>
      <c r="KVT77" s="530"/>
      <c r="KVU77" s="530"/>
      <c r="KVV77" s="530"/>
      <c r="KVW77" s="530"/>
      <c r="KVX77" s="530"/>
      <c r="KVY77" s="530"/>
      <c r="KVZ77" s="530"/>
      <c r="KWA77" s="530"/>
      <c r="KWB77" s="530"/>
      <c r="KWC77" s="530"/>
      <c r="KWD77" s="530"/>
      <c r="KWE77" s="530"/>
      <c r="KWF77" s="530"/>
      <c r="KWG77" s="530"/>
      <c r="KWH77" s="530"/>
      <c r="KWI77" s="530"/>
      <c r="KWJ77" s="530"/>
      <c r="KWK77" s="530"/>
      <c r="KWL77" s="530"/>
      <c r="KWM77" s="530"/>
      <c r="KWN77" s="530"/>
      <c r="KWO77" s="530"/>
      <c r="KWP77" s="530"/>
      <c r="KWQ77" s="530"/>
      <c r="KWR77" s="530"/>
      <c r="KWS77" s="530"/>
      <c r="KWT77" s="530"/>
      <c r="KWU77" s="530"/>
      <c r="KWV77" s="530"/>
      <c r="KWW77" s="530"/>
      <c r="KWX77" s="530"/>
      <c r="KWY77" s="530"/>
      <c r="KWZ77" s="530"/>
      <c r="KXA77" s="530"/>
      <c r="KXB77" s="530"/>
      <c r="KXC77" s="530"/>
      <c r="KXD77" s="530"/>
      <c r="KXE77" s="530"/>
      <c r="KXF77" s="530"/>
      <c r="KXG77" s="530"/>
      <c r="KXH77" s="530"/>
      <c r="KXI77" s="530"/>
      <c r="KXJ77" s="530"/>
      <c r="KXK77" s="530"/>
      <c r="KXL77" s="530"/>
      <c r="KXM77" s="530"/>
      <c r="KXN77" s="530"/>
      <c r="KXO77" s="530"/>
      <c r="KXP77" s="530"/>
      <c r="KXQ77" s="530"/>
      <c r="KXR77" s="530"/>
      <c r="KXS77" s="530"/>
      <c r="KXT77" s="530"/>
      <c r="KXU77" s="530"/>
      <c r="KXV77" s="530"/>
      <c r="KXW77" s="530"/>
      <c r="KXX77" s="530"/>
      <c r="KXY77" s="530"/>
      <c r="KXZ77" s="530"/>
      <c r="KYA77" s="530"/>
      <c r="KYB77" s="530"/>
      <c r="KYC77" s="530"/>
      <c r="KYD77" s="530"/>
      <c r="KYE77" s="530"/>
      <c r="KYF77" s="530"/>
      <c r="KYG77" s="530"/>
      <c r="KYH77" s="530"/>
      <c r="KYI77" s="530"/>
      <c r="KYJ77" s="530"/>
      <c r="KYK77" s="530"/>
      <c r="KYL77" s="530"/>
      <c r="KYM77" s="530"/>
      <c r="KYN77" s="530"/>
      <c r="KYO77" s="530"/>
      <c r="KYP77" s="530"/>
      <c r="KYQ77" s="530"/>
      <c r="KYR77" s="530"/>
      <c r="KYS77" s="530"/>
      <c r="KYT77" s="530"/>
      <c r="KYU77" s="530"/>
      <c r="KYV77" s="530"/>
      <c r="KYW77" s="530"/>
      <c r="KYX77" s="530"/>
      <c r="KYY77" s="530"/>
      <c r="KYZ77" s="530"/>
      <c r="KZA77" s="530"/>
      <c r="KZB77" s="530"/>
      <c r="KZC77" s="530"/>
      <c r="KZD77" s="530"/>
      <c r="KZE77" s="530"/>
      <c r="KZF77" s="530"/>
      <c r="KZG77" s="530"/>
      <c r="KZH77" s="530"/>
      <c r="KZI77" s="530"/>
      <c r="KZJ77" s="530"/>
      <c r="KZK77" s="530"/>
      <c r="KZL77" s="530"/>
      <c r="KZM77" s="530"/>
      <c r="KZN77" s="530"/>
      <c r="KZO77" s="530"/>
      <c r="KZP77" s="530"/>
      <c r="KZQ77" s="530"/>
      <c r="KZR77" s="530"/>
      <c r="KZS77" s="530"/>
      <c r="KZT77" s="530"/>
      <c r="KZU77" s="530"/>
      <c r="KZV77" s="530"/>
      <c r="KZW77" s="530"/>
      <c r="KZX77" s="530"/>
      <c r="KZY77" s="530"/>
      <c r="KZZ77" s="530"/>
      <c r="LAA77" s="530"/>
      <c r="LAB77" s="530"/>
      <c r="LAC77" s="530"/>
      <c r="LAD77" s="530"/>
      <c r="LAE77" s="530"/>
      <c r="LAF77" s="530"/>
      <c r="LAG77" s="530"/>
      <c r="LAH77" s="530"/>
      <c r="LAI77" s="530"/>
      <c r="LAJ77" s="530"/>
      <c r="LAK77" s="530"/>
      <c r="LAL77" s="530"/>
      <c r="LAM77" s="530"/>
      <c r="LAN77" s="530"/>
      <c r="LAO77" s="530"/>
      <c r="LAP77" s="530"/>
      <c r="LAQ77" s="530"/>
      <c r="LAR77" s="530"/>
      <c r="LAS77" s="530"/>
      <c r="LAT77" s="530"/>
      <c r="LAU77" s="530"/>
      <c r="LAV77" s="530"/>
      <c r="LAW77" s="530"/>
      <c r="LAX77" s="530"/>
      <c r="LAY77" s="530"/>
      <c r="LAZ77" s="530"/>
      <c r="LBA77" s="530"/>
      <c r="LBB77" s="530"/>
      <c r="LBC77" s="530"/>
      <c r="LBD77" s="530"/>
      <c r="LBE77" s="530"/>
      <c r="LBF77" s="530"/>
      <c r="LBG77" s="530"/>
      <c r="LBH77" s="530"/>
      <c r="LBI77" s="530"/>
      <c r="LBJ77" s="530"/>
      <c r="LBK77" s="530"/>
      <c r="LBL77" s="530"/>
      <c r="LBM77" s="530"/>
      <c r="LBN77" s="530"/>
      <c r="LBO77" s="530"/>
      <c r="LBP77" s="530"/>
      <c r="LBQ77" s="530"/>
      <c r="LBR77" s="530"/>
      <c r="LBS77" s="530"/>
      <c r="LBT77" s="530"/>
      <c r="LBU77" s="530"/>
      <c r="LBV77" s="530"/>
      <c r="LBW77" s="530"/>
      <c r="LBX77" s="530"/>
      <c r="LBY77" s="530"/>
      <c r="LBZ77" s="530"/>
      <c r="LCA77" s="530"/>
      <c r="LCB77" s="530"/>
      <c r="LCC77" s="530"/>
      <c r="LCD77" s="530"/>
      <c r="LCE77" s="530"/>
      <c r="LCF77" s="530"/>
      <c r="LCG77" s="530"/>
      <c r="LCH77" s="530"/>
      <c r="LCI77" s="530"/>
      <c r="LCJ77" s="530"/>
      <c r="LCK77" s="530"/>
      <c r="LCL77" s="530"/>
      <c r="LCM77" s="530"/>
      <c r="LCN77" s="530"/>
      <c r="LCO77" s="530"/>
      <c r="LCP77" s="530"/>
      <c r="LCQ77" s="530"/>
      <c r="LCR77" s="530"/>
      <c r="LCS77" s="530"/>
      <c r="LCT77" s="530"/>
      <c r="LCU77" s="530"/>
      <c r="LCV77" s="530"/>
      <c r="LCW77" s="530"/>
      <c r="LCX77" s="530"/>
      <c r="LCY77" s="530"/>
      <c r="LCZ77" s="530"/>
      <c r="LDA77" s="530"/>
      <c r="LDB77" s="530"/>
      <c r="LDC77" s="530"/>
      <c r="LDD77" s="530"/>
      <c r="LDE77" s="530"/>
      <c r="LDF77" s="530"/>
      <c r="LDG77" s="530"/>
      <c r="LDH77" s="530"/>
      <c r="LDI77" s="530"/>
      <c r="LDJ77" s="530"/>
      <c r="LDK77" s="530"/>
      <c r="LDL77" s="530"/>
      <c r="LDM77" s="530"/>
      <c r="LDN77" s="530"/>
      <c r="LDO77" s="530"/>
      <c r="LDP77" s="530"/>
      <c r="LDQ77" s="530"/>
      <c r="LDR77" s="530"/>
      <c r="LDS77" s="530"/>
      <c r="LDT77" s="530"/>
      <c r="LDU77" s="530"/>
      <c r="LDV77" s="530"/>
      <c r="LDW77" s="530"/>
      <c r="LDX77" s="530"/>
      <c r="LDY77" s="530"/>
      <c r="LDZ77" s="530"/>
      <c r="LEA77" s="530"/>
      <c r="LEB77" s="530"/>
      <c r="LEC77" s="530"/>
      <c r="LED77" s="530"/>
      <c r="LEE77" s="530"/>
      <c r="LEF77" s="530"/>
      <c r="LEG77" s="530"/>
      <c r="LEH77" s="530"/>
      <c r="LEI77" s="530"/>
      <c r="LEJ77" s="530"/>
      <c r="LEK77" s="530"/>
      <c r="LEL77" s="530"/>
      <c r="LEM77" s="530"/>
      <c r="LEN77" s="530"/>
      <c r="LEO77" s="530"/>
      <c r="LEP77" s="530"/>
      <c r="LEQ77" s="530"/>
      <c r="LER77" s="530"/>
      <c r="LES77" s="530"/>
      <c r="LET77" s="530"/>
      <c r="LEU77" s="530"/>
      <c r="LEV77" s="530"/>
      <c r="LEW77" s="530"/>
      <c r="LEX77" s="530"/>
      <c r="LEY77" s="530"/>
      <c r="LEZ77" s="530"/>
      <c r="LFA77" s="530"/>
      <c r="LFB77" s="530"/>
      <c r="LFC77" s="530"/>
      <c r="LFD77" s="530"/>
      <c r="LFE77" s="530"/>
      <c r="LFF77" s="530"/>
      <c r="LFG77" s="530"/>
      <c r="LFH77" s="530"/>
      <c r="LFI77" s="530"/>
      <c r="LFJ77" s="530"/>
      <c r="LFK77" s="530"/>
      <c r="LFL77" s="530"/>
      <c r="LFM77" s="530"/>
      <c r="LFN77" s="530"/>
      <c r="LFO77" s="530"/>
      <c r="LFP77" s="530"/>
      <c r="LFQ77" s="530"/>
      <c r="LFR77" s="530"/>
      <c r="LFS77" s="530"/>
      <c r="LFT77" s="530"/>
      <c r="LFU77" s="530"/>
      <c r="LFV77" s="530"/>
      <c r="LFW77" s="530"/>
      <c r="LFX77" s="530"/>
      <c r="LFY77" s="530"/>
      <c r="LFZ77" s="530"/>
      <c r="LGA77" s="530"/>
      <c r="LGB77" s="530"/>
      <c r="LGC77" s="530"/>
      <c r="LGD77" s="530"/>
      <c r="LGE77" s="530"/>
      <c r="LGF77" s="530"/>
      <c r="LGG77" s="530"/>
      <c r="LGH77" s="530"/>
      <c r="LGI77" s="530"/>
      <c r="LGJ77" s="530"/>
      <c r="LGK77" s="530"/>
      <c r="LGL77" s="530"/>
      <c r="LGM77" s="530"/>
      <c r="LGN77" s="530"/>
      <c r="LGO77" s="530"/>
      <c r="LGP77" s="530"/>
      <c r="LGQ77" s="530"/>
      <c r="LGR77" s="530"/>
      <c r="LGS77" s="530"/>
      <c r="LGT77" s="530"/>
      <c r="LGU77" s="530"/>
      <c r="LGV77" s="530"/>
      <c r="LGW77" s="530"/>
      <c r="LGX77" s="530"/>
      <c r="LGY77" s="530"/>
      <c r="LGZ77" s="530"/>
      <c r="LHA77" s="530"/>
      <c r="LHB77" s="530"/>
      <c r="LHC77" s="530"/>
      <c r="LHD77" s="530"/>
      <c r="LHE77" s="530"/>
      <c r="LHF77" s="530"/>
      <c r="LHG77" s="530"/>
      <c r="LHH77" s="530"/>
      <c r="LHI77" s="530"/>
      <c r="LHJ77" s="530"/>
      <c r="LHK77" s="530"/>
      <c r="LHL77" s="530"/>
      <c r="LHM77" s="530"/>
      <c r="LHN77" s="530"/>
      <c r="LHO77" s="530"/>
      <c r="LHP77" s="530"/>
      <c r="LHQ77" s="530"/>
      <c r="LHR77" s="530"/>
      <c r="LHS77" s="530"/>
      <c r="LHT77" s="530"/>
      <c r="LHU77" s="530"/>
      <c r="LHV77" s="530"/>
      <c r="LHW77" s="530"/>
      <c r="LHX77" s="530"/>
      <c r="LHY77" s="530"/>
      <c r="LHZ77" s="530"/>
      <c r="LIA77" s="530"/>
      <c r="LIB77" s="530"/>
      <c r="LIC77" s="530"/>
      <c r="LID77" s="530"/>
      <c r="LIE77" s="530"/>
      <c r="LIF77" s="530"/>
      <c r="LIG77" s="530"/>
      <c r="LIH77" s="530"/>
      <c r="LII77" s="530"/>
      <c r="LIJ77" s="530"/>
      <c r="LIK77" s="530"/>
      <c r="LIL77" s="530"/>
      <c r="LIM77" s="530"/>
      <c r="LIN77" s="530"/>
      <c r="LIO77" s="530"/>
      <c r="LIP77" s="530"/>
      <c r="LIQ77" s="530"/>
      <c r="LIR77" s="530"/>
      <c r="LIS77" s="530"/>
      <c r="LIT77" s="530"/>
      <c r="LIU77" s="530"/>
      <c r="LIV77" s="530"/>
      <c r="LIW77" s="530"/>
      <c r="LIX77" s="530"/>
      <c r="LIY77" s="530"/>
      <c r="LIZ77" s="530"/>
      <c r="LJA77" s="530"/>
      <c r="LJB77" s="530"/>
      <c r="LJC77" s="530"/>
      <c r="LJD77" s="530"/>
      <c r="LJE77" s="530"/>
      <c r="LJF77" s="530"/>
      <c r="LJG77" s="530"/>
      <c r="LJH77" s="530"/>
      <c r="LJI77" s="530"/>
      <c r="LJJ77" s="530"/>
      <c r="LJK77" s="530"/>
      <c r="LJL77" s="530"/>
      <c r="LJM77" s="530"/>
      <c r="LJN77" s="530"/>
      <c r="LJO77" s="530"/>
      <c r="LJP77" s="530"/>
      <c r="LJQ77" s="530"/>
      <c r="LJR77" s="530"/>
      <c r="LJS77" s="530"/>
      <c r="LJT77" s="530"/>
      <c r="LJU77" s="530"/>
      <c r="LJV77" s="530"/>
      <c r="LJW77" s="530"/>
      <c r="LJX77" s="530"/>
      <c r="LJY77" s="530"/>
      <c r="LJZ77" s="530"/>
      <c r="LKA77" s="530"/>
      <c r="LKB77" s="530"/>
      <c r="LKC77" s="530"/>
      <c r="LKD77" s="530"/>
      <c r="LKE77" s="530"/>
      <c r="LKF77" s="530"/>
      <c r="LKG77" s="530"/>
      <c r="LKH77" s="530"/>
      <c r="LKI77" s="530"/>
      <c r="LKJ77" s="530"/>
      <c r="LKK77" s="530"/>
      <c r="LKL77" s="530"/>
      <c r="LKM77" s="530"/>
      <c r="LKN77" s="530"/>
      <c r="LKO77" s="530"/>
      <c r="LKP77" s="530"/>
      <c r="LKQ77" s="530"/>
      <c r="LKR77" s="530"/>
      <c r="LKS77" s="530"/>
      <c r="LKT77" s="530"/>
      <c r="LKU77" s="530"/>
      <c r="LKV77" s="530"/>
      <c r="LKW77" s="530"/>
      <c r="LKX77" s="530"/>
      <c r="LKY77" s="530"/>
      <c r="LKZ77" s="530"/>
      <c r="LLA77" s="530"/>
      <c r="LLB77" s="530"/>
      <c r="LLC77" s="530"/>
      <c r="LLD77" s="530"/>
      <c r="LLE77" s="530"/>
      <c r="LLF77" s="530"/>
      <c r="LLG77" s="530"/>
      <c r="LLH77" s="530"/>
      <c r="LLI77" s="530"/>
      <c r="LLJ77" s="530"/>
      <c r="LLK77" s="530"/>
      <c r="LLL77" s="530"/>
      <c r="LLM77" s="530"/>
      <c r="LLN77" s="530"/>
      <c r="LLO77" s="530"/>
      <c r="LLP77" s="530"/>
      <c r="LLQ77" s="530"/>
      <c r="LLR77" s="530"/>
      <c r="LLS77" s="530"/>
      <c r="LLT77" s="530"/>
      <c r="LLU77" s="530"/>
      <c r="LLV77" s="530"/>
      <c r="LLW77" s="530"/>
      <c r="LLX77" s="530"/>
      <c r="LLY77" s="530"/>
      <c r="LLZ77" s="530"/>
      <c r="LMA77" s="530"/>
      <c r="LMB77" s="530"/>
      <c r="LMC77" s="530"/>
      <c r="LMD77" s="530"/>
      <c r="LME77" s="530"/>
      <c r="LMF77" s="530"/>
      <c r="LMG77" s="530"/>
      <c r="LMH77" s="530"/>
      <c r="LMI77" s="530"/>
      <c r="LMJ77" s="530"/>
      <c r="LMK77" s="530"/>
      <c r="LML77" s="530"/>
      <c r="LMM77" s="530"/>
      <c r="LMN77" s="530"/>
      <c r="LMO77" s="530"/>
      <c r="LMP77" s="530"/>
      <c r="LMQ77" s="530"/>
      <c r="LMR77" s="530"/>
      <c r="LMS77" s="530"/>
      <c r="LMT77" s="530"/>
      <c r="LMU77" s="530"/>
      <c r="LMV77" s="530"/>
      <c r="LMW77" s="530"/>
      <c r="LMX77" s="530"/>
      <c r="LMY77" s="530"/>
      <c r="LMZ77" s="530"/>
      <c r="LNA77" s="530"/>
      <c r="LNB77" s="530"/>
      <c r="LNC77" s="530"/>
      <c r="LND77" s="530"/>
      <c r="LNE77" s="530"/>
      <c r="LNF77" s="530"/>
      <c r="LNG77" s="530"/>
      <c r="LNH77" s="530"/>
      <c r="LNI77" s="530"/>
      <c r="LNJ77" s="530"/>
      <c r="LNK77" s="530"/>
      <c r="LNL77" s="530"/>
      <c r="LNM77" s="530"/>
      <c r="LNN77" s="530"/>
      <c r="LNO77" s="530"/>
      <c r="LNP77" s="530"/>
      <c r="LNQ77" s="530"/>
      <c r="LNR77" s="530"/>
      <c r="LNS77" s="530"/>
      <c r="LNT77" s="530"/>
      <c r="LNU77" s="530"/>
      <c r="LNV77" s="530"/>
      <c r="LNW77" s="530"/>
      <c r="LNX77" s="530"/>
      <c r="LNY77" s="530"/>
      <c r="LNZ77" s="530"/>
      <c r="LOA77" s="530"/>
      <c r="LOB77" s="530"/>
      <c r="LOC77" s="530"/>
      <c r="LOD77" s="530"/>
      <c r="LOE77" s="530"/>
      <c r="LOF77" s="530"/>
      <c r="LOG77" s="530"/>
      <c r="LOH77" s="530"/>
      <c r="LOI77" s="530"/>
      <c r="LOJ77" s="530"/>
      <c r="LOK77" s="530"/>
      <c r="LOL77" s="530"/>
      <c r="LOM77" s="530"/>
      <c r="LON77" s="530"/>
      <c r="LOO77" s="530"/>
      <c r="LOP77" s="530"/>
      <c r="LOQ77" s="530"/>
      <c r="LOR77" s="530"/>
      <c r="LOS77" s="530"/>
      <c r="LOT77" s="530"/>
      <c r="LOU77" s="530"/>
      <c r="LOV77" s="530"/>
      <c r="LOW77" s="530"/>
      <c r="LOX77" s="530"/>
      <c r="LOY77" s="530"/>
      <c r="LOZ77" s="530"/>
      <c r="LPA77" s="530"/>
      <c r="LPB77" s="530"/>
      <c r="LPC77" s="530"/>
      <c r="LPD77" s="530"/>
      <c r="LPE77" s="530"/>
      <c r="LPF77" s="530"/>
      <c r="LPG77" s="530"/>
      <c r="LPH77" s="530"/>
      <c r="LPI77" s="530"/>
      <c r="LPJ77" s="530"/>
      <c r="LPK77" s="530"/>
      <c r="LPL77" s="530"/>
      <c r="LPM77" s="530"/>
      <c r="LPN77" s="530"/>
      <c r="LPO77" s="530"/>
      <c r="LPP77" s="530"/>
      <c r="LPQ77" s="530"/>
      <c r="LPR77" s="530"/>
      <c r="LPS77" s="530"/>
      <c r="LPT77" s="530"/>
      <c r="LPU77" s="530"/>
      <c r="LPV77" s="530"/>
      <c r="LPW77" s="530"/>
      <c r="LPX77" s="530"/>
      <c r="LPY77" s="530"/>
      <c r="LPZ77" s="530"/>
      <c r="LQA77" s="530"/>
      <c r="LQB77" s="530"/>
      <c r="LQC77" s="530"/>
      <c r="LQD77" s="530"/>
      <c r="LQE77" s="530"/>
      <c r="LQF77" s="530"/>
      <c r="LQG77" s="530"/>
      <c r="LQH77" s="530"/>
      <c r="LQI77" s="530"/>
      <c r="LQJ77" s="530"/>
      <c r="LQK77" s="530"/>
      <c r="LQL77" s="530"/>
      <c r="LQM77" s="530"/>
      <c r="LQN77" s="530"/>
      <c r="LQO77" s="530"/>
      <c r="LQP77" s="530"/>
      <c r="LQQ77" s="530"/>
      <c r="LQR77" s="530"/>
      <c r="LQS77" s="530"/>
      <c r="LQT77" s="530"/>
      <c r="LQU77" s="530"/>
      <c r="LQV77" s="530"/>
      <c r="LQW77" s="530"/>
      <c r="LQX77" s="530"/>
      <c r="LQY77" s="530"/>
      <c r="LQZ77" s="530"/>
      <c r="LRA77" s="530"/>
      <c r="LRB77" s="530"/>
      <c r="LRC77" s="530"/>
      <c r="LRD77" s="530"/>
      <c r="LRE77" s="530"/>
      <c r="LRF77" s="530"/>
      <c r="LRG77" s="530"/>
      <c r="LRH77" s="530"/>
      <c r="LRI77" s="530"/>
      <c r="LRJ77" s="530"/>
      <c r="LRK77" s="530"/>
      <c r="LRL77" s="530"/>
      <c r="LRM77" s="530"/>
      <c r="LRN77" s="530"/>
      <c r="LRO77" s="530"/>
      <c r="LRP77" s="530"/>
      <c r="LRQ77" s="530"/>
      <c r="LRR77" s="530"/>
      <c r="LRS77" s="530"/>
      <c r="LRT77" s="530"/>
      <c r="LRU77" s="530"/>
      <c r="LRV77" s="530"/>
      <c r="LRW77" s="530"/>
      <c r="LRX77" s="530"/>
      <c r="LRY77" s="530"/>
      <c r="LRZ77" s="530"/>
      <c r="LSA77" s="530"/>
      <c r="LSB77" s="530"/>
      <c r="LSC77" s="530"/>
      <c r="LSD77" s="530"/>
      <c r="LSE77" s="530"/>
      <c r="LSF77" s="530"/>
      <c r="LSG77" s="530"/>
      <c r="LSH77" s="530"/>
      <c r="LSI77" s="530"/>
      <c r="LSJ77" s="530"/>
      <c r="LSK77" s="530"/>
      <c r="LSL77" s="530"/>
      <c r="LSM77" s="530"/>
      <c r="LSN77" s="530"/>
      <c r="LSO77" s="530"/>
      <c r="LSP77" s="530"/>
      <c r="LSQ77" s="530"/>
      <c r="LSR77" s="530"/>
      <c r="LSS77" s="530"/>
      <c r="LST77" s="530"/>
      <c r="LSU77" s="530"/>
      <c r="LSV77" s="530"/>
      <c r="LSW77" s="530"/>
      <c r="LSX77" s="530"/>
      <c r="LSY77" s="530"/>
      <c r="LSZ77" s="530"/>
      <c r="LTA77" s="530"/>
      <c r="LTB77" s="530"/>
      <c r="LTC77" s="530"/>
      <c r="LTD77" s="530"/>
      <c r="LTE77" s="530"/>
      <c r="LTF77" s="530"/>
      <c r="LTG77" s="530"/>
      <c r="LTH77" s="530"/>
      <c r="LTI77" s="530"/>
      <c r="LTJ77" s="530"/>
      <c r="LTK77" s="530"/>
      <c r="LTL77" s="530"/>
      <c r="LTM77" s="530"/>
      <c r="LTN77" s="530"/>
      <c r="LTO77" s="530"/>
      <c r="LTP77" s="530"/>
      <c r="LTQ77" s="530"/>
      <c r="LTR77" s="530"/>
      <c r="LTS77" s="530"/>
      <c r="LTT77" s="530"/>
      <c r="LTU77" s="530"/>
      <c r="LTV77" s="530"/>
      <c r="LTW77" s="530"/>
      <c r="LTX77" s="530"/>
      <c r="LTY77" s="530"/>
      <c r="LTZ77" s="530"/>
      <c r="LUA77" s="530"/>
      <c r="LUB77" s="530"/>
      <c r="LUC77" s="530"/>
      <c r="LUD77" s="530"/>
      <c r="LUE77" s="530"/>
      <c r="LUF77" s="530"/>
      <c r="LUG77" s="530"/>
      <c r="LUH77" s="530"/>
      <c r="LUI77" s="530"/>
      <c r="LUJ77" s="530"/>
      <c r="LUK77" s="530"/>
      <c r="LUL77" s="530"/>
      <c r="LUM77" s="530"/>
      <c r="LUN77" s="530"/>
      <c r="LUO77" s="530"/>
      <c r="LUP77" s="530"/>
      <c r="LUQ77" s="530"/>
      <c r="LUR77" s="530"/>
      <c r="LUS77" s="530"/>
      <c r="LUT77" s="530"/>
      <c r="LUU77" s="530"/>
      <c r="LUV77" s="530"/>
      <c r="LUW77" s="530"/>
      <c r="LUX77" s="530"/>
      <c r="LUY77" s="530"/>
      <c r="LUZ77" s="530"/>
      <c r="LVA77" s="530"/>
      <c r="LVB77" s="530"/>
      <c r="LVC77" s="530"/>
      <c r="LVD77" s="530"/>
      <c r="LVE77" s="530"/>
      <c r="LVF77" s="530"/>
      <c r="LVG77" s="530"/>
      <c r="LVH77" s="530"/>
      <c r="LVI77" s="530"/>
      <c r="LVJ77" s="530"/>
      <c r="LVK77" s="530"/>
      <c r="LVL77" s="530"/>
      <c r="LVM77" s="530"/>
      <c r="LVN77" s="530"/>
      <c r="LVO77" s="530"/>
      <c r="LVP77" s="530"/>
      <c r="LVQ77" s="530"/>
      <c r="LVR77" s="530"/>
      <c r="LVS77" s="530"/>
      <c r="LVT77" s="530"/>
      <c r="LVU77" s="530"/>
      <c r="LVV77" s="530"/>
      <c r="LVW77" s="530"/>
      <c r="LVX77" s="530"/>
      <c r="LVY77" s="530"/>
      <c r="LVZ77" s="530"/>
      <c r="LWA77" s="530"/>
      <c r="LWB77" s="530"/>
      <c r="LWC77" s="530"/>
      <c r="LWD77" s="530"/>
      <c r="LWE77" s="530"/>
      <c r="LWF77" s="530"/>
      <c r="LWG77" s="530"/>
      <c r="LWH77" s="530"/>
      <c r="LWI77" s="530"/>
      <c r="LWJ77" s="530"/>
      <c r="LWK77" s="530"/>
      <c r="LWL77" s="530"/>
      <c r="LWM77" s="530"/>
      <c r="LWN77" s="530"/>
      <c r="LWO77" s="530"/>
      <c r="LWP77" s="530"/>
      <c r="LWQ77" s="530"/>
      <c r="LWR77" s="530"/>
      <c r="LWS77" s="530"/>
      <c r="LWT77" s="530"/>
      <c r="LWU77" s="530"/>
      <c r="LWV77" s="530"/>
      <c r="LWW77" s="530"/>
      <c r="LWX77" s="530"/>
      <c r="LWY77" s="530"/>
      <c r="LWZ77" s="530"/>
      <c r="LXA77" s="530"/>
      <c r="LXB77" s="530"/>
      <c r="LXC77" s="530"/>
      <c r="LXD77" s="530"/>
      <c r="LXE77" s="530"/>
      <c r="LXF77" s="530"/>
      <c r="LXG77" s="530"/>
      <c r="LXH77" s="530"/>
      <c r="LXI77" s="530"/>
      <c r="LXJ77" s="530"/>
      <c r="LXK77" s="530"/>
      <c r="LXL77" s="530"/>
      <c r="LXM77" s="530"/>
      <c r="LXN77" s="530"/>
      <c r="LXO77" s="530"/>
      <c r="LXP77" s="530"/>
      <c r="LXQ77" s="530"/>
      <c r="LXR77" s="530"/>
      <c r="LXS77" s="530"/>
      <c r="LXT77" s="530"/>
      <c r="LXU77" s="530"/>
      <c r="LXV77" s="530"/>
      <c r="LXW77" s="530"/>
      <c r="LXX77" s="530"/>
      <c r="LXY77" s="530"/>
      <c r="LXZ77" s="530"/>
      <c r="LYA77" s="530"/>
      <c r="LYB77" s="530"/>
      <c r="LYC77" s="530"/>
      <c r="LYD77" s="530"/>
      <c r="LYE77" s="530"/>
      <c r="LYF77" s="530"/>
      <c r="LYG77" s="530"/>
      <c r="LYH77" s="530"/>
      <c r="LYI77" s="530"/>
      <c r="LYJ77" s="530"/>
      <c r="LYK77" s="530"/>
      <c r="LYL77" s="530"/>
      <c r="LYM77" s="530"/>
      <c r="LYN77" s="530"/>
      <c r="LYO77" s="530"/>
      <c r="LYP77" s="530"/>
      <c r="LYQ77" s="530"/>
      <c r="LYR77" s="530"/>
      <c r="LYS77" s="530"/>
      <c r="LYT77" s="530"/>
      <c r="LYU77" s="530"/>
      <c r="LYV77" s="530"/>
      <c r="LYW77" s="530"/>
      <c r="LYX77" s="530"/>
      <c r="LYY77" s="530"/>
      <c r="LYZ77" s="530"/>
      <c r="LZA77" s="530"/>
      <c r="LZB77" s="530"/>
      <c r="LZC77" s="530"/>
      <c r="LZD77" s="530"/>
      <c r="LZE77" s="530"/>
      <c r="LZF77" s="530"/>
      <c r="LZG77" s="530"/>
      <c r="LZH77" s="530"/>
      <c r="LZI77" s="530"/>
      <c r="LZJ77" s="530"/>
      <c r="LZK77" s="530"/>
      <c r="LZL77" s="530"/>
      <c r="LZM77" s="530"/>
      <c r="LZN77" s="530"/>
      <c r="LZO77" s="530"/>
      <c r="LZP77" s="530"/>
      <c r="LZQ77" s="530"/>
      <c r="LZR77" s="530"/>
      <c r="LZS77" s="530"/>
      <c r="LZT77" s="530"/>
      <c r="LZU77" s="530"/>
      <c r="LZV77" s="530"/>
      <c r="LZW77" s="530"/>
      <c r="LZX77" s="530"/>
      <c r="LZY77" s="530"/>
      <c r="LZZ77" s="530"/>
      <c r="MAA77" s="530"/>
      <c r="MAB77" s="530"/>
      <c r="MAC77" s="530"/>
      <c r="MAD77" s="530"/>
      <c r="MAE77" s="530"/>
      <c r="MAF77" s="530"/>
      <c r="MAG77" s="530"/>
      <c r="MAH77" s="530"/>
      <c r="MAI77" s="530"/>
      <c r="MAJ77" s="530"/>
      <c r="MAK77" s="530"/>
      <c r="MAL77" s="530"/>
      <c r="MAM77" s="530"/>
      <c r="MAN77" s="530"/>
      <c r="MAO77" s="530"/>
      <c r="MAP77" s="530"/>
      <c r="MAQ77" s="530"/>
      <c r="MAR77" s="530"/>
      <c r="MAS77" s="530"/>
      <c r="MAT77" s="530"/>
      <c r="MAU77" s="530"/>
      <c r="MAV77" s="530"/>
      <c r="MAW77" s="530"/>
      <c r="MAX77" s="530"/>
      <c r="MAY77" s="530"/>
      <c r="MAZ77" s="530"/>
      <c r="MBA77" s="530"/>
      <c r="MBB77" s="530"/>
      <c r="MBC77" s="530"/>
      <c r="MBD77" s="530"/>
      <c r="MBE77" s="530"/>
      <c r="MBF77" s="530"/>
      <c r="MBG77" s="530"/>
      <c r="MBH77" s="530"/>
      <c r="MBI77" s="530"/>
      <c r="MBJ77" s="530"/>
      <c r="MBK77" s="530"/>
      <c r="MBL77" s="530"/>
      <c r="MBM77" s="530"/>
      <c r="MBN77" s="530"/>
      <c r="MBO77" s="530"/>
      <c r="MBP77" s="530"/>
      <c r="MBQ77" s="530"/>
      <c r="MBR77" s="530"/>
      <c r="MBS77" s="530"/>
      <c r="MBT77" s="530"/>
      <c r="MBU77" s="530"/>
      <c r="MBV77" s="530"/>
      <c r="MBW77" s="530"/>
      <c r="MBX77" s="530"/>
      <c r="MBY77" s="530"/>
      <c r="MBZ77" s="530"/>
      <c r="MCA77" s="530"/>
      <c r="MCB77" s="530"/>
      <c r="MCC77" s="530"/>
      <c r="MCD77" s="530"/>
      <c r="MCE77" s="530"/>
      <c r="MCF77" s="530"/>
      <c r="MCG77" s="530"/>
      <c r="MCH77" s="530"/>
      <c r="MCI77" s="530"/>
      <c r="MCJ77" s="530"/>
      <c r="MCK77" s="530"/>
      <c r="MCL77" s="530"/>
      <c r="MCM77" s="530"/>
      <c r="MCN77" s="530"/>
      <c r="MCO77" s="530"/>
      <c r="MCP77" s="530"/>
      <c r="MCQ77" s="530"/>
      <c r="MCR77" s="530"/>
      <c r="MCS77" s="530"/>
      <c r="MCT77" s="530"/>
      <c r="MCU77" s="530"/>
      <c r="MCV77" s="530"/>
      <c r="MCW77" s="530"/>
      <c r="MCX77" s="530"/>
      <c r="MCY77" s="530"/>
      <c r="MCZ77" s="530"/>
      <c r="MDA77" s="530"/>
      <c r="MDB77" s="530"/>
      <c r="MDC77" s="530"/>
      <c r="MDD77" s="530"/>
      <c r="MDE77" s="530"/>
      <c r="MDF77" s="530"/>
      <c r="MDG77" s="530"/>
      <c r="MDH77" s="530"/>
      <c r="MDI77" s="530"/>
      <c r="MDJ77" s="530"/>
      <c r="MDK77" s="530"/>
      <c r="MDL77" s="530"/>
      <c r="MDM77" s="530"/>
      <c r="MDN77" s="530"/>
      <c r="MDO77" s="530"/>
      <c r="MDP77" s="530"/>
      <c r="MDQ77" s="530"/>
      <c r="MDR77" s="530"/>
      <c r="MDS77" s="530"/>
      <c r="MDT77" s="530"/>
      <c r="MDU77" s="530"/>
      <c r="MDV77" s="530"/>
      <c r="MDW77" s="530"/>
      <c r="MDX77" s="530"/>
      <c r="MDY77" s="530"/>
      <c r="MDZ77" s="530"/>
      <c r="MEA77" s="530"/>
      <c r="MEB77" s="530"/>
      <c r="MEC77" s="530"/>
      <c r="MED77" s="530"/>
      <c r="MEE77" s="530"/>
      <c r="MEF77" s="530"/>
      <c r="MEG77" s="530"/>
      <c r="MEH77" s="530"/>
      <c r="MEI77" s="530"/>
      <c r="MEJ77" s="530"/>
      <c r="MEK77" s="530"/>
      <c r="MEL77" s="530"/>
      <c r="MEM77" s="530"/>
      <c r="MEN77" s="530"/>
      <c r="MEO77" s="530"/>
      <c r="MEP77" s="530"/>
      <c r="MEQ77" s="530"/>
      <c r="MER77" s="530"/>
      <c r="MES77" s="530"/>
      <c r="MET77" s="530"/>
      <c r="MEU77" s="530"/>
      <c r="MEV77" s="530"/>
      <c r="MEW77" s="530"/>
      <c r="MEX77" s="530"/>
      <c r="MEY77" s="530"/>
      <c r="MEZ77" s="530"/>
      <c r="MFA77" s="530"/>
      <c r="MFB77" s="530"/>
      <c r="MFC77" s="530"/>
      <c r="MFD77" s="530"/>
      <c r="MFE77" s="530"/>
      <c r="MFF77" s="530"/>
      <c r="MFG77" s="530"/>
      <c r="MFH77" s="530"/>
      <c r="MFI77" s="530"/>
      <c r="MFJ77" s="530"/>
      <c r="MFK77" s="530"/>
      <c r="MFL77" s="530"/>
      <c r="MFM77" s="530"/>
      <c r="MFN77" s="530"/>
      <c r="MFO77" s="530"/>
      <c r="MFP77" s="530"/>
      <c r="MFQ77" s="530"/>
      <c r="MFR77" s="530"/>
      <c r="MFS77" s="530"/>
      <c r="MFT77" s="530"/>
      <c r="MFU77" s="530"/>
      <c r="MFV77" s="530"/>
      <c r="MFW77" s="530"/>
      <c r="MFX77" s="530"/>
      <c r="MFY77" s="530"/>
      <c r="MFZ77" s="530"/>
      <c r="MGA77" s="530"/>
      <c r="MGB77" s="530"/>
      <c r="MGC77" s="530"/>
      <c r="MGD77" s="530"/>
      <c r="MGE77" s="530"/>
      <c r="MGF77" s="530"/>
      <c r="MGG77" s="530"/>
      <c r="MGH77" s="530"/>
      <c r="MGI77" s="530"/>
      <c r="MGJ77" s="530"/>
      <c r="MGK77" s="530"/>
      <c r="MGL77" s="530"/>
      <c r="MGM77" s="530"/>
      <c r="MGN77" s="530"/>
      <c r="MGO77" s="530"/>
      <c r="MGP77" s="530"/>
      <c r="MGQ77" s="530"/>
      <c r="MGR77" s="530"/>
      <c r="MGS77" s="530"/>
      <c r="MGT77" s="530"/>
      <c r="MGU77" s="530"/>
      <c r="MGV77" s="530"/>
      <c r="MGW77" s="530"/>
      <c r="MGX77" s="530"/>
      <c r="MGY77" s="530"/>
      <c r="MGZ77" s="530"/>
      <c r="MHA77" s="530"/>
      <c r="MHB77" s="530"/>
      <c r="MHC77" s="530"/>
      <c r="MHD77" s="530"/>
      <c r="MHE77" s="530"/>
      <c r="MHF77" s="530"/>
      <c r="MHG77" s="530"/>
      <c r="MHH77" s="530"/>
      <c r="MHI77" s="530"/>
      <c r="MHJ77" s="530"/>
      <c r="MHK77" s="530"/>
      <c r="MHL77" s="530"/>
      <c r="MHM77" s="530"/>
      <c r="MHN77" s="530"/>
      <c r="MHO77" s="530"/>
      <c r="MHP77" s="530"/>
      <c r="MHQ77" s="530"/>
      <c r="MHR77" s="530"/>
      <c r="MHS77" s="530"/>
      <c r="MHT77" s="530"/>
      <c r="MHU77" s="530"/>
      <c r="MHV77" s="530"/>
      <c r="MHW77" s="530"/>
      <c r="MHX77" s="530"/>
      <c r="MHY77" s="530"/>
      <c r="MHZ77" s="530"/>
      <c r="MIA77" s="530"/>
      <c r="MIB77" s="530"/>
      <c r="MIC77" s="530"/>
      <c r="MID77" s="530"/>
      <c r="MIE77" s="530"/>
      <c r="MIF77" s="530"/>
      <c r="MIG77" s="530"/>
      <c r="MIH77" s="530"/>
      <c r="MII77" s="530"/>
      <c r="MIJ77" s="530"/>
      <c r="MIK77" s="530"/>
      <c r="MIL77" s="530"/>
      <c r="MIM77" s="530"/>
      <c r="MIN77" s="530"/>
      <c r="MIO77" s="530"/>
      <c r="MIP77" s="530"/>
      <c r="MIQ77" s="530"/>
      <c r="MIR77" s="530"/>
      <c r="MIS77" s="530"/>
      <c r="MIT77" s="530"/>
      <c r="MIU77" s="530"/>
      <c r="MIV77" s="530"/>
      <c r="MIW77" s="530"/>
      <c r="MIX77" s="530"/>
      <c r="MIY77" s="530"/>
      <c r="MIZ77" s="530"/>
      <c r="MJA77" s="530"/>
      <c r="MJB77" s="530"/>
      <c r="MJC77" s="530"/>
      <c r="MJD77" s="530"/>
      <c r="MJE77" s="530"/>
      <c r="MJF77" s="530"/>
      <c r="MJG77" s="530"/>
      <c r="MJH77" s="530"/>
      <c r="MJI77" s="530"/>
      <c r="MJJ77" s="530"/>
      <c r="MJK77" s="530"/>
      <c r="MJL77" s="530"/>
      <c r="MJM77" s="530"/>
      <c r="MJN77" s="530"/>
      <c r="MJO77" s="530"/>
      <c r="MJP77" s="530"/>
      <c r="MJQ77" s="530"/>
      <c r="MJR77" s="530"/>
      <c r="MJS77" s="530"/>
      <c r="MJT77" s="530"/>
      <c r="MJU77" s="530"/>
      <c r="MJV77" s="530"/>
      <c r="MJW77" s="530"/>
      <c r="MJX77" s="530"/>
      <c r="MJY77" s="530"/>
      <c r="MJZ77" s="530"/>
      <c r="MKA77" s="530"/>
      <c r="MKB77" s="530"/>
      <c r="MKC77" s="530"/>
      <c r="MKD77" s="530"/>
      <c r="MKE77" s="530"/>
      <c r="MKF77" s="530"/>
      <c r="MKG77" s="530"/>
      <c r="MKH77" s="530"/>
      <c r="MKI77" s="530"/>
      <c r="MKJ77" s="530"/>
      <c r="MKK77" s="530"/>
      <c r="MKL77" s="530"/>
      <c r="MKM77" s="530"/>
      <c r="MKN77" s="530"/>
      <c r="MKO77" s="530"/>
      <c r="MKP77" s="530"/>
      <c r="MKQ77" s="530"/>
      <c r="MKR77" s="530"/>
      <c r="MKS77" s="530"/>
      <c r="MKT77" s="530"/>
      <c r="MKU77" s="530"/>
      <c r="MKV77" s="530"/>
      <c r="MKW77" s="530"/>
      <c r="MKX77" s="530"/>
      <c r="MKY77" s="530"/>
      <c r="MKZ77" s="530"/>
      <c r="MLA77" s="530"/>
      <c r="MLB77" s="530"/>
      <c r="MLC77" s="530"/>
      <c r="MLD77" s="530"/>
      <c r="MLE77" s="530"/>
      <c r="MLF77" s="530"/>
      <c r="MLG77" s="530"/>
      <c r="MLH77" s="530"/>
      <c r="MLI77" s="530"/>
      <c r="MLJ77" s="530"/>
      <c r="MLK77" s="530"/>
      <c r="MLL77" s="530"/>
      <c r="MLM77" s="530"/>
      <c r="MLN77" s="530"/>
      <c r="MLO77" s="530"/>
      <c r="MLP77" s="530"/>
      <c r="MLQ77" s="530"/>
      <c r="MLR77" s="530"/>
      <c r="MLS77" s="530"/>
      <c r="MLT77" s="530"/>
      <c r="MLU77" s="530"/>
      <c r="MLV77" s="530"/>
      <c r="MLW77" s="530"/>
      <c r="MLX77" s="530"/>
      <c r="MLY77" s="530"/>
      <c r="MLZ77" s="530"/>
      <c r="MMA77" s="530"/>
      <c r="MMB77" s="530"/>
      <c r="MMC77" s="530"/>
      <c r="MMD77" s="530"/>
      <c r="MME77" s="530"/>
      <c r="MMF77" s="530"/>
      <c r="MMG77" s="530"/>
      <c r="MMH77" s="530"/>
      <c r="MMI77" s="530"/>
      <c r="MMJ77" s="530"/>
      <c r="MMK77" s="530"/>
      <c r="MML77" s="530"/>
      <c r="MMM77" s="530"/>
      <c r="MMN77" s="530"/>
      <c r="MMO77" s="530"/>
      <c r="MMP77" s="530"/>
      <c r="MMQ77" s="530"/>
      <c r="MMR77" s="530"/>
      <c r="MMS77" s="530"/>
      <c r="MMT77" s="530"/>
      <c r="MMU77" s="530"/>
      <c r="MMV77" s="530"/>
      <c r="MMW77" s="530"/>
      <c r="MMX77" s="530"/>
      <c r="MMY77" s="530"/>
      <c r="MMZ77" s="530"/>
      <c r="MNA77" s="530"/>
      <c r="MNB77" s="530"/>
      <c r="MNC77" s="530"/>
      <c r="MND77" s="530"/>
      <c r="MNE77" s="530"/>
      <c r="MNF77" s="530"/>
      <c r="MNG77" s="530"/>
      <c r="MNH77" s="530"/>
      <c r="MNI77" s="530"/>
      <c r="MNJ77" s="530"/>
      <c r="MNK77" s="530"/>
      <c r="MNL77" s="530"/>
      <c r="MNM77" s="530"/>
      <c r="MNN77" s="530"/>
      <c r="MNO77" s="530"/>
      <c r="MNP77" s="530"/>
      <c r="MNQ77" s="530"/>
      <c r="MNR77" s="530"/>
      <c r="MNS77" s="530"/>
      <c r="MNT77" s="530"/>
      <c r="MNU77" s="530"/>
      <c r="MNV77" s="530"/>
      <c r="MNW77" s="530"/>
      <c r="MNX77" s="530"/>
      <c r="MNY77" s="530"/>
      <c r="MNZ77" s="530"/>
      <c r="MOA77" s="530"/>
      <c r="MOB77" s="530"/>
      <c r="MOC77" s="530"/>
      <c r="MOD77" s="530"/>
      <c r="MOE77" s="530"/>
      <c r="MOF77" s="530"/>
      <c r="MOG77" s="530"/>
      <c r="MOH77" s="530"/>
      <c r="MOI77" s="530"/>
      <c r="MOJ77" s="530"/>
      <c r="MOK77" s="530"/>
      <c r="MOL77" s="530"/>
      <c r="MOM77" s="530"/>
      <c r="MON77" s="530"/>
      <c r="MOO77" s="530"/>
      <c r="MOP77" s="530"/>
      <c r="MOQ77" s="530"/>
      <c r="MOR77" s="530"/>
      <c r="MOS77" s="530"/>
      <c r="MOT77" s="530"/>
      <c r="MOU77" s="530"/>
      <c r="MOV77" s="530"/>
      <c r="MOW77" s="530"/>
      <c r="MOX77" s="530"/>
      <c r="MOY77" s="530"/>
      <c r="MOZ77" s="530"/>
      <c r="MPA77" s="530"/>
      <c r="MPB77" s="530"/>
      <c r="MPC77" s="530"/>
      <c r="MPD77" s="530"/>
      <c r="MPE77" s="530"/>
      <c r="MPF77" s="530"/>
      <c r="MPG77" s="530"/>
      <c r="MPH77" s="530"/>
      <c r="MPI77" s="530"/>
      <c r="MPJ77" s="530"/>
      <c r="MPK77" s="530"/>
      <c r="MPL77" s="530"/>
      <c r="MPM77" s="530"/>
      <c r="MPN77" s="530"/>
      <c r="MPO77" s="530"/>
      <c r="MPP77" s="530"/>
      <c r="MPQ77" s="530"/>
      <c r="MPR77" s="530"/>
      <c r="MPS77" s="530"/>
      <c r="MPT77" s="530"/>
      <c r="MPU77" s="530"/>
      <c r="MPV77" s="530"/>
      <c r="MPW77" s="530"/>
      <c r="MPX77" s="530"/>
      <c r="MPY77" s="530"/>
      <c r="MPZ77" s="530"/>
      <c r="MQA77" s="530"/>
      <c r="MQB77" s="530"/>
      <c r="MQC77" s="530"/>
      <c r="MQD77" s="530"/>
      <c r="MQE77" s="530"/>
      <c r="MQF77" s="530"/>
      <c r="MQG77" s="530"/>
      <c r="MQH77" s="530"/>
      <c r="MQI77" s="530"/>
      <c r="MQJ77" s="530"/>
      <c r="MQK77" s="530"/>
      <c r="MQL77" s="530"/>
      <c r="MQM77" s="530"/>
      <c r="MQN77" s="530"/>
      <c r="MQO77" s="530"/>
      <c r="MQP77" s="530"/>
      <c r="MQQ77" s="530"/>
      <c r="MQR77" s="530"/>
      <c r="MQS77" s="530"/>
      <c r="MQT77" s="530"/>
      <c r="MQU77" s="530"/>
      <c r="MQV77" s="530"/>
      <c r="MQW77" s="530"/>
      <c r="MQX77" s="530"/>
      <c r="MQY77" s="530"/>
      <c r="MQZ77" s="530"/>
      <c r="MRA77" s="530"/>
      <c r="MRB77" s="530"/>
      <c r="MRC77" s="530"/>
      <c r="MRD77" s="530"/>
      <c r="MRE77" s="530"/>
      <c r="MRF77" s="530"/>
      <c r="MRG77" s="530"/>
      <c r="MRH77" s="530"/>
      <c r="MRI77" s="530"/>
      <c r="MRJ77" s="530"/>
      <c r="MRK77" s="530"/>
      <c r="MRL77" s="530"/>
      <c r="MRM77" s="530"/>
      <c r="MRN77" s="530"/>
      <c r="MRO77" s="530"/>
      <c r="MRP77" s="530"/>
      <c r="MRQ77" s="530"/>
      <c r="MRR77" s="530"/>
      <c r="MRS77" s="530"/>
      <c r="MRT77" s="530"/>
      <c r="MRU77" s="530"/>
      <c r="MRV77" s="530"/>
      <c r="MRW77" s="530"/>
      <c r="MRX77" s="530"/>
      <c r="MRY77" s="530"/>
      <c r="MRZ77" s="530"/>
      <c r="MSA77" s="530"/>
      <c r="MSB77" s="530"/>
      <c r="MSC77" s="530"/>
      <c r="MSD77" s="530"/>
      <c r="MSE77" s="530"/>
      <c r="MSF77" s="530"/>
      <c r="MSG77" s="530"/>
      <c r="MSH77" s="530"/>
      <c r="MSI77" s="530"/>
      <c r="MSJ77" s="530"/>
      <c r="MSK77" s="530"/>
      <c r="MSL77" s="530"/>
      <c r="MSM77" s="530"/>
      <c r="MSN77" s="530"/>
      <c r="MSO77" s="530"/>
      <c r="MSP77" s="530"/>
      <c r="MSQ77" s="530"/>
      <c r="MSR77" s="530"/>
      <c r="MSS77" s="530"/>
      <c r="MST77" s="530"/>
      <c r="MSU77" s="530"/>
      <c r="MSV77" s="530"/>
      <c r="MSW77" s="530"/>
      <c r="MSX77" s="530"/>
      <c r="MSY77" s="530"/>
      <c r="MSZ77" s="530"/>
      <c r="MTA77" s="530"/>
      <c r="MTB77" s="530"/>
      <c r="MTC77" s="530"/>
      <c r="MTD77" s="530"/>
      <c r="MTE77" s="530"/>
      <c r="MTF77" s="530"/>
      <c r="MTG77" s="530"/>
      <c r="MTH77" s="530"/>
      <c r="MTI77" s="530"/>
      <c r="MTJ77" s="530"/>
      <c r="MTK77" s="530"/>
      <c r="MTL77" s="530"/>
      <c r="MTM77" s="530"/>
      <c r="MTN77" s="530"/>
      <c r="MTO77" s="530"/>
      <c r="MTP77" s="530"/>
      <c r="MTQ77" s="530"/>
      <c r="MTR77" s="530"/>
      <c r="MTS77" s="530"/>
      <c r="MTT77" s="530"/>
      <c r="MTU77" s="530"/>
      <c r="MTV77" s="530"/>
      <c r="MTW77" s="530"/>
      <c r="MTX77" s="530"/>
      <c r="MTY77" s="530"/>
      <c r="MTZ77" s="530"/>
      <c r="MUA77" s="530"/>
      <c r="MUB77" s="530"/>
      <c r="MUC77" s="530"/>
      <c r="MUD77" s="530"/>
      <c r="MUE77" s="530"/>
      <c r="MUF77" s="530"/>
      <c r="MUG77" s="530"/>
      <c r="MUH77" s="530"/>
      <c r="MUI77" s="530"/>
      <c r="MUJ77" s="530"/>
      <c r="MUK77" s="530"/>
      <c r="MUL77" s="530"/>
      <c r="MUM77" s="530"/>
      <c r="MUN77" s="530"/>
      <c r="MUO77" s="530"/>
      <c r="MUP77" s="530"/>
      <c r="MUQ77" s="530"/>
      <c r="MUR77" s="530"/>
      <c r="MUS77" s="530"/>
      <c r="MUT77" s="530"/>
      <c r="MUU77" s="530"/>
      <c r="MUV77" s="530"/>
      <c r="MUW77" s="530"/>
      <c r="MUX77" s="530"/>
      <c r="MUY77" s="530"/>
      <c r="MUZ77" s="530"/>
      <c r="MVA77" s="530"/>
      <c r="MVB77" s="530"/>
      <c r="MVC77" s="530"/>
      <c r="MVD77" s="530"/>
      <c r="MVE77" s="530"/>
      <c r="MVF77" s="530"/>
      <c r="MVG77" s="530"/>
      <c r="MVH77" s="530"/>
      <c r="MVI77" s="530"/>
      <c r="MVJ77" s="530"/>
      <c r="MVK77" s="530"/>
      <c r="MVL77" s="530"/>
      <c r="MVM77" s="530"/>
      <c r="MVN77" s="530"/>
      <c r="MVO77" s="530"/>
      <c r="MVP77" s="530"/>
      <c r="MVQ77" s="530"/>
      <c r="MVR77" s="530"/>
      <c r="MVS77" s="530"/>
      <c r="MVT77" s="530"/>
      <c r="MVU77" s="530"/>
      <c r="MVV77" s="530"/>
      <c r="MVW77" s="530"/>
      <c r="MVX77" s="530"/>
      <c r="MVY77" s="530"/>
      <c r="MVZ77" s="530"/>
      <c r="MWA77" s="530"/>
      <c r="MWB77" s="530"/>
      <c r="MWC77" s="530"/>
      <c r="MWD77" s="530"/>
      <c r="MWE77" s="530"/>
      <c r="MWF77" s="530"/>
      <c r="MWG77" s="530"/>
      <c r="MWH77" s="530"/>
      <c r="MWI77" s="530"/>
      <c r="MWJ77" s="530"/>
      <c r="MWK77" s="530"/>
      <c r="MWL77" s="530"/>
      <c r="MWM77" s="530"/>
      <c r="MWN77" s="530"/>
      <c r="MWO77" s="530"/>
      <c r="MWP77" s="530"/>
      <c r="MWQ77" s="530"/>
      <c r="MWR77" s="530"/>
      <c r="MWS77" s="530"/>
      <c r="MWT77" s="530"/>
      <c r="MWU77" s="530"/>
      <c r="MWV77" s="530"/>
      <c r="MWW77" s="530"/>
      <c r="MWX77" s="530"/>
      <c r="MWY77" s="530"/>
      <c r="MWZ77" s="530"/>
      <c r="MXA77" s="530"/>
      <c r="MXB77" s="530"/>
      <c r="MXC77" s="530"/>
      <c r="MXD77" s="530"/>
      <c r="MXE77" s="530"/>
      <c r="MXF77" s="530"/>
      <c r="MXG77" s="530"/>
      <c r="MXH77" s="530"/>
      <c r="MXI77" s="530"/>
      <c r="MXJ77" s="530"/>
      <c r="MXK77" s="530"/>
      <c r="MXL77" s="530"/>
      <c r="MXM77" s="530"/>
      <c r="MXN77" s="530"/>
      <c r="MXO77" s="530"/>
      <c r="MXP77" s="530"/>
      <c r="MXQ77" s="530"/>
      <c r="MXR77" s="530"/>
      <c r="MXS77" s="530"/>
      <c r="MXT77" s="530"/>
      <c r="MXU77" s="530"/>
      <c r="MXV77" s="530"/>
      <c r="MXW77" s="530"/>
      <c r="MXX77" s="530"/>
      <c r="MXY77" s="530"/>
      <c r="MXZ77" s="530"/>
      <c r="MYA77" s="530"/>
      <c r="MYB77" s="530"/>
      <c r="MYC77" s="530"/>
      <c r="MYD77" s="530"/>
      <c r="MYE77" s="530"/>
      <c r="MYF77" s="530"/>
      <c r="MYG77" s="530"/>
      <c r="MYH77" s="530"/>
      <c r="MYI77" s="530"/>
      <c r="MYJ77" s="530"/>
      <c r="MYK77" s="530"/>
      <c r="MYL77" s="530"/>
      <c r="MYM77" s="530"/>
      <c r="MYN77" s="530"/>
      <c r="MYO77" s="530"/>
      <c r="MYP77" s="530"/>
      <c r="MYQ77" s="530"/>
      <c r="MYR77" s="530"/>
      <c r="MYS77" s="530"/>
      <c r="MYT77" s="530"/>
      <c r="MYU77" s="530"/>
      <c r="MYV77" s="530"/>
      <c r="MYW77" s="530"/>
      <c r="MYX77" s="530"/>
      <c r="MYY77" s="530"/>
      <c r="MYZ77" s="530"/>
      <c r="MZA77" s="530"/>
      <c r="MZB77" s="530"/>
      <c r="MZC77" s="530"/>
      <c r="MZD77" s="530"/>
      <c r="MZE77" s="530"/>
      <c r="MZF77" s="530"/>
      <c r="MZG77" s="530"/>
      <c r="MZH77" s="530"/>
      <c r="MZI77" s="530"/>
      <c r="MZJ77" s="530"/>
      <c r="MZK77" s="530"/>
      <c r="MZL77" s="530"/>
      <c r="MZM77" s="530"/>
      <c r="MZN77" s="530"/>
      <c r="MZO77" s="530"/>
      <c r="MZP77" s="530"/>
      <c r="MZQ77" s="530"/>
      <c r="MZR77" s="530"/>
      <c r="MZS77" s="530"/>
      <c r="MZT77" s="530"/>
      <c r="MZU77" s="530"/>
      <c r="MZV77" s="530"/>
      <c r="MZW77" s="530"/>
      <c r="MZX77" s="530"/>
      <c r="MZY77" s="530"/>
      <c r="MZZ77" s="530"/>
      <c r="NAA77" s="530"/>
      <c r="NAB77" s="530"/>
      <c r="NAC77" s="530"/>
      <c r="NAD77" s="530"/>
      <c r="NAE77" s="530"/>
      <c r="NAF77" s="530"/>
      <c r="NAG77" s="530"/>
      <c r="NAH77" s="530"/>
      <c r="NAI77" s="530"/>
      <c r="NAJ77" s="530"/>
      <c r="NAK77" s="530"/>
      <c r="NAL77" s="530"/>
      <c r="NAM77" s="530"/>
      <c r="NAN77" s="530"/>
      <c r="NAO77" s="530"/>
      <c r="NAP77" s="530"/>
      <c r="NAQ77" s="530"/>
      <c r="NAR77" s="530"/>
      <c r="NAS77" s="530"/>
      <c r="NAT77" s="530"/>
      <c r="NAU77" s="530"/>
      <c r="NAV77" s="530"/>
      <c r="NAW77" s="530"/>
      <c r="NAX77" s="530"/>
      <c r="NAY77" s="530"/>
      <c r="NAZ77" s="530"/>
      <c r="NBA77" s="530"/>
      <c r="NBB77" s="530"/>
      <c r="NBC77" s="530"/>
      <c r="NBD77" s="530"/>
      <c r="NBE77" s="530"/>
      <c r="NBF77" s="530"/>
      <c r="NBG77" s="530"/>
      <c r="NBH77" s="530"/>
      <c r="NBI77" s="530"/>
      <c r="NBJ77" s="530"/>
      <c r="NBK77" s="530"/>
      <c r="NBL77" s="530"/>
      <c r="NBM77" s="530"/>
      <c r="NBN77" s="530"/>
      <c r="NBO77" s="530"/>
      <c r="NBP77" s="530"/>
      <c r="NBQ77" s="530"/>
      <c r="NBR77" s="530"/>
      <c r="NBS77" s="530"/>
      <c r="NBT77" s="530"/>
      <c r="NBU77" s="530"/>
      <c r="NBV77" s="530"/>
      <c r="NBW77" s="530"/>
      <c r="NBX77" s="530"/>
      <c r="NBY77" s="530"/>
      <c r="NBZ77" s="530"/>
      <c r="NCA77" s="530"/>
      <c r="NCB77" s="530"/>
      <c r="NCC77" s="530"/>
      <c r="NCD77" s="530"/>
      <c r="NCE77" s="530"/>
      <c r="NCF77" s="530"/>
      <c r="NCG77" s="530"/>
      <c r="NCH77" s="530"/>
      <c r="NCI77" s="530"/>
      <c r="NCJ77" s="530"/>
      <c r="NCK77" s="530"/>
      <c r="NCL77" s="530"/>
      <c r="NCM77" s="530"/>
      <c r="NCN77" s="530"/>
      <c r="NCO77" s="530"/>
      <c r="NCP77" s="530"/>
      <c r="NCQ77" s="530"/>
      <c r="NCR77" s="530"/>
      <c r="NCS77" s="530"/>
      <c r="NCT77" s="530"/>
      <c r="NCU77" s="530"/>
      <c r="NCV77" s="530"/>
      <c r="NCW77" s="530"/>
      <c r="NCX77" s="530"/>
      <c r="NCY77" s="530"/>
      <c r="NCZ77" s="530"/>
      <c r="NDA77" s="530"/>
      <c r="NDB77" s="530"/>
      <c r="NDC77" s="530"/>
      <c r="NDD77" s="530"/>
      <c r="NDE77" s="530"/>
      <c r="NDF77" s="530"/>
      <c r="NDG77" s="530"/>
      <c r="NDH77" s="530"/>
      <c r="NDI77" s="530"/>
      <c r="NDJ77" s="530"/>
      <c r="NDK77" s="530"/>
      <c r="NDL77" s="530"/>
      <c r="NDM77" s="530"/>
      <c r="NDN77" s="530"/>
      <c r="NDO77" s="530"/>
      <c r="NDP77" s="530"/>
      <c r="NDQ77" s="530"/>
      <c r="NDR77" s="530"/>
      <c r="NDS77" s="530"/>
      <c r="NDT77" s="530"/>
      <c r="NDU77" s="530"/>
      <c r="NDV77" s="530"/>
      <c r="NDW77" s="530"/>
      <c r="NDX77" s="530"/>
      <c r="NDY77" s="530"/>
      <c r="NDZ77" s="530"/>
      <c r="NEA77" s="530"/>
      <c r="NEB77" s="530"/>
      <c r="NEC77" s="530"/>
      <c r="NED77" s="530"/>
      <c r="NEE77" s="530"/>
      <c r="NEF77" s="530"/>
      <c r="NEG77" s="530"/>
      <c r="NEH77" s="530"/>
      <c r="NEI77" s="530"/>
      <c r="NEJ77" s="530"/>
      <c r="NEK77" s="530"/>
      <c r="NEL77" s="530"/>
      <c r="NEM77" s="530"/>
      <c r="NEN77" s="530"/>
      <c r="NEO77" s="530"/>
      <c r="NEP77" s="530"/>
      <c r="NEQ77" s="530"/>
      <c r="NER77" s="530"/>
      <c r="NES77" s="530"/>
      <c r="NET77" s="530"/>
      <c r="NEU77" s="530"/>
      <c r="NEV77" s="530"/>
      <c r="NEW77" s="530"/>
      <c r="NEX77" s="530"/>
      <c r="NEY77" s="530"/>
      <c r="NEZ77" s="530"/>
      <c r="NFA77" s="530"/>
      <c r="NFB77" s="530"/>
      <c r="NFC77" s="530"/>
      <c r="NFD77" s="530"/>
      <c r="NFE77" s="530"/>
      <c r="NFF77" s="530"/>
      <c r="NFG77" s="530"/>
      <c r="NFH77" s="530"/>
      <c r="NFI77" s="530"/>
      <c r="NFJ77" s="530"/>
      <c r="NFK77" s="530"/>
      <c r="NFL77" s="530"/>
      <c r="NFM77" s="530"/>
      <c r="NFN77" s="530"/>
      <c r="NFO77" s="530"/>
      <c r="NFP77" s="530"/>
      <c r="NFQ77" s="530"/>
      <c r="NFR77" s="530"/>
      <c r="NFS77" s="530"/>
      <c r="NFT77" s="530"/>
      <c r="NFU77" s="530"/>
      <c r="NFV77" s="530"/>
      <c r="NFW77" s="530"/>
      <c r="NFX77" s="530"/>
      <c r="NFY77" s="530"/>
      <c r="NFZ77" s="530"/>
      <c r="NGA77" s="530"/>
      <c r="NGB77" s="530"/>
      <c r="NGC77" s="530"/>
      <c r="NGD77" s="530"/>
      <c r="NGE77" s="530"/>
      <c r="NGF77" s="530"/>
      <c r="NGG77" s="530"/>
      <c r="NGH77" s="530"/>
      <c r="NGI77" s="530"/>
      <c r="NGJ77" s="530"/>
      <c r="NGK77" s="530"/>
      <c r="NGL77" s="530"/>
      <c r="NGM77" s="530"/>
      <c r="NGN77" s="530"/>
      <c r="NGO77" s="530"/>
      <c r="NGP77" s="530"/>
      <c r="NGQ77" s="530"/>
      <c r="NGR77" s="530"/>
      <c r="NGS77" s="530"/>
      <c r="NGT77" s="530"/>
      <c r="NGU77" s="530"/>
      <c r="NGV77" s="530"/>
      <c r="NGW77" s="530"/>
      <c r="NGX77" s="530"/>
      <c r="NGY77" s="530"/>
      <c r="NGZ77" s="530"/>
      <c r="NHA77" s="530"/>
      <c r="NHB77" s="530"/>
      <c r="NHC77" s="530"/>
      <c r="NHD77" s="530"/>
      <c r="NHE77" s="530"/>
      <c r="NHF77" s="530"/>
      <c r="NHG77" s="530"/>
      <c r="NHH77" s="530"/>
      <c r="NHI77" s="530"/>
      <c r="NHJ77" s="530"/>
      <c r="NHK77" s="530"/>
      <c r="NHL77" s="530"/>
      <c r="NHM77" s="530"/>
      <c r="NHN77" s="530"/>
      <c r="NHO77" s="530"/>
      <c r="NHP77" s="530"/>
      <c r="NHQ77" s="530"/>
      <c r="NHR77" s="530"/>
      <c r="NHS77" s="530"/>
      <c r="NHT77" s="530"/>
      <c r="NHU77" s="530"/>
      <c r="NHV77" s="530"/>
      <c r="NHW77" s="530"/>
      <c r="NHX77" s="530"/>
      <c r="NHY77" s="530"/>
      <c r="NHZ77" s="530"/>
      <c r="NIA77" s="530"/>
      <c r="NIB77" s="530"/>
      <c r="NIC77" s="530"/>
      <c r="NID77" s="530"/>
      <c r="NIE77" s="530"/>
      <c r="NIF77" s="530"/>
      <c r="NIG77" s="530"/>
      <c r="NIH77" s="530"/>
      <c r="NII77" s="530"/>
      <c r="NIJ77" s="530"/>
      <c r="NIK77" s="530"/>
      <c r="NIL77" s="530"/>
      <c r="NIM77" s="530"/>
      <c r="NIN77" s="530"/>
      <c r="NIO77" s="530"/>
      <c r="NIP77" s="530"/>
      <c r="NIQ77" s="530"/>
      <c r="NIR77" s="530"/>
      <c r="NIS77" s="530"/>
      <c r="NIT77" s="530"/>
      <c r="NIU77" s="530"/>
      <c r="NIV77" s="530"/>
      <c r="NIW77" s="530"/>
      <c r="NIX77" s="530"/>
      <c r="NIY77" s="530"/>
      <c r="NIZ77" s="530"/>
      <c r="NJA77" s="530"/>
      <c r="NJB77" s="530"/>
      <c r="NJC77" s="530"/>
      <c r="NJD77" s="530"/>
      <c r="NJE77" s="530"/>
      <c r="NJF77" s="530"/>
      <c r="NJG77" s="530"/>
      <c r="NJH77" s="530"/>
      <c r="NJI77" s="530"/>
      <c r="NJJ77" s="530"/>
      <c r="NJK77" s="530"/>
      <c r="NJL77" s="530"/>
      <c r="NJM77" s="530"/>
      <c r="NJN77" s="530"/>
      <c r="NJO77" s="530"/>
      <c r="NJP77" s="530"/>
      <c r="NJQ77" s="530"/>
      <c r="NJR77" s="530"/>
      <c r="NJS77" s="530"/>
      <c r="NJT77" s="530"/>
      <c r="NJU77" s="530"/>
      <c r="NJV77" s="530"/>
      <c r="NJW77" s="530"/>
      <c r="NJX77" s="530"/>
      <c r="NJY77" s="530"/>
      <c r="NJZ77" s="530"/>
      <c r="NKA77" s="530"/>
      <c r="NKB77" s="530"/>
      <c r="NKC77" s="530"/>
      <c r="NKD77" s="530"/>
      <c r="NKE77" s="530"/>
      <c r="NKF77" s="530"/>
      <c r="NKG77" s="530"/>
      <c r="NKH77" s="530"/>
      <c r="NKI77" s="530"/>
      <c r="NKJ77" s="530"/>
      <c r="NKK77" s="530"/>
      <c r="NKL77" s="530"/>
      <c r="NKM77" s="530"/>
      <c r="NKN77" s="530"/>
      <c r="NKO77" s="530"/>
      <c r="NKP77" s="530"/>
      <c r="NKQ77" s="530"/>
      <c r="NKR77" s="530"/>
      <c r="NKS77" s="530"/>
      <c r="NKT77" s="530"/>
      <c r="NKU77" s="530"/>
      <c r="NKV77" s="530"/>
      <c r="NKW77" s="530"/>
      <c r="NKX77" s="530"/>
      <c r="NKY77" s="530"/>
      <c r="NKZ77" s="530"/>
      <c r="NLA77" s="530"/>
      <c r="NLB77" s="530"/>
      <c r="NLC77" s="530"/>
      <c r="NLD77" s="530"/>
      <c r="NLE77" s="530"/>
      <c r="NLF77" s="530"/>
      <c r="NLG77" s="530"/>
      <c r="NLH77" s="530"/>
      <c r="NLI77" s="530"/>
      <c r="NLJ77" s="530"/>
      <c r="NLK77" s="530"/>
      <c r="NLL77" s="530"/>
      <c r="NLM77" s="530"/>
      <c r="NLN77" s="530"/>
      <c r="NLO77" s="530"/>
      <c r="NLP77" s="530"/>
      <c r="NLQ77" s="530"/>
      <c r="NLR77" s="530"/>
      <c r="NLS77" s="530"/>
      <c r="NLT77" s="530"/>
      <c r="NLU77" s="530"/>
      <c r="NLV77" s="530"/>
      <c r="NLW77" s="530"/>
      <c r="NLX77" s="530"/>
      <c r="NLY77" s="530"/>
      <c r="NLZ77" s="530"/>
      <c r="NMA77" s="530"/>
      <c r="NMB77" s="530"/>
      <c r="NMC77" s="530"/>
      <c r="NMD77" s="530"/>
      <c r="NME77" s="530"/>
      <c r="NMF77" s="530"/>
      <c r="NMG77" s="530"/>
      <c r="NMH77" s="530"/>
      <c r="NMI77" s="530"/>
      <c r="NMJ77" s="530"/>
      <c r="NMK77" s="530"/>
      <c r="NML77" s="530"/>
      <c r="NMM77" s="530"/>
      <c r="NMN77" s="530"/>
      <c r="NMO77" s="530"/>
      <c r="NMP77" s="530"/>
      <c r="NMQ77" s="530"/>
      <c r="NMR77" s="530"/>
      <c r="NMS77" s="530"/>
      <c r="NMT77" s="530"/>
      <c r="NMU77" s="530"/>
      <c r="NMV77" s="530"/>
      <c r="NMW77" s="530"/>
      <c r="NMX77" s="530"/>
      <c r="NMY77" s="530"/>
      <c r="NMZ77" s="530"/>
      <c r="NNA77" s="530"/>
      <c r="NNB77" s="530"/>
      <c r="NNC77" s="530"/>
      <c r="NND77" s="530"/>
      <c r="NNE77" s="530"/>
      <c r="NNF77" s="530"/>
      <c r="NNG77" s="530"/>
      <c r="NNH77" s="530"/>
      <c r="NNI77" s="530"/>
      <c r="NNJ77" s="530"/>
      <c r="NNK77" s="530"/>
      <c r="NNL77" s="530"/>
      <c r="NNM77" s="530"/>
      <c r="NNN77" s="530"/>
      <c r="NNO77" s="530"/>
      <c r="NNP77" s="530"/>
      <c r="NNQ77" s="530"/>
      <c r="NNR77" s="530"/>
      <c r="NNS77" s="530"/>
      <c r="NNT77" s="530"/>
      <c r="NNU77" s="530"/>
      <c r="NNV77" s="530"/>
      <c r="NNW77" s="530"/>
      <c r="NNX77" s="530"/>
      <c r="NNY77" s="530"/>
      <c r="NNZ77" s="530"/>
      <c r="NOA77" s="530"/>
      <c r="NOB77" s="530"/>
      <c r="NOC77" s="530"/>
      <c r="NOD77" s="530"/>
      <c r="NOE77" s="530"/>
      <c r="NOF77" s="530"/>
      <c r="NOG77" s="530"/>
      <c r="NOH77" s="530"/>
      <c r="NOI77" s="530"/>
      <c r="NOJ77" s="530"/>
      <c r="NOK77" s="530"/>
      <c r="NOL77" s="530"/>
      <c r="NOM77" s="530"/>
      <c r="NON77" s="530"/>
      <c r="NOO77" s="530"/>
      <c r="NOP77" s="530"/>
      <c r="NOQ77" s="530"/>
      <c r="NOR77" s="530"/>
      <c r="NOS77" s="530"/>
      <c r="NOT77" s="530"/>
      <c r="NOU77" s="530"/>
      <c r="NOV77" s="530"/>
      <c r="NOW77" s="530"/>
      <c r="NOX77" s="530"/>
      <c r="NOY77" s="530"/>
      <c r="NOZ77" s="530"/>
      <c r="NPA77" s="530"/>
      <c r="NPB77" s="530"/>
      <c r="NPC77" s="530"/>
      <c r="NPD77" s="530"/>
      <c r="NPE77" s="530"/>
      <c r="NPF77" s="530"/>
      <c r="NPG77" s="530"/>
      <c r="NPH77" s="530"/>
      <c r="NPI77" s="530"/>
      <c r="NPJ77" s="530"/>
      <c r="NPK77" s="530"/>
      <c r="NPL77" s="530"/>
      <c r="NPM77" s="530"/>
      <c r="NPN77" s="530"/>
      <c r="NPO77" s="530"/>
      <c r="NPP77" s="530"/>
      <c r="NPQ77" s="530"/>
      <c r="NPR77" s="530"/>
      <c r="NPS77" s="530"/>
      <c r="NPT77" s="530"/>
      <c r="NPU77" s="530"/>
      <c r="NPV77" s="530"/>
      <c r="NPW77" s="530"/>
      <c r="NPX77" s="530"/>
      <c r="NPY77" s="530"/>
      <c r="NPZ77" s="530"/>
      <c r="NQA77" s="530"/>
      <c r="NQB77" s="530"/>
      <c r="NQC77" s="530"/>
      <c r="NQD77" s="530"/>
      <c r="NQE77" s="530"/>
      <c r="NQF77" s="530"/>
      <c r="NQG77" s="530"/>
      <c r="NQH77" s="530"/>
      <c r="NQI77" s="530"/>
      <c r="NQJ77" s="530"/>
      <c r="NQK77" s="530"/>
      <c r="NQL77" s="530"/>
      <c r="NQM77" s="530"/>
      <c r="NQN77" s="530"/>
      <c r="NQO77" s="530"/>
      <c r="NQP77" s="530"/>
      <c r="NQQ77" s="530"/>
      <c r="NQR77" s="530"/>
      <c r="NQS77" s="530"/>
      <c r="NQT77" s="530"/>
      <c r="NQU77" s="530"/>
      <c r="NQV77" s="530"/>
      <c r="NQW77" s="530"/>
      <c r="NQX77" s="530"/>
      <c r="NQY77" s="530"/>
      <c r="NQZ77" s="530"/>
      <c r="NRA77" s="530"/>
      <c r="NRB77" s="530"/>
      <c r="NRC77" s="530"/>
      <c r="NRD77" s="530"/>
      <c r="NRE77" s="530"/>
      <c r="NRF77" s="530"/>
      <c r="NRG77" s="530"/>
      <c r="NRH77" s="530"/>
      <c r="NRI77" s="530"/>
      <c r="NRJ77" s="530"/>
      <c r="NRK77" s="530"/>
      <c r="NRL77" s="530"/>
      <c r="NRM77" s="530"/>
      <c r="NRN77" s="530"/>
      <c r="NRO77" s="530"/>
      <c r="NRP77" s="530"/>
      <c r="NRQ77" s="530"/>
      <c r="NRR77" s="530"/>
      <c r="NRS77" s="530"/>
      <c r="NRT77" s="530"/>
      <c r="NRU77" s="530"/>
      <c r="NRV77" s="530"/>
      <c r="NRW77" s="530"/>
      <c r="NRX77" s="530"/>
      <c r="NRY77" s="530"/>
      <c r="NRZ77" s="530"/>
      <c r="NSA77" s="530"/>
      <c r="NSB77" s="530"/>
      <c r="NSC77" s="530"/>
      <c r="NSD77" s="530"/>
      <c r="NSE77" s="530"/>
      <c r="NSF77" s="530"/>
      <c r="NSG77" s="530"/>
      <c r="NSH77" s="530"/>
      <c r="NSI77" s="530"/>
      <c r="NSJ77" s="530"/>
      <c r="NSK77" s="530"/>
      <c r="NSL77" s="530"/>
      <c r="NSM77" s="530"/>
      <c r="NSN77" s="530"/>
      <c r="NSO77" s="530"/>
      <c r="NSP77" s="530"/>
      <c r="NSQ77" s="530"/>
      <c r="NSR77" s="530"/>
      <c r="NSS77" s="530"/>
      <c r="NST77" s="530"/>
      <c r="NSU77" s="530"/>
      <c r="NSV77" s="530"/>
      <c r="NSW77" s="530"/>
      <c r="NSX77" s="530"/>
      <c r="NSY77" s="530"/>
      <c r="NSZ77" s="530"/>
      <c r="NTA77" s="530"/>
      <c r="NTB77" s="530"/>
      <c r="NTC77" s="530"/>
      <c r="NTD77" s="530"/>
      <c r="NTE77" s="530"/>
      <c r="NTF77" s="530"/>
      <c r="NTG77" s="530"/>
      <c r="NTH77" s="530"/>
      <c r="NTI77" s="530"/>
      <c r="NTJ77" s="530"/>
      <c r="NTK77" s="530"/>
      <c r="NTL77" s="530"/>
      <c r="NTM77" s="530"/>
      <c r="NTN77" s="530"/>
      <c r="NTO77" s="530"/>
      <c r="NTP77" s="530"/>
      <c r="NTQ77" s="530"/>
      <c r="NTR77" s="530"/>
      <c r="NTS77" s="530"/>
      <c r="NTT77" s="530"/>
      <c r="NTU77" s="530"/>
      <c r="NTV77" s="530"/>
      <c r="NTW77" s="530"/>
      <c r="NTX77" s="530"/>
      <c r="NTY77" s="530"/>
      <c r="NTZ77" s="530"/>
      <c r="NUA77" s="530"/>
      <c r="NUB77" s="530"/>
      <c r="NUC77" s="530"/>
      <c r="NUD77" s="530"/>
      <c r="NUE77" s="530"/>
      <c r="NUF77" s="530"/>
      <c r="NUG77" s="530"/>
      <c r="NUH77" s="530"/>
      <c r="NUI77" s="530"/>
      <c r="NUJ77" s="530"/>
      <c r="NUK77" s="530"/>
      <c r="NUL77" s="530"/>
      <c r="NUM77" s="530"/>
      <c r="NUN77" s="530"/>
      <c r="NUO77" s="530"/>
      <c r="NUP77" s="530"/>
      <c r="NUQ77" s="530"/>
      <c r="NUR77" s="530"/>
      <c r="NUS77" s="530"/>
      <c r="NUT77" s="530"/>
      <c r="NUU77" s="530"/>
      <c r="NUV77" s="530"/>
      <c r="NUW77" s="530"/>
      <c r="NUX77" s="530"/>
      <c r="NUY77" s="530"/>
      <c r="NUZ77" s="530"/>
      <c r="NVA77" s="530"/>
      <c r="NVB77" s="530"/>
      <c r="NVC77" s="530"/>
      <c r="NVD77" s="530"/>
      <c r="NVE77" s="530"/>
      <c r="NVF77" s="530"/>
      <c r="NVG77" s="530"/>
      <c r="NVH77" s="530"/>
      <c r="NVI77" s="530"/>
      <c r="NVJ77" s="530"/>
      <c r="NVK77" s="530"/>
      <c r="NVL77" s="530"/>
      <c r="NVM77" s="530"/>
      <c r="NVN77" s="530"/>
      <c r="NVO77" s="530"/>
      <c r="NVP77" s="530"/>
      <c r="NVQ77" s="530"/>
      <c r="NVR77" s="530"/>
      <c r="NVS77" s="530"/>
      <c r="NVT77" s="530"/>
      <c r="NVU77" s="530"/>
      <c r="NVV77" s="530"/>
      <c r="NVW77" s="530"/>
      <c r="NVX77" s="530"/>
      <c r="NVY77" s="530"/>
      <c r="NVZ77" s="530"/>
      <c r="NWA77" s="530"/>
      <c r="NWB77" s="530"/>
      <c r="NWC77" s="530"/>
      <c r="NWD77" s="530"/>
      <c r="NWE77" s="530"/>
      <c r="NWF77" s="530"/>
      <c r="NWG77" s="530"/>
      <c r="NWH77" s="530"/>
      <c r="NWI77" s="530"/>
      <c r="NWJ77" s="530"/>
      <c r="NWK77" s="530"/>
      <c r="NWL77" s="530"/>
      <c r="NWM77" s="530"/>
      <c r="NWN77" s="530"/>
      <c r="NWO77" s="530"/>
      <c r="NWP77" s="530"/>
      <c r="NWQ77" s="530"/>
      <c r="NWR77" s="530"/>
      <c r="NWS77" s="530"/>
      <c r="NWT77" s="530"/>
      <c r="NWU77" s="530"/>
      <c r="NWV77" s="530"/>
      <c r="NWW77" s="530"/>
      <c r="NWX77" s="530"/>
      <c r="NWY77" s="530"/>
      <c r="NWZ77" s="530"/>
      <c r="NXA77" s="530"/>
      <c r="NXB77" s="530"/>
      <c r="NXC77" s="530"/>
      <c r="NXD77" s="530"/>
      <c r="NXE77" s="530"/>
      <c r="NXF77" s="530"/>
      <c r="NXG77" s="530"/>
      <c r="NXH77" s="530"/>
      <c r="NXI77" s="530"/>
      <c r="NXJ77" s="530"/>
      <c r="NXK77" s="530"/>
      <c r="NXL77" s="530"/>
      <c r="NXM77" s="530"/>
      <c r="NXN77" s="530"/>
      <c r="NXO77" s="530"/>
      <c r="NXP77" s="530"/>
      <c r="NXQ77" s="530"/>
      <c r="NXR77" s="530"/>
      <c r="NXS77" s="530"/>
      <c r="NXT77" s="530"/>
      <c r="NXU77" s="530"/>
      <c r="NXV77" s="530"/>
      <c r="NXW77" s="530"/>
      <c r="NXX77" s="530"/>
      <c r="NXY77" s="530"/>
      <c r="NXZ77" s="530"/>
      <c r="NYA77" s="530"/>
      <c r="NYB77" s="530"/>
      <c r="NYC77" s="530"/>
      <c r="NYD77" s="530"/>
      <c r="NYE77" s="530"/>
      <c r="NYF77" s="530"/>
      <c r="NYG77" s="530"/>
      <c r="NYH77" s="530"/>
      <c r="NYI77" s="530"/>
      <c r="NYJ77" s="530"/>
      <c r="NYK77" s="530"/>
      <c r="NYL77" s="530"/>
      <c r="NYM77" s="530"/>
      <c r="NYN77" s="530"/>
      <c r="NYO77" s="530"/>
      <c r="NYP77" s="530"/>
      <c r="NYQ77" s="530"/>
      <c r="NYR77" s="530"/>
      <c r="NYS77" s="530"/>
      <c r="NYT77" s="530"/>
      <c r="NYU77" s="530"/>
      <c r="NYV77" s="530"/>
      <c r="NYW77" s="530"/>
      <c r="NYX77" s="530"/>
      <c r="NYY77" s="530"/>
      <c r="NYZ77" s="530"/>
      <c r="NZA77" s="530"/>
      <c r="NZB77" s="530"/>
      <c r="NZC77" s="530"/>
      <c r="NZD77" s="530"/>
      <c r="NZE77" s="530"/>
      <c r="NZF77" s="530"/>
      <c r="NZG77" s="530"/>
      <c r="NZH77" s="530"/>
      <c r="NZI77" s="530"/>
      <c r="NZJ77" s="530"/>
      <c r="NZK77" s="530"/>
      <c r="NZL77" s="530"/>
      <c r="NZM77" s="530"/>
      <c r="NZN77" s="530"/>
      <c r="NZO77" s="530"/>
      <c r="NZP77" s="530"/>
      <c r="NZQ77" s="530"/>
      <c r="NZR77" s="530"/>
      <c r="NZS77" s="530"/>
      <c r="NZT77" s="530"/>
      <c r="NZU77" s="530"/>
      <c r="NZV77" s="530"/>
      <c r="NZW77" s="530"/>
      <c r="NZX77" s="530"/>
      <c r="NZY77" s="530"/>
      <c r="NZZ77" s="530"/>
      <c r="OAA77" s="530"/>
      <c r="OAB77" s="530"/>
      <c r="OAC77" s="530"/>
      <c r="OAD77" s="530"/>
      <c r="OAE77" s="530"/>
      <c r="OAF77" s="530"/>
      <c r="OAG77" s="530"/>
      <c r="OAH77" s="530"/>
      <c r="OAI77" s="530"/>
      <c r="OAJ77" s="530"/>
      <c r="OAK77" s="530"/>
      <c r="OAL77" s="530"/>
      <c r="OAM77" s="530"/>
      <c r="OAN77" s="530"/>
      <c r="OAO77" s="530"/>
      <c r="OAP77" s="530"/>
      <c r="OAQ77" s="530"/>
      <c r="OAR77" s="530"/>
      <c r="OAS77" s="530"/>
      <c r="OAT77" s="530"/>
      <c r="OAU77" s="530"/>
      <c r="OAV77" s="530"/>
      <c r="OAW77" s="530"/>
      <c r="OAX77" s="530"/>
      <c r="OAY77" s="530"/>
      <c r="OAZ77" s="530"/>
      <c r="OBA77" s="530"/>
      <c r="OBB77" s="530"/>
      <c r="OBC77" s="530"/>
      <c r="OBD77" s="530"/>
      <c r="OBE77" s="530"/>
      <c r="OBF77" s="530"/>
      <c r="OBG77" s="530"/>
      <c r="OBH77" s="530"/>
      <c r="OBI77" s="530"/>
      <c r="OBJ77" s="530"/>
      <c r="OBK77" s="530"/>
      <c r="OBL77" s="530"/>
      <c r="OBM77" s="530"/>
      <c r="OBN77" s="530"/>
      <c r="OBO77" s="530"/>
      <c r="OBP77" s="530"/>
      <c r="OBQ77" s="530"/>
      <c r="OBR77" s="530"/>
      <c r="OBS77" s="530"/>
      <c r="OBT77" s="530"/>
      <c r="OBU77" s="530"/>
      <c r="OBV77" s="530"/>
      <c r="OBW77" s="530"/>
      <c r="OBX77" s="530"/>
      <c r="OBY77" s="530"/>
      <c r="OBZ77" s="530"/>
      <c r="OCA77" s="530"/>
      <c r="OCB77" s="530"/>
      <c r="OCC77" s="530"/>
      <c r="OCD77" s="530"/>
      <c r="OCE77" s="530"/>
      <c r="OCF77" s="530"/>
      <c r="OCG77" s="530"/>
      <c r="OCH77" s="530"/>
      <c r="OCI77" s="530"/>
      <c r="OCJ77" s="530"/>
      <c r="OCK77" s="530"/>
      <c r="OCL77" s="530"/>
      <c r="OCM77" s="530"/>
      <c r="OCN77" s="530"/>
      <c r="OCO77" s="530"/>
      <c r="OCP77" s="530"/>
      <c r="OCQ77" s="530"/>
      <c r="OCR77" s="530"/>
      <c r="OCS77" s="530"/>
      <c r="OCT77" s="530"/>
      <c r="OCU77" s="530"/>
      <c r="OCV77" s="530"/>
      <c r="OCW77" s="530"/>
      <c r="OCX77" s="530"/>
      <c r="OCY77" s="530"/>
      <c r="OCZ77" s="530"/>
      <c r="ODA77" s="530"/>
      <c r="ODB77" s="530"/>
      <c r="ODC77" s="530"/>
      <c r="ODD77" s="530"/>
      <c r="ODE77" s="530"/>
      <c r="ODF77" s="530"/>
      <c r="ODG77" s="530"/>
      <c r="ODH77" s="530"/>
      <c r="ODI77" s="530"/>
      <c r="ODJ77" s="530"/>
      <c r="ODK77" s="530"/>
      <c r="ODL77" s="530"/>
      <c r="ODM77" s="530"/>
      <c r="ODN77" s="530"/>
      <c r="ODO77" s="530"/>
      <c r="ODP77" s="530"/>
      <c r="ODQ77" s="530"/>
      <c r="ODR77" s="530"/>
      <c r="ODS77" s="530"/>
      <c r="ODT77" s="530"/>
      <c r="ODU77" s="530"/>
      <c r="ODV77" s="530"/>
      <c r="ODW77" s="530"/>
      <c r="ODX77" s="530"/>
      <c r="ODY77" s="530"/>
      <c r="ODZ77" s="530"/>
      <c r="OEA77" s="530"/>
      <c r="OEB77" s="530"/>
      <c r="OEC77" s="530"/>
      <c r="OED77" s="530"/>
      <c r="OEE77" s="530"/>
      <c r="OEF77" s="530"/>
      <c r="OEG77" s="530"/>
      <c r="OEH77" s="530"/>
      <c r="OEI77" s="530"/>
      <c r="OEJ77" s="530"/>
      <c r="OEK77" s="530"/>
      <c r="OEL77" s="530"/>
      <c r="OEM77" s="530"/>
      <c r="OEN77" s="530"/>
      <c r="OEO77" s="530"/>
      <c r="OEP77" s="530"/>
      <c r="OEQ77" s="530"/>
      <c r="OER77" s="530"/>
      <c r="OES77" s="530"/>
      <c r="OET77" s="530"/>
      <c r="OEU77" s="530"/>
      <c r="OEV77" s="530"/>
      <c r="OEW77" s="530"/>
      <c r="OEX77" s="530"/>
      <c r="OEY77" s="530"/>
      <c r="OEZ77" s="530"/>
      <c r="OFA77" s="530"/>
      <c r="OFB77" s="530"/>
      <c r="OFC77" s="530"/>
      <c r="OFD77" s="530"/>
      <c r="OFE77" s="530"/>
      <c r="OFF77" s="530"/>
      <c r="OFG77" s="530"/>
      <c r="OFH77" s="530"/>
      <c r="OFI77" s="530"/>
      <c r="OFJ77" s="530"/>
      <c r="OFK77" s="530"/>
      <c r="OFL77" s="530"/>
      <c r="OFM77" s="530"/>
      <c r="OFN77" s="530"/>
      <c r="OFO77" s="530"/>
      <c r="OFP77" s="530"/>
      <c r="OFQ77" s="530"/>
      <c r="OFR77" s="530"/>
      <c r="OFS77" s="530"/>
      <c r="OFT77" s="530"/>
      <c r="OFU77" s="530"/>
      <c r="OFV77" s="530"/>
      <c r="OFW77" s="530"/>
      <c r="OFX77" s="530"/>
      <c r="OFY77" s="530"/>
      <c r="OFZ77" s="530"/>
      <c r="OGA77" s="530"/>
      <c r="OGB77" s="530"/>
      <c r="OGC77" s="530"/>
      <c r="OGD77" s="530"/>
      <c r="OGE77" s="530"/>
      <c r="OGF77" s="530"/>
      <c r="OGG77" s="530"/>
      <c r="OGH77" s="530"/>
      <c r="OGI77" s="530"/>
      <c r="OGJ77" s="530"/>
      <c r="OGK77" s="530"/>
      <c r="OGL77" s="530"/>
      <c r="OGM77" s="530"/>
      <c r="OGN77" s="530"/>
      <c r="OGO77" s="530"/>
      <c r="OGP77" s="530"/>
      <c r="OGQ77" s="530"/>
      <c r="OGR77" s="530"/>
      <c r="OGS77" s="530"/>
      <c r="OGT77" s="530"/>
      <c r="OGU77" s="530"/>
      <c r="OGV77" s="530"/>
      <c r="OGW77" s="530"/>
      <c r="OGX77" s="530"/>
      <c r="OGY77" s="530"/>
      <c r="OGZ77" s="530"/>
      <c r="OHA77" s="530"/>
      <c r="OHB77" s="530"/>
      <c r="OHC77" s="530"/>
      <c r="OHD77" s="530"/>
      <c r="OHE77" s="530"/>
      <c r="OHF77" s="530"/>
      <c r="OHG77" s="530"/>
      <c r="OHH77" s="530"/>
      <c r="OHI77" s="530"/>
      <c r="OHJ77" s="530"/>
      <c r="OHK77" s="530"/>
      <c r="OHL77" s="530"/>
      <c r="OHM77" s="530"/>
      <c r="OHN77" s="530"/>
      <c r="OHO77" s="530"/>
      <c r="OHP77" s="530"/>
      <c r="OHQ77" s="530"/>
      <c r="OHR77" s="530"/>
      <c r="OHS77" s="530"/>
      <c r="OHT77" s="530"/>
      <c r="OHU77" s="530"/>
      <c r="OHV77" s="530"/>
      <c r="OHW77" s="530"/>
      <c r="OHX77" s="530"/>
      <c r="OHY77" s="530"/>
      <c r="OHZ77" s="530"/>
      <c r="OIA77" s="530"/>
      <c r="OIB77" s="530"/>
      <c r="OIC77" s="530"/>
      <c r="OID77" s="530"/>
      <c r="OIE77" s="530"/>
      <c r="OIF77" s="530"/>
      <c r="OIG77" s="530"/>
      <c r="OIH77" s="530"/>
      <c r="OII77" s="530"/>
      <c r="OIJ77" s="530"/>
      <c r="OIK77" s="530"/>
      <c r="OIL77" s="530"/>
      <c r="OIM77" s="530"/>
      <c r="OIN77" s="530"/>
      <c r="OIO77" s="530"/>
      <c r="OIP77" s="530"/>
      <c r="OIQ77" s="530"/>
      <c r="OIR77" s="530"/>
      <c r="OIS77" s="530"/>
      <c r="OIT77" s="530"/>
      <c r="OIU77" s="530"/>
      <c r="OIV77" s="530"/>
      <c r="OIW77" s="530"/>
      <c r="OIX77" s="530"/>
      <c r="OIY77" s="530"/>
      <c r="OIZ77" s="530"/>
      <c r="OJA77" s="530"/>
      <c r="OJB77" s="530"/>
      <c r="OJC77" s="530"/>
      <c r="OJD77" s="530"/>
      <c r="OJE77" s="530"/>
      <c r="OJF77" s="530"/>
      <c r="OJG77" s="530"/>
      <c r="OJH77" s="530"/>
      <c r="OJI77" s="530"/>
      <c r="OJJ77" s="530"/>
      <c r="OJK77" s="530"/>
      <c r="OJL77" s="530"/>
      <c r="OJM77" s="530"/>
      <c r="OJN77" s="530"/>
      <c r="OJO77" s="530"/>
      <c r="OJP77" s="530"/>
      <c r="OJQ77" s="530"/>
      <c r="OJR77" s="530"/>
      <c r="OJS77" s="530"/>
      <c r="OJT77" s="530"/>
      <c r="OJU77" s="530"/>
      <c r="OJV77" s="530"/>
      <c r="OJW77" s="530"/>
      <c r="OJX77" s="530"/>
      <c r="OJY77" s="530"/>
      <c r="OJZ77" s="530"/>
      <c r="OKA77" s="530"/>
      <c r="OKB77" s="530"/>
      <c r="OKC77" s="530"/>
      <c r="OKD77" s="530"/>
      <c r="OKE77" s="530"/>
      <c r="OKF77" s="530"/>
      <c r="OKG77" s="530"/>
      <c r="OKH77" s="530"/>
      <c r="OKI77" s="530"/>
      <c r="OKJ77" s="530"/>
      <c r="OKK77" s="530"/>
      <c r="OKL77" s="530"/>
      <c r="OKM77" s="530"/>
      <c r="OKN77" s="530"/>
      <c r="OKO77" s="530"/>
      <c r="OKP77" s="530"/>
      <c r="OKQ77" s="530"/>
      <c r="OKR77" s="530"/>
      <c r="OKS77" s="530"/>
      <c r="OKT77" s="530"/>
      <c r="OKU77" s="530"/>
      <c r="OKV77" s="530"/>
      <c r="OKW77" s="530"/>
      <c r="OKX77" s="530"/>
      <c r="OKY77" s="530"/>
      <c r="OKZ77" s="530"/>
      <c r="OLA77" s="530"/>
      <c r="OLB77" s="530"/>
      <c r="OLC77" s="530"/>
      <c r="OLD77" s="530"/>
      <c r="OLE77" s="530"/>
      <c r="OLF77" s="530"/>
      <c r="OLG77" s="530"/>
      <c r="OLH77" s="530"/>
      <c r="OLI77" s="530"/>
      <c r="OLJ77" s="530"/>
      <c r="OLK77" s="530"/>
      <c r="OLL77" s="530"/>
      <c r="OLM77" s="530"/>
      <c r="OLN77" s="530"/>
      <c r="OLO77" s="530"/>
      <c r="OLP77" s="530"/>
      <c r="OLQ77" s="530"/>
      <c r="OLR77" s="530"/>
      <c r="OLS77" s="530"/>
      <c r="OLT77" s="530"/>
      <c r="OLU77" s="530"/>
      <c r="OLV77" s="530"/>
      <c r="OLW77" s="530"/>
      <c r="OLX77" s="530"/>
      <c r="OLY77" s="530"/>
      <c r="OLZ77" s="530"/>
      <c r="OMA77" s="530"/>
      <c r="OMB77" s="530"/>
      <c r="OMC77" s="530"/>
      <c r="OMD77" s="530"/>
      <c r="OME77" s="530"/>
      <c r="OMF77" s="530"/>
      <c r="OMG77" s="530"/>
      <c r="OMH77" s="530"/>
      <c r="OMI77" s="530"/>
      <c r="OMJ77" s="530"/>
      <c r="OMK77" s="530"/>
      <c r="OML77" s="530"/>
      <c r="OMM77" s="530"/>
      <c r="OMN77" s="530"/>
      <c r="OMO77" s="530"/>
      <c r="OMP77" s="530"/>
      <c r="OMQ77" s="530"/>
      <c r="OMR77" s="530"/>
      <c r="OMS77" s="530"/>
      <c r="OMT77" s="530"/>
      <c r="OMU77" s="530"/>
      <c r="OMV77" s="530"/>
      <c r="OMW77" s="530"/>
      <c r="OMX77" s="530"/>
      <c r="OMY77" s="530"/>
      <c r="OMZ77" s="530"/>
      <c r="ONA77" s="530"/>
      <c r="ONB77" s="530"/>
      <c r="ONC77" s="530"/>
      <c r="OND77" s="530"/>
      <c r="ONE77" s="530"/>
      <c r="ONF77" s="530"/>
      <c r="ONG77" s="530"/>
      <c r="ONH77" s="530"/>
      <c r="ONI77" s="530"/>
      <c r="ONJ77" s="530"/>
      <c r="ONK77" s="530"/>
      <c r="ONL77" s="530"/>
      <c r="ONM77" s="530"/>
      <c r="ONN77" s="530"/>
      <c r="ONO77" s="530"/>
      <c r="ONP77" s="530"/>
      <c r="ONQ77" s="530"/>
      <c r="ONR77" s="530"/>
      <c r="ONS77" s="530"/>
      <c r="ONT77" s="530"/>
      <c r="ONU77" s="530"/>
      <c r="ONV77" s="530"/>
      <c r="ONW77" s="530"/>
      <c r="ONX77" s="530"/>
      <c r="ONY77" s="530"/>
      <c r="ONZ77" s="530"/>
      <c r="OOA77" s="530"/>
      <c r="OOB77" s="530"/>
      <c r="OOC77" s="530"/>
      <c r="OOD77" s="530"/>
      <c r="OOE77" s="530"/>
      <c r="OOF77" s="530"/>
      <c r="OOG77" s="530"/>
      <c r="OOH77" s="530"/>
      <c r="OOI77" s="530"/>
      <c r="OOJ77" s="530"/>
      <c r="OOK77" s="530"/>
      <c r="OOL77" s="530"/>
      <c r="OOM77" s="530"/>
      <c r="OON77" s="530"/>
      <c r="OOO77" s="530"/>
      <c r="OOP77" s="530"/>
      <c r="OOQ77" s="530"/>
      <c r="OOR77" s="530"/>
      <c r="OOS77" s="530"/>
      <c r="OOT77" s="530"/>
      <c r="OOU77" s="530"/>
      <c r="OOV77" s="530"/>
      <c r="OOW77" s="530"/>
      <c r="OOX77" s="530"/>
      <c r="OOY77" s="530"/>
      <c r="OOZ77" s="530"/>
      <c r="OPA77" s="530"/>
      <c r="OPB77" s="530"/>
      <c r="OPC77" s="530"/>
      <c r="OPD77" s="530"/>
      <c r="OPE77" s="530"/>
      <c r="OPF77" s="530"/>
      <c r="OPG77" s="530"/>
      <c r="OPH77" s="530"/>
      <c r="OPI77" s="530"/>
      <c r="OPJ77" s="530"/>
      <c r="OPK77" s="530"/>
      <c r="OPL77" s="530"/>
      <c r="OPM77" s="530"/>
      <c r="OPN77" s="530"/>
      <c r="OPO77" s="530"/>
      <c r="OPP77" s="530"/>
      <c r="OPQ77" s="530"/>
      <c r="OPR77" s="530"/>
      <c r="OPS77" s="530"/>
      <c r="OPT77" s="530"/>
      <c r="OPU77" s="530"/>
      <c r="OPV77" s="530"/>
      <c r="OPW77" s="530"/>
      <c r="OPX77" s="530"/>
      <c r="OPY77" s="530"/>
      <c r="OPZ77" s="530"/>
      <c r="OQA77" s="530"/>
      <c r="OQB77" s="530"/>
      <c r="OQC77" s="530"/>
      <c r="OQD77" s="530"/>
      <c r="OQE77" s="530"/>
      <c r="OQF77" s="530"/>
      <c r="OQG77" s="530"/>
      <c r="OQH77" s="530"/>
      <c r="OQI77" s="530"/>
      <c r="OQJ77" s="530"/>
      <c r="OQK77" s="530"/>
      <c r="OQL77" s="530"/>
      <c r="OQM77" s="530"/>
      <c r="OQN77" s="530"/>
      <c r="OQO77" s="530"/>
      <c r="OQP77" s="530"/>
      <c r="OQQ77" s="530"/>
      <c r="OQR77" s="530"/>
      <c r="OQS77" s="530"/>
      <c r="OQT77" s="530"/>
      <c r="OQU77" s="530"/>
      <c r="OQV77" s="530"/>
      <c r="OQW77" s="530"/>
      <c r="OQX77" s="530"/>
      <c r="OQY77" s="530"/>
      <c r="OQZ77" s="530"/>
      <c r="ORA77" s="530"/>
      <c r="ORB77" s="530"/>
      <c r="ORC77" s="530"/>
      <c r="ORD77" s="530"/>
      <c r="ORE77" s="530"/>
      <c r="ORF77" s="530"/>
      <c r="ORG77" s="530"/>
      <c r="ORH77" s="530"/>
      <c r="ORI77" s="530"/>
      <c r="ORJ77" s="530"/>
      <c r="ORK77" s="530"/>
      <c r="ORL77" s="530"/>
      <c r="ORM77" s="530"/>
      <c r="ORN77" s="530"/>
      <c r="ORO77" s="530"/>
      <c r="ORP77" s="530"/>
      <c r="ORQ77" s="530"/>
      <c r="ORR77" s="530"/>
      <c r="ORS77" s="530"/>
      <c r="ORT77" s="530"/>
      <c r="ORU77" s="530"/>
      <c r="ORV77" s="530"/>
      <c r="ORW77" s="530"/>
      <c r="ORX77" s="530"/>
      <c r="ORY77" s="530"/>
      <c r="ORZ77" s="530"/>
      <c r="OSA77" s="530"/>
      <c r="OSB77" s="530"/>
      <c r="OSC77" s="530"/>
      <c r="OSD77" s="530"/>
      <c r="OSE77" s="530"/>
      <c r="OSF77" s="530"/>
      <c r="OSG77" s="530"/>
      <c r="OSH77" s="530"/>
      <c r="OSI77" s="530"/>
      <c r="OSJ77" s="530"/>
      <c r="OSK77" s="530"/>
      <c r="OSL77" s="530"/>
      <c r="OSM77" s="530"/>
      <c r="OSN77" s="530"/>
      <c r="OSO77" s="530"/>
      <c r="OSP77" s="530"/>
      <c r="OSQ77" s="530"/>
      <c r="OSR77" s="530"/>
      <c r="OSS77" s="530"/>
      <c r="OST77" s="530"/>
      <c r="OSU77" s="530"/>
      <c r="OSV77" s="530"/>
      <c r="OSW77" s="530"/>
      <c r="OSX77" s="530"/>
      <c r="OSY77" s="530"/>
      <c r="OSZ77" s="530"/>
      <c r="OTA77" s="530"/>
      <c r="OTB77" s="530"/>
      <c r="OTC77" s="530"/>
      <c r="OTD77" s="530"/>
      <c r="OTE77" s="530"/>
      <c r="OTF77" s="530"/>
      <c r="OTG77" s="530"/>
      <c r="OTH77" s="530"/>
      <c r="OTI77" s="530"/>
      <c r="OTJ77" s="530"/>
      <c r="OTK77" s="530"/>
      <c r="OTL77" s="530"/>
      <c r="OTM77" s="530"/>
      <c r="OTN77" s="530"/>
      <c r="OTO77" s="530"/>
      <c r="OTP77" s="530"/>
      <c r="OTQ77" s="530"/>
      <c r="OTR77" s="530"/>
      <c r="OTS77" s="530"/>
      <c r="OTT77" s="530"/>
      <c r="OTU77" s="530"/>
      <c r="OTV77" s="530"/>
      <c r="OTW77" s="530"/>
      <c r="OTX77" s="530"/>
      <c r="OTY77" s="530"/>
      <c r="OTZ77" s="530"/>
      <c r="OUA77" s="530"/>
      <c r="OUB77" s="530"/>
      <c r="OUC77" s="530"/>
      <c r="OUD77" s="530"/>
      <c r="OUE77" s="530"/>
      <c r="OUF77" s="530"/>
      <c r="OUG77" s="530"/>
      <c r="OUH77" s="530"/>
      <c r="OUI77" s="530"/>
      <c r="OUJ77" s="530"/>
      <c r="OUK77" s="530"/>
      <c r="OUL77" s="530"/>
      <c r="OUM77" s="530"/>
      <c r="OUN77" s="530"/>
      <c r="OUO77" s="530"/>
      <c r="OUP77" s="530"/>
      <c r="OUQ77" s="530"/>
      <c r="OUR77" s="530"/>
      <c r="OUS77" s="530"/>
      <c r="OUT77" s="530"/>
      <c r="OUU77" s="530"/>
      <c r="OUV77" s="530"/>
      <c r="OUW77" s="530"/>
      <c r="OUX77" s="530"/>
      <c r="OUY77" s="530"/>
      <c r="OUZ77" s="530"/>
      <c r="OVA77" s="530"/>
      <c r="OVB77" s="530"/>
      <c r="OVC77" s="530"/>
      <c r="OVD77" s="530"/>
      <c r="OVE77" s="530"/>
      <c r="OVF77" s="530"/>
      <c r="OVG77" s="530"/>
      <c r="OVH77" s="530"/>
      <c r="OVI77" s="530"/>
      <c r="OVJ77" s="530"/>
      <c r="OVK77" s="530"/>
      <c r="OVL77" s="530"/>
      <c r="OVM77" s="530"/>
      <c r="OVN77" s="530"/>
      <c r="OVO77" s="530"/>
      <c r="OVP77" s="530"/>
      <c r="OVQ77" s="530"/>
      <c r="OVR77" s="530"/>
      <c r="OVS77" s="530"/>
      <c r="OVT77" s="530"/>
      <c r="OVU77" s="530"/>
      <c r="OVV77" s="530"/>
      <c r="OVW77" s="530"/>
      <c r="OVX77" s="530"/>
      <c r="OVY77" s="530"/>
      <c r="OVZ77" s="530"/>
      <c r="OWA77" s="530"/>
      <c r="OWB77" s="530"/>
      <c r="OWC77" s="530"/>
      <c r="OWD77" s="530"/>
      <c r="OWE77" s="530"/>
      <c r="OWF77" s="530"/>
      <c r="OWG77" s="530"/>
      <c r="OWH77" s="530"/>
      <c r="OWI77" s="530"/>
      <c r="OWJ77" s="530"/>
      <c r="OWK77" s="530"/>
      <c r="OWL77" s="530"/>
      <c r="OWM77" s="530"/>
      <c r="OWN77" s="530"/>
      <c r="OWO77" s="530"/>
      <c r="OWP77" s="530"/>
      <c r="OWQ77" s="530"/>
      <c r="OWR77" s="530"/>
      <c r="OWS77" s="530"/>
      <c r="OWT77" s="530"/>
      <c r="OWU77" s="530"/>
      <c r="OWV77" s="530"/>
      <c r="OWW77" s="530"/>
      <c r="OWX77" s="530"/>
      <c r="OWY77" s="530"/>
      <c r="OWZ77" s="530"/>
      <c r="OXA77" s="530"/>
      <c r="OXB77" s="530"/>
      <c r="OXC77" s="530"/>
      <c r="OXD77" s="530"/>
      <c r="OXE77" s="530"/>
      <c r="OXF77" s="530"/>
      <c r="OXG77" s="530"/>
      <c r="OXH77" s="530"/>
      <c r="OXI77" s="530"/>
      <c r="OXJ77" s="530"/>
      <c r="OXK77" s="530"/>
      <c r="OXL77" s="530"/>
      <c r="OXM77" s="530"/>
      <c r="OXN77" s="530"/>
      <c r="OXO77" s="530"/>
      <c r="OXP77" s="530"/>
      <c r="OXQ77" s="530"/>
      <c r="OXR77" s="530"/>
      <c r="OXS77" s="530"/>
      <c r="OXT77" s="530"/>
      <c r="OXU77" s="530"/>
      <c r="OXV77" s="530"/>
      <c r="OXW77" s="530"/>
      <c r="OXX77" s="530"/>
      <c r="OXY77" s="530"/>
      <c r="OXZ77" s="530"/>
      <c r="OYA77" s="530"/>
      <c r="OYB77" s="530"/>
      <c r="OYC77" s="530"/>
      <c r="OYD77" s="530"/>
      <c r="OYE77" s="530"/>
      <c r="OYF77" s="530"/>
      <c r="OYG77" s="530"/>
      <c r="OYH77" s="530"/>
      <c r="OYI77" s="530"/>
      <c r="OYJ77" s="530"/>
      <c r="OYK77" s="530"/>
      <c r="OYL77" s="530"/>
      <c r="OYM77" s="530"/>
      <c r="OYN77" s="530"/>
      <c r="OYO77" s="530"/>
      <c r="OYP77" s="530"/>
      <c r="OYQ77" s="530"/>
      <c r="OYR77" s="530"/>
      <c r="OYS77" s="530"/>
      <c r="OYT77" s="530"/>
      <c r="OYU77" s="530"/>
      <c r="OYV77" s="530"/>
      <c r="OYW77" s="530"/>
      <c r="OYX77" s="530"/>
      <c r="OYY77" s="530"/>
      <c r="OYZ77" s="530"/>
      <c r="OZA77" s="530"/>
      <c r="OZB77" s="530"/>
      <c r="OZC77" s="530"/>
      <c r="OZD77" s="530"/>
      <c r="OZE77" s="530"/>
      <c r="OZF77" s="530"/>
      <c r="OZG77" s="530"/>
      <c r="OZH77" s="530"/>
      <c r="OZI77" s="530"/>
      <c r="OZJ77" s="530"/>
      <c r="OZK77" s="530"/>
      <c r="OZL77" s="530"/>
      <c r="OZM77" s="530"/>
      <c r="OZN77" s="530"/>
      <c r="OZO77" s="530"/>
      <c r="OZP77" s="530"/>
      <c r="OZQ77" s="530"/>
      <c r="OZR77" s="530"/>
      <c r="OZS77" s="530"/>
      <c r="OZT77" s="530"/>
      <c r="OZU77" s="530"/>
      <c r="OZV77" s="530"/>
      <c r="OZW77" s="530"/>
      <c r="OZX77" s="530"/>
      <c r="OZY77" s="530"/>
      <c r="OZZ77" s="530"/>
      <c r="PAA77" s="530"/>
      <c r="PAB77" s="530"/>
      <c r="PAC77" s="530"/>
      <c r="PAD77" s="530"/>
      <c r="PAE77" s="530"/>
      <c r="PAF77" s="530"/>
      <c r="PAG77" s="530"/>
      <c r="PAH77" s="530"/>
      <c r="PAI77" s="530"/>
      <c r="PAJ77" s="530"/>
      <c r="PAK77" s="530"/>
      <c r="PAL77" s="530"/>
      <c r="PAM77" s="530"/>
      <c r="PAN77" s="530"/>
      <c r="PAO77" s="530"/>
      <c r="PAP77" s="530"/>
      <c r="PAQ77" s="530"/>
      <c r="PAR77" s="530"/>
      <c r="PAS77" s="530"/>
      <c r="PAT77" s="530"/>
      <c r="PAU77" s="530"/>
      <c r="PAV77" s="530"/>
      <c r="PAW77" s="530"/>
      <c r="PAX77" s="530"/>
      <c r="PAY77" s="530"/>
      <c r="PAZ77" s="530"/>
      <c r="PBA77" s="530"/>
      <c r="PBB77" s="530"/>
      <c r="PBC77" s="530"/>
      <c r="PBD77" s="530"/>
      <c r="PBE77" s="530"/>
      <c r="PBF77" s="530"/>
      <c r="PBG77" s="530"/>
      <c r="PBH77" s="530"/>
      <c r="PBI77" s="530"/>
      <c r="PBJ77" s="530"/>
      <c r="PBK77" s="530"/>
      <c r="PBL77" s="530"/>
      <c r="PBM77" s="530"/>
      <c r="PBN77" s="530"/>
      <c r="PBO77" s="530"/>
      <c r="PBP77" s="530"/>
      <c r="PBQ77" s="530"/>
      <c r="PBR77" s="530"/>
      <c r="PBS77" s="530"/>
      <c r="PBT77" s="530"/>
      <c r="PBU77" s="530"/>
      <c r="PBV77" s="530"/>
      <c r="PBW77" s="530"/>
      <c r="PBX77" s="530"/>
      <c r="PBY77" s="530"/>
      <c r="PBZ77" s="530"/>
      <c r="PCA77" s="530"/>
      <c r="PCB77" s="530"/>
      <c r="PCC77" s="530"/>
      <c r="PCD77" s="530"/>
      <c r="PCE77" s="530"/>
      <c r="PCF77" s="530"/>
      <c r="PCG77" s="530"/>
      <c r="PCH77" s="530"/>
      <c r="PCI77" s="530"/>
      <c r="PCJ77" s="530"/>
      <c r="PCK77" s="530"/>
      <c r="PCL77" s="530"/>
      <c r="PCM77" s="530"/>
      <c r="PCN77" s="530"/>
      <c r="PCO77" s="530"/>
      <c r="PCP77" s="530"/>
      <c r="PCQ77" s="530"/>
      <c r="PCR77" s="530"/>
      <c r="PCS77" s="530"/>
      <c r="PCT77" s="530"/>
      <c r="PCU77" s="530"/>
      <c r="PCV77" s="530"/>
      <c r="PCW77" s="530"/>
      <c r="PCX77" s="530"/>
      <c r="PCY77" s="530"/>
      <c r="PCZ77" s="530"/>
      <c r="PDA77" s="530"/>
      <c r="PDB77" s="530"/>
      <c r="PDC77" s="530"/>
      <c r="PDD77" s="530"/>
      <c r="PDE77" s="530"/>
      <c r="PDF77" s="530"/>
      <c r="PDG77" s="530"/>
      <c r="PDH77" s="530"/>
      <c r="PDI77" s="530"/>
      <c r="PDJ77" s="530"/>
      <c r="PDK77" s="530"/>
      <c r="PDL77" s="530"/>
      <c r="PDM77" s="530"/>
      <c r="PDN77" s="530"/>
      <c r="PDO77" s="530"/>
      <c r="PDP77" s="530"/>
      <c r="PDQ77" s="530"/>
      <c r="PDR77" s="530"/>
      <c r="PDS77" s="530"/>
      <c r="PDT77" s="530"/>
      <c r="PDU77" s="530"/>
      <c r="PDV77" s="530"/>
      <c r="PDW77" s="530"/>
      <c r="PDX77" s="530"/>
      <c r="PDY77" s="530"/>
      <c r="PDZ77" s="530"/>
      <c r="PEA77" s="530"/>
      <c r="PEB77" s="530"/>
      <c r="PEC77" s="530"/>
      <c r="PED77" s="530"/>
      <c r="PEE77" s="530"/>
      <c r="PEF77" s="530"/>
      <c r="PEG77" s="530"/>
      <c r="PEH77" s="530"/>
      <c r="PEI77" s="530"/>
      <c r="PEJ77" s="530"/>
      <c r="PEK77" s="530"/>
      <c r="PEL77" s="530"/>
      <c r="PEM77" s="530"/>
      <c r="PEN77" s="530"/>
      <c r="PEO77" s="530"/>
      <c r="PEP77" s="530"/>
      <c r="PEQ77" s="530"/>
      <c r="PER77" s="530"/>
      <c r="PES77" s="530"/>
      <c r="PET77" s="530"/>
      <c r="PEU77" s="530"/>
      <c r="PEV77" s="530"/>
      <c r="PEW77" s="530"/>
      <c r="PEX77" s="530"/>
      <c r="PEY77" s="530"/>
      <c r="PEZ77" s="530"/>
      <c r="PFA77" s="530"/>
      <c r="PFB77" s="530"/>
      <c r="PFC77" s="530"/>
      <c r="PFD77" s="530"/>
      <c r="PFE77" s="530"/>
      <c r="PFF77" s="530"/>
      <c r="PFG77" s="530"/>
      <c r="PFH77" s="530"/>
      <c r="PFI77" s="530"/>
      <c r="PFJ77" s="530"/>
      <c r="PFK77" s="530"/>
      <c r="PFL77" s="530"/>
      <c r="PFM77" s="530"/>
      <c r="PFN77" s="530"/>
      <c r="PFO77" s="530"/>
      <c r="PFP77" s="530"/>
      <c r="PFQ77" s="530"/>
      <c r="PFR77" s="530"/>
      <c r="PFS77" s="530"/>
      <c r="PFT77" s="530"/>
      <c r="PFU77" s="530"/>
      <c r="PFV77" s="530"/>
      <c r="PFW77" s="530"/>
      <c r="PFX77" s="530"/>
      <c r="PFY77" s="530"/>
      <c r="PFZ77" s="530"/>
      <c r="PGA77" s="530"/>
      <c r="PGB77" s="530"/>
      <c r="PGC77" s="530"/>
      <c r="PGD77" s="530"/>
      <c r="PGE77" s="530"/>
      <c r="PGF77" s="530"/>
      <c r="PGG77" s="530"/>
      <c r="PGH77" s="530"/>
      <c r="PGI77" s="530"/>
      <c r="PGJ77" s="530"/>
      <c r="PGK77" s="530"/>
      <c r="PGL77" s="530"/>
      <c r="PGM77" s="530"/>
      <c r="PGN77" s="530"/>
      <c r="PGO77" s="530"/>
      <c r="PGP77" s="530"/>
      <c r="PGQ77" s="530"/>
      <c r="PGR77" s="530"/>
      <c r="PGS77" s="530"/>
      <c r="PGT77" s="530"/>
      <c r="PGU77" s="530"/>
      <c r="PGV77" s="530"/>
      <c r="PGW77" s="530"/>
      <c r="PGX77" s="530"/>
      <c r="PGY77" s="530"/>
      <c r="PGZ77" s="530"/>
      <c r="PHA77" s="530"/>
      <c r="PHB77" s="530"/>
      <c r="PHC77" s="530"/>
      <c r="PHD77" s="530"/>
      <c r="PHE77" s="530"/>
      <c r="PHF77" s="530"/>
      <c r="PHG77" s="530"/>
      <c r="PHH77" s="530"/>
      <c r="PHI77" s="530"/>
      <c r="PHJ77" s="530"/>
      <c r="PHK77" s="530"/>
      <c r="PHL77" s="530"/>
      <c r="PHM77" s="530"/>
      <c r="PHN77" s="530"/>
      <c r="PHO77" s="530"/>
      <c r="PHP77" s="530"/>
      <c r="PHQ77" s="530"/>
      <c r="PHR77" s="530"/>
      <c r="PHS77" s="530"/>
      <c r="PHT77" s="530"/>
      <c r="PHU77" s="530"/>
      <c r="PHV77" s="530"/>
      <c r="PHW77" s="530"/>
      <c r="PHX77" s="530"/>
      <c r="PHY77" s="530"/>
      <c r="PHZ77" s="530"/>
      <c r="PIA77" s="530"/>
      <c r="PIB77" s="530"/>
      <c r="PIC77" s="530"/>
      <c r="PID77" s="530"/>
      <c r="PIE77" s="530"/>
      <c r="PIF77" s="530"/>
      <c r="PIG77" s="530"/>
      <c r="PIH77" s="530"/>
      <c r="PII77" s="530"/>
      <c r="PIJ77" s="530"/>
      <c r="PIK77" s="530"/>
      <c r="PIL77" s="530"/>
      <c r="PIM77" s="530"/>
      <c r="PIN77" s="530"/>
      <c r="PIO77" s="530"/>
      <c r="PIP77" s="530"/>
      <c r="PIQ77" s="530"/>
      <c r="PIR77" s="530"/>
      <c r="PIS77" s="530"/>
      <c r="PIT77" s="530"/>
      <c r="PIU77" s="530"/>
      <c r="PIV77" s="530"/>
      <c r="PIW77" s="530"/>
      <c r="PIX77" s="530"/>
      <c r="PIY77" s="530"/>
      <c r="PIZ77" s="530"/>
      <c r="PJA77" s="530"/>
      <c r="PJB77" s="530"/>
      <c r="PJC77" s="530"/>
      <c r="PJD77" s="530"/>
      <c r="PJE77" s="530"/>
      <c r="PJF77" s="530"/>
      <c r="PJG77" s="530"/>
      <c r="PJH77" s="530"/>
      <c r="PJI77" s="530"/>
      <c r="PJJ77" s="530"/>
      <c r="PJK77" s="530"/>
      <c r="PJL77" s="530"/>
      <c r="PJM77" s="530"/>
      <c r="PJN77" s="530"/>
      <c r="PJO77" s="530"/>
      <c r="PJP77" s="530"/>
      <c r="PJQ77" s="530"/>
      <c r="PJR77" s="530"/>
      <c r="PJS77" s="530"/>
      <c r="PJT77" s="530"/>
      <c r="PJU77" s="530"/>
      <c r="PJV77" s="530"/>
      <c r="PJW77" s="530"/>
      <c r="PJX77" s="530"/>
      <c r="PJY77" s="530"/>
      <c r="PJZ77" s="530"/>
      <c r="PKA77" s="530"/>
      <c r="PKB77" s="530"/>
      <c r="PKC77" s="530"/>
      <c r="PKD77" s="530"/>
      <c r="PKE77" s="530"/>
      <c r="PKF77" s="530"/>
      <c r="PKG77" s="530"/>
      <c r="PKH77" s="530"/>
      <c r="PKI77" s="530"/>
      <c r="PKJ77" s="530"/>
      <c r="PKK77" s="530"/>
      <c r="PKL77" s="530"/>
      <c r="PKM77" s="530"/>
      <c r="PKN77" s="530"/>
      <c r="PKO77" s="530"/>
      <c r="PKP77" s="530"/>
      <c r="PKQ77" s="530"/>
      <c r="PKR77" s="530"/>
      <c r="PKS77" s="530"/>
      <c r="PKT77" s="530"/>
      <c r="PKU77" s="530"/>
      <c r="PKV77" s="530"/>
      <c r="PKW77" s="530"/>
      <c r="PKX77" s="530"/>
      <c r="PKY77" s="530"/>
      <c r="PKZ77" s="530"/>
      <c r="PLA77" s="530"/>
      <c r="PLB77" s="530"/>
      <c r="PLC77" s="530"/>
      <c r="PLD77" s="530"/>
      <c r="PLE77" s="530"/>
      <c r="PLF77" s="530"/>
      <c r="PLG77" s="530"/>
      <c r="PLH77" s="530"/>
      <c r="PLI77" s="530"/>
      <c r="PLJ77" s="530"/>
      <c r="PLK77" s="530"/>
      <c r="PLL77" s="530"/>
      <c r="PLM77" s="530"/>
      <c r="PLN77" s="530"/>
      <c r="PLO77" s="530"/>
      <c r="PLP77" s="530"/>
      <c r="PLQ77" s="530"/>
      <c r="PLR77" s="530"/>
      <c r="PLS77" s="530"/>
      <c r="PLT77" s="530"/>
      <c r="PLU77" s="530"/>
      <c r="PLV77" s="530"/>
      <c r="PLW77" s="530"/>
      <c r="PLX77" s="530"/>
      <c r="PLY77" s="530"/>
      <c r="PLZ77" s="530"/>
      <c r="PMA77" s="530"/>
      <c r="PMB77" s="530"/>
      <c r="PMC77" s="530"/>
      <c r="PMD77" s="530"/>
      <c r="PME77" s="530"/>
      <c r="PMF77" s="530"/>
      <c r="PMG77" s="530"/>
      <c r="PMH77" s="530"/>
      <c r="PMI77" s="530"/>
      <c r="PMJ77" s="530"/>
      <c r="PMK77" s="530"/>
      <c r="PML77" s="530"/>
      <c r="PMM77" s="530"/>
      <c r="PMN77" s="530"/>
      <c r="PMO77" s="530"/>
      <c r="PMP77" s="530"/>
      <c r="PMQ77" s="530"/>
      <c r="PMR77" s="530"/>
      <c r="PMS77" s="530"/>
      <c r="PMT77" s="530"/>
      <c r="PMU77" s="530"/>
      <c r="PMV77" s="530"/>
      <c r="PMW77" s="530"/>
      <c r="PMX77" s="530"/>
      <c r="PMY77" s="530"/>
      <c r="PMZ77" s="530"/>
      <c r="PNA77" s="530"/>
      <c r="PNB77" s="530"/>
      <c r="PNC77" s="530"/>
      <c r="PND77" s="530"/>
      <c r="PNE77" s="530"/>
      <c r="PNF77" s="530"/>
      <c r="PNG77" s="530"/>
      <c r="PNH77" s="530"/>
      <c r="PNI77" s="530"/>
      <c r="PNJ77" s="530"/>
      <c r="PNK77" s="530"/>
      <c r="PNL77" s="530"/>
      <c r="PNM77" s="530"/>
      <c r="PNN77" s="530"/>
      <c r="PNO77" s="530"/>
      <c r="PNP77" s="530"/>
      <c r="PNQ77" s="530"/>
      <c r="PNR77" s="530"/>
      <c r="PNS77" s="530"/>
      <c r="PNT77" s="530"/>
      <c r="PNU77" s="530"/>
      <c r="PNV77" s="530"/>
      <c r="PNW77" s="530"/>
      <c r="PNX77" s="530"/>
      <c r="PNY77" s="530"/>
      <c r="PNZ77" s="530"/>
      <c r="POA77" s="530"/>
      <c r="POB77" s="530"/>
      <c r="POC77" s="530"/>
      <c r="POD77" s="530"/>
      <c r="POE77" s="530"/>
      <c r="POF77" s="530"/>
      <c r="POG77" s="530"/>
      <c r="POH77" s="530"/>
      <c r="POI77" s="530"/>
      <c r="POJ77" s="530"/>
      <c r="POK77" s="530"/>
      <c r="POL77" s="530"/>
      <c r="POM77" s="530"/>
      <c r="PON77" s="530"/>
      <c r="POO77" s="530"/>
      <c r="POP77" s="530"/>
      <c r="POQ77" s="530"/>
      <c r="POR77" s="530"/>
      <c r="POS77" s="530"/>
      <c r="POT77" s="530"/>
      <c r="POU77" s="530"/>
      <c r="POV77" s="530"/>
      <c r="POW77" s="530"/>
      <c r="POX77" s="530"/>
      <c r="POY77" s="530"/>
      <c r="POZ77" s="530"/>
      <c r="PPA77" s="530"/>
      <c r="PPB77" s="530"/>
      <c r="PPC77" s="530"/>
      <c r="PPD77" s="530"/>
      <c r="PPE77" s="530"/>
      <c r="PPF77" s="530"/>
      <c r="PPG77" s="530"/>
      <c r="PPH77" s="530"/>
      <c r="PPI77" s="530"/>
      <c r="PPJ77" s="530"/>
      <c r="PPK77" s="530"/>
      <c r="PPL77" s="530"/>
      <c r="PPM77" s="530"/>
      <c r="PPN77" s="530"/>
      <c r="PPO77" s="530"/>
      <c r="PPP77" s="530"/>
      <c r="PPQ77" s="530"/>
      <c r="PPR77" s="530"/>
      <c r="PPS77" s="530"/>
      <c r="PPT77" s="530"/>
      <c r="PPU77" s="530"/>
      <c r="PPV77" s="530"/>
      <c r="PPW77" s="530"/>
      <c r="PPX77" s="530"/>
      <c r="PPY77" s="530"/>
      <c r="PPZ77" s="530"/>
      <c r="PQA77" s="530"/>
      <c r="PQB77" s="530"/>
      <c r="PQC77" s="530"/>
      <c r="PQD77" s="530"/>
      <c r="PQE77" s="530"/>
      <c r="PQF77" s="530"/>
      <c r="PQG77" s="530"/>
      <c r="PQH77" s="530"/>
      <c r="PQI77" s="530"/>
      <c r="PQJ77" s="530"/>
      <c r="PQK77" s="530"/>
      <c r="PQL77" s="530"/>
      <c r="PQM77" s="530"/>
      <c r="PQN77" s="530"/>
      <c r="PQO77" s="530"/>
      <c r="PQP77" s="530"/>
      <c r="PQQ77" s="530"/>
      <c r="PQR77" s="530"/>
      <c r="PQS77" s="530"/>
      <c r="PQT77" s="530"/>
      <c r="PQU77" s="530"/>
      <c r="PQV77" s="530"/>
      <c r="PQW77" s="530"/>
      <c r="PQX77" s="530"/>
      <c r="PQY77" s="530"/>
      <c r="PQZ77" s="530"/>
      <c r="PRA77" s="530"/>
      <c r="PRB77" s="530"/>
      <c r="PRC77" s="530"/>
      <c r="PRD77" s="530"/>
      <c r="PRE77" s="530"/>
      <c r="PRF77" s="530"/>
      <c r="PRG77" s="530"/>
      <c r="PRH77" s="530"/>
      <c r="PRI77" s="530"/>
      <c r="PRJ77" s="530"/>
      <c r="PRK77" s="530"/>
      <c r="PRL77" s="530"/>
      <c r="PRM77" s="530"/>
      <c r="PRN77" s="530"/>
      <c r="PRO77" s="530"/>
      <c r="PRP77" s="530"/>
      <c r="PRQ77" s="530"/>
      <c r="PRR77" s="530"/>
      <c r="PRS77" s="530"/>
      <c r="PRT77" s="530"/>
      <c r="PRU77" s="530"/>
      <c r="PRV77" s="530"/>
      <c r="PRW77" s="530"/>
      <c r="PRX77" s="530"/>
      <c r="PRY77" s="530"/>
      <c r="PRZ77" s="530"/>
      <c r="PSA77" s="530"/>
      <c r="PSB77" s="530"/>
      <c r="PSC77" s="530"/>
      <c r="PSD77" s="530"/>
      <c r="PSE77" s="530"/>
      <c r="PSF77" s="530"/>
      <c r="PSG77" s="530"/>
      <c r="PSH77" s="530"/>
      <c r="PSI77" s="530"/>
      <c r="PSJ77" s="530"/>
      <c r="PSK77" s="530"/>
      <c r="PSL77" s="530"/>
      <c r="PSM77" s="530"/>
      <c r="PSN77" s="530"/>
      <c r="PSO77" s="530"/>
      <c r="PSP77" s="530"/>
      <c r="PSQ77" s="530"/>
      <c r="PSR77" s="530"/>
      <c r="PSS77" s="530"/>
      <c r="PST77" s="530"/>
      <c r="PSU77" s="530"/>
      <c r="PSV77" s="530"/>
      <c r="PSW77" s="530"/>
      <c r="PSX77" s="530"/>
      <c r="PSY77" s="530"/>
      <c r="PSZ77" s="530"/>
      <c r="PTA77" s="530"/>
      <c r="PTB77" s="530"/>
      <c r="PTC77" s="530"/>
      <c r="PTD77" s="530"/>
      <c r="PTE77" s="530"/>
      <c r="PTF77" s="530"/>
      <c r="PTG77" s="530"/>
      <c r="PTH77" s="530"/>
      <c r="PTI77" s="530"/>
      <c r="PTJ77" s="530"/>
      <c r="PTK77" s="530"/>
      <c r="PTL77" s="530"/>
      <c r="PTM77" s="530"/>
      <c r="PTN77" s="530"/>
      <c r="PTO77" s="530"/>
      <c r="PTP77" s="530"/>
      <c r="PTQ77" s="530"/>
      <c r="PTR77" s="530"/>
      <c r="PTS77" s="530"/>
      <c r="PTT77" s="530"/>
      <c r="PTU77" s="530"/>
      <c r="PTV77" s="530"/>
      <c r="PTW77" s="530"/>
      <c r="PTX77" s="530"/>
      <c r="PTY77" s="530"/>
      <c r="PTZ77" s="530"/>
      <c r="PUA77" s="530"/>
      <c r="PUB77" s="530"/>
      <c r="PUC77" s="530"/>
      <c r="PUD77" s="530"/>
      <c r="PUE77" s="530"/>
      <c r="PUF77" s="530"/>
      <c r="PUG77" s="530"/>
      <c r="PUH77" s="530"/>
      <c r="PUI77" s="530"/>
      <c r="PUJ77" s="530"/>
      <c r="PUK77" s="530"/>
      <c r="PUL77" s="530"/>
      <c r="PUM77" s="530"/>
      <c r="PUN77" s="530"/>
      <c r="PUO77" s="530"/>
      <c r="PUP77" s="530"/>
      <c r="PUQ77" s="530"/>
      <c r="PUR77" s="530"/>
      <c r="PUS77" s="530"/>
      <c r="PUT77" s="530"/>
      <c r="PUU77" s="530"/>
      <c r="PUV77" s="530"/>
      <c r="PUW77" s="530"/>
      <c r="PUX77" s="530"/>
      <c r="PUY77" s="530"/>
      <c r="PUZ77" s="530"/>
      <c r="PVA77" s="530"/>
      <c r="PVB77" s="530"/>
      <c r="PVC77" s="530"/>
      <c r="PVD77" s="530"/>
      <c r="PVE77" s="530"/>
      <c r="PVF77" s="530"/>
      <c r="PVG77" s="530"/>
      <c r="PVH77" s="530"/>
      <c r="PVI77" s="530"/>
      <c r="PVJ77" s="530"/>
      <c r="PVK77" s="530"/>
      <c r="PVL77" s="530"/>
      <c r="PVM77" s="530"/>
      <c r="PVN77" s="530"/>
      <c r="PVO77" s="530"/>
      <c r="PVP77" s="530"/>
      <c r="PVQ77" s="530"/>
      <c r="PVR77" s="530"/>
      <c r="PVS77" s="530"/>
      <c r="PVT77" s="530"/>
      <c r="PVU77" s="530"/>
      <c r="PVV77" s="530"/>
      <c r="PVW77" s="530"/>
      <c r="PVX77" s="530"/>
      <c r="PVY77" s="530"/>
      <c r="PVZ77" s="530"/>
      <c r="PWA77" s="530"/>
      <c r="PWB77" s="530"/>
      <c r="PWC77" s="530"/>
      <c r="PWD77" s="530"/>
      <c r="PWE77" s="530"/>
      <c r="PWF77" s="530"/>
      <c r="PWG77" s="530"/>
      <c r="PWH77" s="530"/>
      <c r="PWI77" s="530"/>
      <c r="PWJ77" s="530"/>
      <c r="PWK77" s="530"/>
      <c r="PWL77" s="530"/>
      <c r="PWM77" s="530"/>
      <c r="PWN77" s="530"/>
      <c r="PWO77" s="530"/>
      <c r="PWP77" s="530"/>
      <c r="PWQ77" s="530"/>
      <c r="PWR77" s="530"/>
      <c r="PWS77" s="530"/>
      <c r="PWT77" s="530"/>
      <c r="PWU77" s="530"/>
      <c r="PWV77" s="530"/>
      <c r="PWW77" s="530"/>
      <c r="PWX77" s="530"/>
      <c r="PWY77" s="530"/>
      <c r="PWZ77" s="530"/>
      <c r="PXA77" s="530"/>
      <c r="PXB77" s="530"/>
      <c r="PXC77" s="530"/>
      <c r="PXD77" s="530"/>
      <c r="PXE77" s="530"/>
      <c r="PXF77" s="530"/>
      <c r="PXG77" s="530"/>
      <c r="PXH77" s="530"/>
      <c r="PXI77" s="530"/>
      <c r="PXJ77" s="530"/>
      <c r="PXK77" s="530"/>
      <c r="PXL77" s="530"/>
      <c r="PXM77" s="530"/>
      <c r="PXN77" s="530"/>
      <c r="PXO77" s="530"/>
      <c r="PXP77" s="530"/>
      <c r="PXQ77" s="530"/>
      <c r="PXR77" s="530"/>
      <c r="PXS77" s="530"/>
      <c r="PXT77" s="530"/>
      <c r="PXU77" s="530"/>
      <c r="PXV77" s="530"/>
      <c r="PXW77" s="530"/>
      <c r="PXX77" s="530"/>
      <c r="PXY77" s="530"/>
      <c r="PXZ77" s="530"/>
      <c r="PYA77" s="530"/>
      <c r="PYB77" s="530"/>
      <c r="PYC77" s="530"/>
      <c r="PYD77" s="530"/>
      <c r="PYE77" s="530"/>
      <c r="PYF77" s="530"/>
      <c r="PYG77" s="530"/>
      <c r="PYH77" s="530"/>
      <c r="PYI77" s="530"/>
      <c r="PYJ77" s="530"/>
      <c r="PYK77" s="530"/>
      <c r="PYL77" s="530"/>
      <c r="PYM77" s="530"/>
      <c r="PYN77" s="530"/>
      <c r="PYO77" s="530"/>
      <c r="PYP77" s="530"/>
      <c r="PYQ77" s="530"/>
      <c r="PYR77" s="530"/>
      <c r="PYS77" s="530"/>
      <c r="PYT77" s="530"/>
      <c r="PYU77" s="530"/>
      <c r="PYV77" s="530"/>
      <c r="PYW77" s="530"/>
      <c r="PYX77" s="530"/>
      <c r="PYY77" s="530"/>
      <c r="PYZ77" s="530"/>
      <c r="PZA77" s="530"/>
      <c r="PZB77" s="530"/>
      <c r="PZC77" s="530"/>
      <c r="PZD77" s="530"/>
      <c r="PZE77" s="530"/>
      <c r="PZF77" s="530"/>
      <c r="PZG77" s="530"/>
      <c r="PZH77" s="530"/>
      <c r="PZI77" s="530"/>
      <c r="PZJ77" s="530"/>
      <c r="PZK77" s="530"/>
      <c r="PZL77" s="530"/>
      <c r="PZM77" s="530"/>
      <c r="PZN77" s="530"/>
      <c r="PZO77" s="530"/>
      <c r="PZP77" s="530"/>
      <c r="PZQ77" s="530"/>
      <c r="PZR77" s="530"/>
      <c r="PZS77" s="530"/>
      <c r="PZT77" s="530"/>
      <c r="PZU77" s="530"/>
      <c r="PZV77" s="530"/>
      <c r="PZW77" s="530"/>
      <c r="PZX77" s="530"/>
      <c r="PZY77" s="530"/>
      <c r="PZZ77" s="530"/>
      <c r="QAA77" s="530"/>
      <c r="QAB77" s="530"/>
      <c r="QAC77" s="530"/>
      <c r="QAD77" s="530"/>
      <c r="QAE77" s="530"/>
      <c r="QAF77" s="530"/>
      <c r="QAG77" s="530"/>
      <c r="QAH77" s="530"/>
      <c r="QAI77" s="530"/>
      <c r="QAJ77" s="530"/>
      <c r="QAK77" s="530"/>
      <c r="QAL77" s="530"/>
      <c r="QAM77" s="530"/>
      <c r="QAN77" s="530"/>
      <c r="QAO77" s="530"/>
      <c r="QAP77" s="530"/>
      <c r="QAQ77" s="530"/>
      <c r="QAR77" s="530"/>
      <c r="QAS77" s="530"/>
      <c r="QAT77" s="530"/>
      <c r="QAU77" s="530"/>
      <c r="QAV77" s="530"/>
      <c r="QAW77" s="530"/>
      <c r="QAX77" s="530"/>
      <c r="QAY77" s="530"/>
      <c r="QAZ77" s="530"/>
      <c r="QBA77" s="530"/>
      <c r="QBB77" s="530"/>
      <c r="QBC77" s="530"/>
      <c r="QBD77" s="530"/>
      <c r="QBE77" s="530"/>
      <c r="QBF77" s="530"/>
      <c r="QBG77" s="530"/>
      <c r="QBH77" s="530"/>
      <c r="QBI77" s="530"/>
      <c r="QBJ77" s="530"/>
      <c r="QBK77" s="530"/>
      <c r="QBL77" s="530"/>
      <c r="QBM77" s="530"/>
      <c r="QBN77" s="530"/>
      <c r="QBO77" s="530"/>
      <c r="QBP77" s="530"/>
      <c r="QBQ77" s="530"/>
      <c r="QBR77" s="530"/>
      <c r="QBS77" s="530"/>
      <c r="QBT77" s="530"/>
      <c r="QBU77" s="530"/>
      <c r="QBV77" s="530"/>
      <c r="QBW77" s="530"/>
      <c r="QBX77" s="530"/>
      <c r="QBY77" s="530"/>
      <c r="QBZ77" s="530"/>
      <c r="QCA77" s="530"/>
      <c r="QCB77" s="530"/>
      <c r="QCC77" s="530"/>
      <c r="QCD77" s="530"/>
      <c r="QCE77" s="530"/>
      <c r="QCF77" s="530"/>
      <c r="QCG77" s="530"/>
      <c r="QCH77" s="530"/>
      <c r="QCI77" s="530"/>
      <c r="QCJ77" s="530"/>
      <c r="QCK77" s="530"/>
      <c r="QCL77" s="530"/>
      <c r="QCM77" s="530"/>
      <c r="QCN77" s="530"/>
      <c r="QCO77" s="530"/>
      <c r="QCP77" s="530"/>
      <c r="QCQ77" s="530"/>
      <c r="QCR77" s="530"/>
      <c r="QCS77" s="530"/>
      <c r="QCT77" s="530"/>
      <c r="QCU77" s="530"/>
      <c r="QCV77" s="530"/>
      <c r="QCW77" s="530"/>
      <c r="QCX77" s="530"/>
      <c r="QCY77" s="530"/>
      <c r="QCZ77" s="530"/>
      <c r="QDA77" s="530"/>
      <c r="QDB77" s="530"/>
      <c r="QDC77" s="530"/>
      <c r="QDD77" s="530"/>
      <c r="QDE77" s="530"/>
      <c r="QDF77" s="530"/>
      <c r="QDG77" s="530"/>
      <c r="QDH77" s="530"/>
      <c r="QDI77" s="530"/>
      <c r="QDJ77" s="530"/>
      <c r="QDK77" s="530"/>
      <c r="QDL77" s="530"/>
      <c r="QDM77" s="530"/>
      <c r="QDN77" s="530"/>
      <c r="QDO77" s="530"/>
      <c r="QDP77" s="530"/>
      <c r="QDQ77" s="530"/>
      <c r="QDR77" s="530"/>
      <c r="QDS77" s="530"/>
      <c r="QDT77" s="530"/>
      <c r="QDU77" s="530"/>
      <c r="QDV77" s="530"/>
      <c r="QDW77" s="530"/>
      <c r="QDX77" s="530"/>
      <c r="QDY77" s="530"/>
      <c r="QDZ77" s="530"/>
      <c r="QEA77" s="530"/>
      <c r="QEB77" s="530"/>
      <c r="QEC77" s="530"/>
      <c r="QED77" s="530"/>
      <c r="QEE77" s="530"/>
      <c r="QEF77" s="530"/>
      <c r="QEG77" s="530"/>
      <c r="QEH77" s="530"/>
      <c r="QEI77" s="530"/>
      <c r="QEJ77" s="530"/>
      <c r="QEK77" s="530"/>
      <c r="QEL77" s="530"/>
      <c r="QEM77" s="530"/>
      <c r="QEN77" s="530"/>
      <c r="QEO77" s="530"/>
      <c r="QEP77" s="530"/>
      <c r="QEQ77" s="530"/>
      <c r="QER77" s="530"/>
      <c r="QES77" s="530"/>
      <c r="QET77" s="530"/>
      <c r="QEU77" s="530"/>
      <c r="QEV77" s="530"/>
      <c r="QEW77" s="530"/>
      <c r="QEX77" s="530"/>
      <c r="QEY77" s="530"/>
      <c r="QEZ77" s="530"/>
      <c r="QFA77" s="530"/>
      <c r="QFB77" s="530"/>
      <c r="QFC77" s="530"/>
      <c r="QFD77" s="530"/>
      <c r="QFE77" s="530"/>
      <c r="QFF77" s="530"/>
      <c r="QFG77" s="530"/>
      <c r="QFH77" s="530"/>
      <c r="QFI77" s="530"/>
      <c r="QFJ77" s="530"/>
      <c r="QFK77" s="530"/>
      <c r="QFL77" s="530"/>
      <c r="QFM77" s="530"/>
      <c r="QFN77" s="530"/>
      <c r="QFO77" s="530"/>
      <c r="QFP77" s="530"/>
      <c r="QFQ77" s="530"/>
      <c r="QFR77" s="530"/>
      <c r="QFS77" s="530"/>
      <c r="QFT77" s="530"/>
      <c r="QFU77" s="530"/>
      <c r="QFV77" s="530"/>
      <c r="QFW77" s="530"/>
      <c r="QFX77" s="530"/>
      <c r="QFY77" s="530"/>
      <c r="QFZ77" s="530"/>
      <c r="QGA77" s="530"/>
      <c r="QGB77" s="530"/>
      <c r="QGC77" s="530"/>
      <c r="QGD77" s="530"/>
      <c r="QGE77" s="530"/>
      <c r="QGF77" s="530"/>
      <c r="QGG77" s="530"/>
      <c r="QGH77" s="530"/>
      <c r="QGI77" s="530"/>
      <c r="QGJ77" s="530"/>
      <c r="QGK77" s="530"/>
      <c r="QGL77" s="530"/>
      <c r="QGM77" s="530"/>
      <c r="QGN77" s="530"/>
      <c r="QGO77" s="530"/>
      <c r="QGP77" s="530"/>
      <c r="QGQ77" s="530"/>
      <c r="QGR77" s="530"/>
      <c r="QGS77" s="530"/>
      <c r="QGT77" s="530"/>
      <c r="QGU77" s="530"/>
      <c r="QGV77" s="530"/>
      <c r="QGW77" s="530"/>
      <c r="QGX77" s="530"/>
      <c r="QGY77" s="530"/>
      <c r="QGZ77" s="530"/>
      <c r="QHA77" s="530"/>
      <c r="QHB77" s="530"/>
      <c r="QHC77" s="530"/>
      <c r="QHD77" s="530"/>
      <c r="QHE77" s="530"/>
      <c r="QHF77" s="530"/>
      <c r="QHG77" s="530"/>
      <c r="QHH77" s="530"/>
      <c r="QHI77" s="530"/>
      <c r="QHJ77" s="530"/>
      <c r="QHK77" s="530"/>
      <c r="QHL77" s="530"/>
      <c r="QHM77" s="530"/>
      <c r="QHN77" s="530"/>
      <c r="QHO77" s="530"/>
      <c r="QHP77" s="530"/>
      <c r="QHQ77" s="530"/>
      <c r="QHR77" s="530"/>
      <c r="QHS77" s="530"/>
      <c r="QHT77" s="530"/>
      <c r="QHU77" s="530"/>
      <c r="QHV77" s="530"/>
      <c r="QHW77" s="530"/>
      <c r="QHX77" s="530"/>
      <c r="QHY77" s="530"/>
      <c r="QHZ77" s="530"/>
      <c r="QIA77" s="530"/>
      <c r="QIB77" s="530"/>
      <c r="QIC77" s="530"/>
      <c r="QID77" s="530"/>
      <c r="QIE77" s="530"/>
      <c r="QIF77" s="530"/>
      <c r="QIG77" s="530"/>
      <c r="QIH77" s="530"/>
      <c r="QII77" s="530"/>
      <c r="QIJ77" s="530"/>
      <c r="QIK77" s="530"/>
      <c r="QIL77" s="530"/>
      <c r="QIM77" s="530"/>
      <c r="QIN77" s="530"/>
      <c r="QIO77" s="530"/>
      <c r="QIP77" s="530"/>
      <c r="QIQ77" s="530"/>
      <c r="QIR77" s="530"/>
      <c r="QIS77" s="530"/>
      <c r="QIT77" s="530"/>
      <c r="QIU77" s="530"/>
      <c r="QIV77" s="530"/>
      <c r="QIW77" s="530"/>
      <c r="QIX77" s="530"/>
      <c r="QIY77" s="530"/>
      <c r="QIZ77" s="530"/>
      <c r="QJA77" s="530"/>
      <c r="QJB77" s="530"/>
      <c r="QJC77" s="530"/>
      <c r="QJD77" s="530"/>
      <c r="QJE77" s="530"/>
      <c r="QJF77" s="530"/>
      <c r="QJG77" s="530"/>
      <c r="QJH77" s="530"/>
      <c r="QJI77" s="530"/>
      <c r="QJJ77" s="530"/>
      <c r="QJK77" s="530"/>
      <c r="QJL77" s="530"/>
      <c r="QJM77" s="530"/>
      <c r="QJN77" s="530"/>
      <c r="QJO77" s="530"/>
      <c r="QJP77" s="530"/>
      <c r="QJQ77" s="530"/>
      <c r="QJR77" s="530"/>
      <c r="QJS77" s="530"/>
      <c r="QJT77" s="530"/>
      <c r="QJU77" s="530"/>
      <c r="QJV77" s="530"/>
      <c r="QJW77" s="530"/>
      <c r="QJX77" s="530"/>
      <c r="QJY77" s="530"/>
      <c r="QJZ77" s="530"/>
      <c r="QKA77" s="530"/>
      <c r="QKB77" s="530"/>
      <c r="QKC77" s="530"/>
      <c r="QKD77" s="530"/>
      <c r="QKE77" s="530"/>
      <c r="QKF77" s="530"/>
      <c r="QKG77" s="530"/>
      <c r="QKH77" s="530"/>
      <c r="QKI77" s="530"/>
      <c r="QKJ77" s="530"/>
      <c r="QKK77" s="530"/>
      <c r="QKL77" s="530"/>
      <c r="QKM77" s="530"/>
      <c r="QKN77" s="530"/>
      <c r="QKO77" s="530"/>
      <c r="QKP77" s="530"/>
      <c r="QKQ77" s="530"/>
      <c r="QKR77" s="530"/>
      <c r="QKS77" s="530"/>
      <c r="QKT77" s="530"/>
      <c r="QKU77" s="530"/>
      <c r="QKV77" s="530"/>
      <c r="QKW77" s="530"/>
      <c r="QKX77" s="530"/>
      <c r="QKY77" s="530"/>
      <c r="QKZ77" s="530"/>
      <c r="QLA77" s="530"/>
      <c r="QLB77" s="530"/>
      <c r="QLC77" s="530"/>
      <c r="QLD77" s="530"/>
      <c r="QLE77" s="530"/>
      <c r="QLF77" s="530"/>
      <c r="QLG77" s="530"/>
      <c r="QLH77" s="530"/>
      <c r="QLI77" s="530"/>
      <c r="QLJ77" s="530"/>
      <c r="QLK77" s="530"/>
      <c r="QLL77" s="530"/>
      <c r="QLM77" s="530"/>
      <c r="QLN77" s="530"/>
      <c r="QLO77" s="530"/>
      <c r="QLP77" s="530"/>
      <c r="QLQ77" s="530"/>
      <c r="QLR77" s="530"/>
      <c r="QLS77" s="530"/>
      <c r="QLT77" s="530"/>
      <c r="QLU77" s="530"/>
      <c r="QLV77" s="530"/>
      <c r="QLW77" s="530"/>
      <c r="QLX77" s="530"/>
      <c r="QLY77" s="530"/>
      <c r="QLZ77" s="530"/>
      <c r="QMA77" s="530"/>
      <c r="QMB77" s="530"/>
      <c r="QMC77" s="530"/>
      <c r="QMD77" s="530"/>
      <c r="QME77" s="530"/>
      <c r="QMF77" s="530"/>
      <c r="QMG77" s="530"/>
      <c r="QMH77" s="530"/>
      <c r="QMI77" s="530"/>
      <c r="QMJ77" s="530"/>
      <c r="QMK77" s="530"/>
      <c r="QML77" s="530"/>
      <c r="QMM77" s="530"/>
      <c r="QMN77" s="530"/>
      <c r="QMO77" s="530"/>
      <c r="QMP77" s="530"/>
      <c r="QMQ77" s="530"/>
      <c r="QMR77" s="530"/>
      <c r="QMS77" s="530"/>
      <c r="QMT77" s="530"/>
      <c r="QMU77" s="530"/>
      <c r="QMV77" s="530"/>
      <c r="QMW77" s="530"/>
      <c r="QMX77" s="530"/>
      <c r="QMY77" s="530"/>
      <c r="QMZ77" s="530"/>
      <c r="QNA77" s="530"/>
      <c r="QNB77" s="530"/>
      <c r="QNC77" s="530"/>
      <c r="QND77" s="530"/>
      <c r="QNE77" s="530"/>
      <c r="QNF77" s="530"/>
      <c r="QNG77" s="530"/>
      <c r="QNH77" s="530"/>
      <c r="QNI77" s="530"/>
      <c r="QNJ77" s="530"/>
      <c r="QNK77" s="530"/>
      <c r="QNL77" s="530"/>
      <c r="QNM77" s="530"/>
      <c r="QNN77" s="530"/>
      <c r="QNO77" s="530"/>
      <c r="QNP77" s="530"/>
      <c r="QNQ77" s="530"/>
      <c r="QNR77" s="530"/>
      <c r="QNS77" s="530"/>
      <c r="QNT77" s="530"/>
      <c r="QNU77" s="530"/>
      <c r="QNV77" s="530"/>
      <c r="QNW77" s="530"/>
      <c r="QNX77" s="530"/>
      <c r="QNY77" s="530"/>
      <c r="QNZ77" s="530"/>
      <c r="QOA77" s="530"/>
      <c r="QOB77" s="530"/>
      <c r="QOC77" s="530"/>
      <c r="QOD77" s="530"/>
      <c r="QOE77" s="530"/>
      <c r="QOF77" s="530"/>
      <c r="QOG77" s="530"/>
      <c r="QOH77" s="530"/>
      <c r="QOI77" s="530"/>
      <c r="QOJ77" s="530"/>
      <c r="QOK77" s="530"/>
      <c r="QOL77" s="530"/>
      <c r="QOM77" s="530"/>
      <c r="QON77" s="530"/>
      <c r="QOO77" s="530"/>
      <c r="QOP77" s="530"/>
      <c r="QOQ77" s="530"/>
      <c r="QOR77" s="530"/>
      <c r="QOS77" s="530"/>
      <c r="QOT77" s="530"/>
      <c r="QOU77" s="530"/>
      <c r="QOV77" s="530"/>
      <c r="QOW77" s="530"/>
      <c r="QOX77" s="530"/>
      <c r="QOY77" s="530"/>
      <c r="QOZ77" s="530"/>
      <c r="QPA77" s="530"/>
      <c r="QPB77" s="530"/>
      <c r="QPC77" s="530"/>
      <c r="QPD77" s="530"/>
      <c r="QPE77" s="530"/>
      <c r="QPF77" s="530"/>
      <c r="QPG77" s="530"/>
      <c r="QPH77" s="530"/>
      <c r="QPI77" s="530"/>
      <c r="QPJ77" s="530"/>
      <c r="QPK77" s="530"/>
      <c r="QPL77" s="530"/>
      <c r="QPM77" s="530"/>
      <c r="QPN77" s="530"/>
      <c r="QPO77" s="530"/>
      <c r="QPP77" s="530"/>
      <c r="QPQ77" s="530"/>
      <c r="QPR77" s="530"/>
      <c r="QPS77" s="530"/>
      <c r="QPT77" s="530"/>
      <c r="QPU77" s="530"/>
      <c r="QPV77" s="530"/>
      <c r="QPW77" s="530"/>
      <c r="QPX77" s="530"/>
      <c r="QPY77" s="530"/>
      <c r="QPZ77" s="530"/>
      <c r="QQA77" s="530"/>
      <c r="QQB77" s="530"/>
      <c r="QQC77" s="530"/>
      <c r="QQD77" s="530"/>
      <c r="QQE77" s="530"/>
      <c r="QQF77" s="530"/>
      <c r="QQG77" s="530"/>
      <c r="QQH77" s="530"/>
      <c r="QQI77" s="530"/>
      <c r="QQJ77" s="530"/>
      <c r="QQK77" s="530"/>
      <c r="QQL77" s="530"/>
      <c r="QQM77" s="530"/>
      <c r="QQN77" s="530"/>
      <c r="QQO77" s="530"/>
      <c r="QQP77" s="530"/>
      <c r="QQQ77" s="530"/>
      <c r="QQR77" s="530"/>
      <c r="QQS77" s="530"/>
      <c r="QQT77" s="530"/>
      <c r="QQU77" s="530"/>
      <c r="QQV77" s="530"/>
      <c r="QQW77" s="530"/>
      <c r="QQX77" s="530"/>
      <c r="QQY77" s="530"/>
      <c r="QQZ77" s="530"/>
      <c r="QRA77" s="530"/>
      <c r="QRB77" s="530"/>
      <c r="QRC77" s="530"/>
      <c r="QRD77" s="530"/>
      <c r="QRE77" s="530"/>
      <c r="QRF77" s="530"/>
      <c r="QRG77" s="530"/>
      <c r="QRH77" s="530"/>
      <c r="QRI77" s="530"/>
      <c r="QRJ77" s="530"/>
      <c r="QRK77" s="530"/>
      <c r="QRL77" s="530"/>
      <c r="QRM77" s="530"/>
      <c r="QRN77" s="530"/>
      <c r="QRO77" s="530"/>
      <c r="QRP77" s="530"/>
      <c r="QRQ77" s="530"/>
      <c r="QRR77" s="530"/>
      <c r="QRS77" s="530"/>
      <c r="QRT77" s="530"/>
      <c r="QRU77" s="530"/>
      <c r="QRV77" s="530"/>
      <c r="QRW77" s="530"/>
      <c r="QRX77" s="530"/>
      <c r="QRY77" s="530"/>
      <c r="QRZ77" s="530"/>
      <c r="QSA77" s="530"/>
      <c r="QSB77" s="530"/>
      <c r="QSC77" s="530"/>
      <c r="QSD77" s="530"/>
      <c r="QSE77" s="530"/>
      <c r="QSF77" s="530"/>
      <c r="QSG77" s="530"/>
      <c r="QSH77" s="530"/>
      <c r="QSI77" s="530"/>
      <c r="QSJ77" s="530"/>
      <c r="QSK77" s="530"/>
      <c r="QSL77" s="530"/>
      <c r="QSM77" s="530"/>
      <c r="QSN77" s="530"/>
      <c r="QSO77" s="530"/>
      <c r="QSP77" s="530"/>
      <c r="QSQ77" s="530"/>
      <c r="QSR77" s="530"/>
      <c r="QSS77" s="530"/>
      <c r="QST77" s="530"/>
      <c r="QSU77" s="530"/>
      <c r="QSV77" s="530"/>
      <c r="QSW77" s="530"/>
      <c r="QSX77" s="530"/>
      <c r="QSY77" s="530"/>
      <c r="QSZ77" s="530"/>
      <c r="QTA77" s="530"/>
      <c r="QTB77" s="530"/>
      <c r="QTC77" s="530"/>
      <c r="QTD77" s="530"/>
      <c r="QTE77" s="530"/>
      <c r="QTF77" s="530"/>
      <c r="QTG77" s="530"/>
      <c r="QTH77" s="530"/>
      <c r="QTI77" s="530"/>
      <c r="QTJ77" s="530"/>
      <c r="QTK77" s="530"/>
      <c r="QTL77" s="530"/>
      <c r="QTM77" s="530"/>
      <c r="QTN77" s="530"/>
      <c r="QTO77" s="530"/>
      <c r="QTP77" s="530"/>
      <c r="QTQ77" s="530"/>
      <c r="QTR77" s="530"/>
      <c r="QTS77" s="530"/>
      <c r="QTT77" s="530"/>
      <c r="QTU77" s="530"/>
      <c r="QTV77" s="530"/>
      <c r="QTW77" s="530"/>
      <c r="QTX77" s="530"/>
      <c r="QTY77" s="530"/>
      <c r="QTZ77" s="530"/>
      <c r="QUA77" s="530"/>
      <c r="QUB77" s="530"/>
      <c r="QUC77" s="530"/>
      <c r="QUD77" s="530"/>
      <c r="QUE77" s="530"/>
      <c r="QUF77" s="530"/>
      <c r="QUG77" s="530"/>
      <c r="QUH77" s="530"/>
      <c r="QUI77" s="530"/>
      <c r="QUJ77" s="530"/>
      <c r="QUK77" s="530"/>
      <c r="QUL77" s="530"/>
      <c r="QUM77" s="530"/>
      <c r="QUN77" s="530"/>
      <c r="QUO77" s="530"/>
      <c r="QUP77" s="530"/>
      <c r="QUQ77" s="530"/>
      <c r="QUR77" s="530"/>
      <c r="QUS77" s="530"/>
      <c r="QUT77" s="530"/>
      <c r="QUU77" s="530"/>
      <c r="QUV77" s="530"/>
      <c r="QUW77" s="530"/>
      <c r="QUX77" s="530"/>
      <c r="QUY77" s="530"/>
      <c r="QUZ77" s="530"/>
      <c r="QVA77" s="530"/>
      <c r="QVB77" s="530"/>
      <c r="QVC77" s="530"/>
      <c r="QVD77" s="530"/>
      <c r="QVE77" s="530"/>
      <c r="QVF77" s="530"/>
      <c r="QVG77" s="530"/>
      <c r="QVH77" s="530"/>
      <c r="QVI77" s="530"/>
      <c r="QVJ77" s="530"/>
      <c r="QVK77" s="530"/>
      <c r="QVL77" s="530"/>
      <c r="QVM77" s="530"/>
      <c r="QVN77" s="530"/>
      <c r="QVO77" s="530"/>
      <c r="QVP77" s="530"/>
      <c r="QVQ77" s="530"/>
      <c r="QVR77" s="530"/>
      <c r="QVS77" s="530"/>
      <c r="QVT77" s="530"/>
      <c r="QVU77" s="530"/>
      <c r="QVV77" s="530"/>
      <c r="QVW77" s="530"/>
      <c r="QVX77" s="530"/>
      <c r="QVY77" s="530"/>
      <c r="QVZ77" s="530"/>
      <c r="QWA77" s="530"/>
      <c r="QWB77" s="530"/>
      <c r="QWC77" s="530"/>
      <c r="QWD77" s="530"/>
      <c r="QWE77" s="530"/>
      <c r="QWF77" s="530"/>
      <c r="QWG77" s="530"/>
      <c r="QWH77" s="530"/>
      <c r="QWI77" s="530"/>
      <c r="QWJ77" s="530"/>
      <c r="QWK77" s="530"/>
      <c r="QWL77" s="530"/>
      <c r="QWM77" s="530"/>
      <c r="QWN77" s="530"/>
      <c r="QWO77" s="530"/>
      <c r="QWP77" s="530"/>
      <c r="QWQ77" s="530"/>
      <c r="QWR77" s="530"/>
      <c r="QWS77" s="530"/>
      <c r="QWT77" s="530"/>
      <c r="QWU77" s="530"/>
      <c r="QWV77" s="530"/>
      <c r="QWW77" s="530"/>
      <c r="QWX77" s="530"/>
      <c r="QWY77" s="530"/>
      <c r="QWZ77" s="530"/>
      <c r="QXA77" s="530"/>
      <c r="QXB77" s="530"/>
      <c r="QXC77" s="530"/>
      <c r="QXD77" s="530"/>
      <c r="QXE77" s="530"/>
      <c r="QXF77" s="530"/>
      <c r="QXG77" s="530"/>
      <c r="QXH77" s="530"/>
      <c r="QXI77" s="530"/>
      <c r="QXJ77" s="530"/>
      <c r="QXK77" s="530"/>
      <c r="QXL77" s="530"/>
      <c r="QXM77" s="530"/>
      <c r="QXN77" s="530"/>
      <c r="QXO77" s="530"/>
      <c r="QXP77" s="530"/>
      <c r="QXQ77" s="530"/>
      <c r="QXR77" s="530"/>
      <c r="QXS77" s="530"/>
      <c r="QXT77" s="530"/>
      <c r="QXU77" s="530"/>
      <c r="QXV77" s="530"/>
      <c r="QXW77" s="530"/>
      <c r="QXX77" s="530"/>
      <c r="QXY77" s="530"/>
      <c r="QXZ77" s="530"/>
      <c r="QYA77" s="530"/>
      <c r="QYB77" s="530"/>
      <c r="QYC77" s="530"/>
      <c r="QYD77" s="530"/>
      <c r="QYE77" s="530"/>
      <c r="QYF77" s="530"/>
      <c r="QYG77" s="530"/>
      <c r="QYH77" s="530"/>
      <c r="QYI77" s="530"/>
      <c r="QYJ77" s="530"/>
      <c r="QYK77" s="530"/>
      <c r="QYL77" s="530"/>
      <c r="QYM77" s="530"/>
      <c r="QYN77" s="530"/>
      <c r="QYO77" s="530"/>
      <c r="QYP77" s="530"/>
      <c r="QYQ77" s="530"/>
      <c r="QYR77" s="530"/>
      <c r="QYS77" s="530"/>
      <c r="QYT77" s="530"/>
      <c r="QYU77" s="530"/>
      <c r="QYV77" s="530"/>
      <c r="QYW77" s="530"/>
      <c r="QYX77" s="530"/>
      <c r="QYY77" s="530"/>
      <c r="QYZ77" s="530"/>
      <c r="QZA77" s="530"/>
      <c r="QZB77" s="530"/>
      <c r="QZC77" s="530"/>
      <c r="QZD77" s="530"/>
      <c r="QZE77" s="530"/>
      <c r="QZF77" s="530"/>
      <c r="QZG77" s="530"/>
      <c r="QZH77" s="530"/>
      <c r="QZI77" s="530"/>
      <c r="QZJ77" s="530"/>
      <c r="QZK77" s="530"/>
      <c r="QZL77" s="530"/>
      <c r="QZM77" s="530"/>
      <c r="QZN77" s="530"/>
      <c r="QZO77" s="530"/>
      <c r="QZP77" s="530"/>
      <c r="QZQ77" s="530"/>
      <c r="QZR77" s="530"/>
      <c r="QZS77" s="530"/>
      <c r="QZT77" s="530"/>
      <c r="QZU77" s="530"/>
      <c r="QZV77" s="530"/>
      <c r="QZW77" s="530"/>
      <c r="QZX77" s="530"/>
      <c r="QZY77" s="530"/>
      <c r="QZZ77" s="530"/>
      <c r="RAA77" s="530"/>
      <c r="RAB77" s="530"/>
      <c r="RAC77" s="530"/>
      <c r="RAD77" s="530"/>
      <c r="RAE77" s="530"/>
      <c r="RAF77" s="530"/>
      <c r="RAG77" s="530"/>
      <c r="RAH77" s="530"/>
      <c r="RAI77" s="530"/>
      <c r="RAJ77" s="530"/>
      <c r="RAK77" s="530"/>
      <c r="RAL77" s="530"/>
      <c r="RAM77" s="530"/>
      <c r="RAN77" s="530"/>
      <c r="RAO77" s="530"/>
      <c r="RAP77" s="530"/>
      <c r="RAQ77" s="530"/>
      <c r="RAR77" s="530"/>
      <c r="RAS77" s="530"/>
      <c r="RAT77" s="530"/>
      <c r="RAU77" s="530"/>
      <c r="RAV77" s="530"/>
      <c r="RAW77" s="530"/>
      <c r="RAX77" s="530"/>
      <c r="RAY77" s="530"/>
      <c r="RAZ77" s="530"/>
      <c r="RBA77" s="530"/>
      <c r="RBB77" s="530"/>
      <c r="RBC77" s="530"/>
      <c r="RBD77" s="530"/>
      <c r="RBE77" s="530"/>
      <c r="RBF77" s="530"/>
      <c r="RBG77" s="530"/>
      <c r="RBH77" s="530"/>
      <c r="RBI77" s="530"/>
      <c r="RBJ77" s="530"/>
      <c r="RBK77" s="530"/>
      <c r="RBL77" s="530"/>
      <c r="RBM77" s="530"/>
      <c r="RBN77" s="530"/>
      <c r="RBO77" s="530"/>
      <c r="RBP77" s="530"/>
      <c r="RBQ77" s="530"/>
      <c r="RBR77" s="530"/>
      <c r="RBS77" s="530"/>
      <c r="RBT77" s="530"/>
      <c r="RBU77" s="530"/>
      <c r="RBV77" s="530"/>
      <c r="RBW77" s="530"/>
      <c r="RBX77" s="530"/>
      <c r="RBY77" s="530"/>
      <c r="RBZ77" s="530"/>
      <c r="RCA77" s="530"/>
      <c r="RCB77" s="530"/>
      <c r="RCC77" s="530"/>
      <c r="RCD77" s="530"/>
      <c r="RCE77" s="530"/>
      <c r="RCF77" s="530"/>
      <c r="RCG77" s="530"/>
      <c r="RCH77" s="530"/>
      <c r="RCI77" s="530"/>
      <c r="RCJ77" s="530"/>
      <c r="RCK77" s="530"/>
      <c r="RCL77" s="530"/>
      <c r="RCM77" s="530"/>
      <c r="RCN77" s="530"/>
      <c r="RCO77" s="530"/>
      <c r="RCP77" s="530"/>
      <c r="RCQ77" s="530"/>
      <c r="RCR77" s="530"/>
      <c r="RCS77" s="530"/>
      <c r="RCT77" s="530"/>
      <c r="RCU77" s="530"/>
      <c r="RCV77" s="530"/>
      <c r="RCW77" s="530"/>
      <c r="RCX77" s="530"/>
      <c r="RCY77" s="530"/>
      <c r="RCZ77" s="530"/>
      <c r="RDA77" s="530"/>
      <c r="RDB77" s="530"/>
      <c r="RDC77" s="530"/>
      <c r="RDD77" s="530"/>
      <c r="RDE77" s="530"/>
      <c r="RDF77" s="530"/>
      <c r="RDG77" s="530"/>
      <c r="RDH77" s="530"/>
      <c r="RDI77" s="530"/>
      <c r="RDJ77" s="530"/>
      <c r="RDK77" s="530"/>
      <c r="RDL77" s="530"/>
      <c r="RDM77" s="530"/>
      <c r="RDN77" s="530"/>
      <c r="RDO77" s="530"/>
      <c r="RDP77" s="530"/>
      <c r="RDQ77" s="530"/>
      <c r="RDR77" s="530"/>
      <c r="RDS77" s="530"/>
      <c r="RDT77" s="530"/>
      <c r="RDU77" s="530"/>
      <c r="RDV77" s="530"/>
      <c r="RDW77" s="530"/>
      <c r="RDX77" s="530"/>
      <c r="RDY77" s="530"/>
      <c r="RDZ77" s="530"/>
      <c r="REA77" s="530"/>
      <c r="REB77" s="530"/>
      <c r="REC77" s="530"/>
      <c r="RED77" s="530"/>
      <c r="REE77" s="530"/>
      <c r="REF77" s="530"/>
      <c r="REG77" s="530"/>
      <c r="REH77" s="530"/>
      <c r="REI77" s="530"/>
      <c r="REJ77" s="530"/>
      <c r="REK77" s="530"/>
      <c r="REL77" s="530"/>
      <c r="REM77" s="530"/>
      <c r="REN77" s="530"/>
      <c r="REO77" s="530"/>
      <c r="REP77" s="530"/>
      <c r="REQ77" s="530"/>
      <c r="RER77" s="530"/>
      <c r="RES77" s="530"/>
      <c r="RET77" s="530"/>
      <c r="REU77" s="530"/>
      <c r="REV77" s="530"/>
      <c r="REW77" s="530"/>
      <c r="REX77" s="530"/>
      <c r="REY77" s="530"/>
      <c r="REZ77" s="530"/>
      <c r="RFA77" s="530"/>
      <c r="RFB77" s="530"/>
      <c r="RFC77" s="530"/>
      <c r="RFD77" s="530"/>
      <c r="RFE77" s="530"/>
      <c r="RFF77" s="530"/>
      <c r="RFG77" s="530"/>
      <c r="RFH77" s="530"/>
      <c r="RFI77" s="530"/>
      <c r="RFJ77" s="530"/>
      <c r="RFK77" s="530"/>
      <c r="RFL77" s="530"/>
      <c r="RFM77" s="530"/>
      <c r="RFN77" s="530"/>
      <c r="RFO77" s="530"/>
      <c r="RFP77" s="530"/>
      <c r="RFQ77" s="530"/>
      <c r="RFR77" s="530"/>
      <c r="RFS77" s="530"/>
      <c r="RFT77" s="530"/>
      <c r="RFU77" s="530"/>
      <c r="RFV77" s="530"/>
      <c r="RFW77" s="530"/>
      <c r="RFX77" s="530"/>
      <c r="RFY77" s="530"/>
      <c r="RFZ77" s="530"/>
      <c r="RGA77" s="530"/>
      <c r="RGB77" s="530"/>
      <c r="RGC77" s="530"/>
      <c r="RGD77" s="530"/>
      <c r="RGE77" s="530"/>
      <c r="RGF77" s="530"/>
      <c r="RGG77" s="530"/>
      <c r="RGH77" s="530"/>
      <c r="RGI77" s="530"/>
      <c r="RGJ77" s="530"/>
      <c r="RGK77" s="530"/>
      <c r="RGL77" s="530"/>
      <c r="RGM77" s="530"/>
      <c r="RGN77" s="530"/>
      <c r="RGO77" s="530"/>
      <c r="RGP77" s="530"/>
      <c r="RGQ77" s="530"/>
      <c r="RGR77" s="530"/>
      <c r="RGS77" s="530"/>
      <c r="RGT77" s="530"/>
      <c r="RGU77" s="530"/>
      <c r="RGV77" s="530"/>
      <c r="RGW77" s="530"/>
      <c r="RGX77" s="530"/>
      <c r="RGY77" s="530"/>
      <c r="RGZ77" s="530"/>
      <c r="RHA77" s="530"/>
      <c r="RHB77" s="530"/>
      <c r="RHC77" s="530"/>
      <c r="RHD77" s="530"/>
      <c r="RHE77" s="530"/>
      <c r="RHF77" s="530"/>
      <c r="RHG77" s="530"/>
      <c r="RHH77" s="530"/>
      <c r="RHI77" s="530"/>
      <c r="RHJ77" s="530"/>
      <c r="RHK77" s="530"/>
      <c r="RHL77" s="530"/>
      <c r="RHM77" s="530"/>
      <c r="RHN77" s="530"/>
      <c r="RHO77" s="530"/>
      <c r="RHP77" s="530"/>
      <c r="RHQ77" s="530"/>
      <c r="RHR77" s="530"/>
      <c r="RHS77" s="530"/>
      <c r="RHT77" s="530"/>
      <c r="RHU77" s="530"/>
      <c r="RHV77" s="530"/>
      <c r="RHW77" s="530"/>
      <c r="RHX77" s="530"/>
      <c r="RHY77" s="530"/>
      <c r="RHZ77" s="530"/>
      <c r="RIA77" s="530"/>
      <c r="RIB77" s="530"/>
      <c r="RIC77" s="530"/>
      <c r="RID77" s="530"/>
      <c r="RIE77" s="530"/>
      <c r="RIF77" s="530"/>
      <c r="RIG77" s="530"/>
      <c r="RIH77" s="530"/>
      <c r="RII77" s="530"/>
      <c r="RIJ77" s="530"/>
      <c r="RIK77" s="530"/>
      <c r="RIL77" s="530"/>
      <c r="RIM77" s="530"/>
      <c r="RIN77" s="530"/>
      <c r="RIO77" s="530"/>
      <c r="RIP77" s="530"/>
      <c r="RIQ77" s="530"/>
      <c r="RIR77" s="530"/>
      <c r="RIS77" s="530"/>
      <c r="RIT77" s="530"/>
      <c r="RIU77" s="530"/>
      <c r="RIV77" s="530"/>
      <c r="RIW77" s="530"/>
      <c r="RIX77" s="530"/>
      <c r="RIY77" s="530"/>
      <c r="RIZ77" s="530"/>
      <c r="RJA77" s="530"/>
      <c r="RJB77" s="530"/>
      <c r="RJC77" s="530"/>
      <c r="RJD77" s="530"/>
      <c r="RJE77" s="530"/>
      <c r="RJF77" s="530"/>
      <c r="RJG77" s="530"/>
      <c r="RJH77" s="530"/>
      <c r="RJI77" s="530"/>
      <c r="RJJ77" s="530"/>
      <c r="RJK77" s="530"/>
      <c r="RJL77" s="530"/>
      <c r="RJM77" s="530"/>
      <c r="RJN77" s="530"/>
      <c r="RJO77" s="530"/>
      <c r="RJP77" s="530"/>
      <c r="RJQ77" s="530"/>
      <c r="RJR77" s="530"/>
      <c r="RJS77" s="530"/>
      <c r="RJT77" s="530"/>
      <c r="RJU77" s="530"/>
      <c r="RJV77" s="530"/>
      <c r="RJW77" s="530"/>
      <c r="RJX77" s="530"/>
      <c r="RJY77" s="530"/>
      <c r="RJZ77" s="530"/>
      <c r="RKA77" s="530"/>
      <c r="RKB77" s="530"/>
      <c r="RKC77" s="530"/>
      <c r="RKD77" s="530"/>
      <c r="RKE77" s="530"/>
      <c r="RKF77" s="530"/>
      <c r="RKG77" s="530"/>
      <c r="RKH77" s="530"/>
      <c r="RKI77" s="530"/>
      <c r="RKJ77" s="530"/>
      <c r="RKK77" s="530"/>
      <c r="RKL77" s="530"/>
      <c r="RKM77" s="530"/>
      <c r="RKN77" s="530"/>
      <c r="RKO77" s="530"/>
      <c r="RKP77" s="530"/>
      <c r="RKQ77" s="530"/>
      <c r="RKR77" s="530"/>
      <c r="RKS77" s="530"/>
      <c r="RKT77" s="530"/>
      <c r="RKU77" s="530"/>
      <c r="RKV77" s="530"/>
      <c r="RKW77" s="530"/>
      <c r="RKX77" s="530"/>
      <c r="RKY77" s="530"/>
      <c r="RKZ77" s="530"/>
      <c r="RLA77" s="530"/>
      <c r="RLB77" s="530"/>
      <c r="RLC77" s="530"/>
      <c r="RLD77" s="530"/>
      <c r="RLE77" s="530"/>
      <c r="RLF77" s="530"/>
      <c r="RLG77" s="530"/>
      <c r="RLH77" s="530"/>
      <c r="RLI77" s="530"/>
      <c r="RLJ77" s="530"/>
      <c r="RLK77" s="530"/>
      <c r="RLL77" s="530"/>
      <c r="RLM77" s="530"/>
      <c r="RLN77" s="530"/>
      <c r="RLO77" s="530"/>
      <c r="RLP77" s="530"/>
      <c r="RLQ77" s="530"/>
      <c r="RLR77" s="530"/>
      <c r="RLS77" s="530"/>
      <c r="RLT77" s="530"/>
      <c r="RLU77" s="530"/>
      <c r="RLV77" s="530"/>
      <c r="RLW77" s="530"/>
      <c r="RLX77" s="530"/>
      <c r="RLY77" s="530"/>
      <c r="RLZ77" s="530"/>
      <c r="RMA77" s="530"/>
      <c r="RMB77" s="530"/>
      <c r="RMC77" s="530"/>
      <c r="RMD77" s="530"/>
      <c r="RME77" s="530"/>
      <c r="RMF77" s="530"/>
      <c r="RMG77" s="530"/>
      <c r="RMH77" s="530"/>
      <c r="RMI77" s="530"/>
      <c r="RMJ77" s="530"/>
      <c r="RMK77" s="530"/>
      <c r="RML77" s="530"/>
      <c r="RMM77" s="530"/>
      <c r="RMN77" s="530"/>
      <c r="RMO77" s="530"/>
      <c r="RMP77" s="530"/>
      <c r="RMQ77" s="530"/>
      <c r="RMR77" s="530"/>
      <c r="RMS77" s="530"/>
      <c r="RMT77" s="530"/>
      <c r="RMU77" s="530"/>
      <c r="RMV77" s="530"/>
      <c r="RMW77" s="530"/>
      <c r="RMX77" s="530"/>
      <c r="RMY77" s="530"/>
      <c r="RMZ77" s="530"/>
      <c r="RNA77" s="530"/>
      <c r="RNB77" s="530"/>
      <c r="RNC77" s="530"/>
      <c r="RND77" s="530"/>
      <c r="RNE77" s="530"/>
      <c r="RNF77" s="530"/>
      <c r="RNG77" s="530"/>
      <c r="RNH77" s="530"/>
      <c r="RNI77" s="530"/>
      <c r="RNJ77" s="530"/>
      <c r="RNK77" s="530"/>
      <c r="RNL77" s="530"/>
      <c r="RNM77" s="530"/>
      <c r="RNN77" s="530"/>
      <c r="RNO77" s="530"/>
      <c r="RNP77" s="530"/>
      <c r="RNQ77" s="530"/>
      <c r="RNR77" s="530"/>
      <c r="RNS77" s="530"/>
      <c r="RNT77" s="530"/>
      <c r="RNU77" s="530"/>
      <c r="RNV77" s="530"/>
      <c r="RNW77" s="530"/>
      <c r="RNX77" s="530"/>
      <c r="RNY77" s="530"/>
      <c r="RNZ77" s="530"/>
      <c r="ROA77" s="530"/>
      <c r="ROB77" s="530"/>
      <c r="ROC77" s="530"/>
      <c r="ROD77" s="530"/>
      <c r="ROE77" s="530"/>
      <c r="ROF77" s="530"/>
      <c r="ROG77" s="530"/>
      <c r="ROH77" s="530"/>
      <c r="ROI77" s="530"/>
      <c r="ROJ77" s="530"/>
      <c r="ROK77" s="530"/>
      <c r="ROL77" s="530"/>
      <c r="ROM77" s="530"/>
      <c r="RON77" s="530"/>
      <c r="ROO77" s="530"/>
      <c r="ROP77" s="530"/>
      <c r="ROQ77" s="530"/>
      <c r="ROR77" s="530"/>
      <c r="ROS77" s="530"/>
      <c r="ROT77" s="530"/>
      <c r="ROU77" s="530"/>
      <c r="ROV77" s="530"/>
      <c r="ROW77" s="530"/>
      <c r="ROX77" s="530"/>
      <c r="ROY77" s="530"/>
      <c r="ROZ77" s="530"/>
      <c r="RPA77" s="530"/>
      <c r="RPB77" s="530"/>
      <c r="RPC77" s="530"/>
      <c r="RPD77" s="530"/>
      <c r="RPE77" s="530"/>
      <c r="RPF77" s="530"/>
      <c r="RPG77" s="530"/>
      <c r="RPH77" s="530"/>
      <c r="RPI77" s="530"/>
      <c r="RPJ77" s="530"/>
      <c r="RPK77" s="530"/>
      <c r="RPL77" s="530"/>
      <c r="RPM77" s="530"/>
      <c r="RPN77" s="530"/>
      <c r="RPO77" s="530"/>
      <c r="RPP77" s="530"/>
      <c r="RPQ77" s="530"/>
      <c r="RPR77" s="530"/>
      <c r="RPS77" s="530"/>
      <c r="RPT77" s="530"/>
      <c r="RPU77" s="530"/>
      <c r="RPV77" s="530"/>
      <c r="RPW77" s="530"/>
      <c r="RPX77" s="530"/>
      <c r="RPY77" s="530"/>
      <c r="RPZ77" s="530"/>
      <c r="RQA77" s="530"/>
      <c r="RQB77" s="530"/>
      <c r="RQC77" s="530"/>
      <c r="RQD77" s="530"/>
      <c r="RQE77" s="530"/>
      <c r="RQF77" s="530"/>
      <c r="RQG77" s="530"/>
      <c r="RQH77" s="530"/>
      <c r="RQI77" s="530"/>
      <c r="RQJ77" s="530"/>
      <c r="RQK77" s="530"/>
      <c r="RQL77" s="530"/>
      <c r="RQM77" s="530"/>
      <c r="RQN77" s="530"/>
      <c r="RQO77" s="530"/>
      <c r="RQP77" s="530"/>
      <c r="RQQ77" s="530"/>
      <c r="RQR77" s="530"/>
      <c r="RQS77" s="530"/>
      <c r="RQT77" s="530"/>
      <c r="RQU77" s="530"/>
      <c r="RQV77" s="530"/>
      <c r="RQW77" s="530"/>
      <c r="RQX77" s="530"/>
      <c r="RQY77" s="530"/>
      <c r="RQZ77" s="530"/>
      <c r="RRA77" s="530"/>
      <c r="RRB77" s="530"/>
      <c r="RRC77" s="530"/>
      <c r="RRD77" s="530"/>
      <c r="RRE77" s="530"/>
      <c r="RRF77" s="530"/>
      <c r="RRG77" s="530"/>
      <c r="RRH77" s="530"/>
      <c r="RRI77" s="530"/>
      <c r="RRJ77" s="530"/>
      <c r="RRK77" s="530"/>
      <c r="RRL77" s="530"/>
      <c r="RRM77" s="530"/>
      <c r="RRN77" s="530"/>
      <c r="RRO77" s="530"/>
      <c r="RRP77" s="530"/>
      <c r="RRQ77" s="530"/>
      <c r="RRR77" s="530"/>
      <c r="RRS77" s="530"/>
      <c r="RRT77" s="530"/>
      <c r="RRU77" s="530"/>
      <c r="RRV77" s="530"/>
      <c r="RRW77" s="530"/>
      <c r="RRX77" s="530"/>
      <c r="RRY77" s="530"/>
      <c r="RRZ77" s="530"/>
      <c r="RSA77" s="530"/>
      <c r="RSB77" s="530"/>
      <c r="RSC77" s="530"/>
      <c r="RSD77" s="530"/>
      <c r="RSE77" s="530"/>
      <c r="RSF77" s="530"/>
      <c r="RSG77" s="530"/>
      <c r="RSH77" s="530"/>
      <c r="RSI77" s="530"/>
      <c r="RSJ77" s="530"/>
      <c r="RSK77" s="530"/>
      <c r="RSL77" s="530"/>
      <c r="RSM77" s="530"/>
      <c r="RSN77" s="530"/>
      <c r="RSO77" s="530"/>
      <c r="RSP77" s="530"/>
      <c r="RSQ77" s="530"/>
      <c r="RSR77" s="530"/>
      <c r="RSS77" s="530"/>
      <c r="RST77" s="530"/>
      <c r="RSU77" s="530"/>
      <c r="RSV77" s="530"/>
      <c r="RSW77" s="530"/>
      <c r="RSX77" s="530"/>
      <c r="RSY77" s="530"/>
      <c r="RSZ77" s="530"/>
      <c r="RTA77" s="530"/>
      <c r="RTB77" s="530"/>
      <c r="RTC77" s="530"/>
      <c r="RTD77" s="530"/>
      <c r="RTE77" s="530"/>
      <c r="RTF77" s="530"/>
      <c r="RTG77" s="530"/>
      <c r="RTH77" s="530"/>
      <c r="RTI77" s="530"/>
      <c r="RTJ77" s="530"/>
      <c r="RTK77" s="530"/>
      <c r="RTL77" s="530"/>
      <c r="RTM77" s="530"/>
      <c r="RTN77" s="530"/>
      <c r="RTO77" s="530"/>
      <c r="RTP77" s="530"/>
      <c r="RTQ77" s="530"/>
      <c r="RTR77" s="530"/>
      <c r="RTS77" s="530"/>
      <c r="RTT77" s="530"/>
      <c r="RTU77" s="530"/>
      <c r="RTV77" s="530"/>
      <c r="RTW77" s="530"/>
      <c r="RTX77" s="530"/>
      <c r="RTY77" s="530"/>
      <c r="RTZ77" s="530"/>
      <c r="RUA77" s="530"/>
      <c r="RUB77" s="530"/>
      <c r="RUC77" s="530"/>
      <c r="RUD77" s="530"/>
      <c r="RUE77" s="530"/>
      <c r="RUF77" s="530"/>
      <c r="RUG77" s="530"/>
      <c r="RUH77" s="530"/>
      <c r="RUI77" s="530"/>
      <c r="RUJ77" s="530"/>
      <c r="RUK77" s="530"/>
      <c r="RUL77" s="530"/>
      <c r="RUM77" s="530"/>
      <c r="RUN77" s="530"/>
      <c r="RUO77" s="530"/>
      <c r="RUP77" s="530"/>
      <c r="RUQ77" s="530"/>
      <c r="RUR77" s="530"/>
      <c r="RUS77" s="530"/>
      <c r="RUT77" s="530"/>
      <c r="RUU77" s="530"/>
      <c r="RUV77" s="530"/>
      <c r="RUW77" s="530"/>
      <c r="RUX77" s="530"/>
      <c r="RUY77" s="530"/>
      <c r="RUZ77" s="530"/>
      <c r="RVA77" s="530"/>
      <c r="RVB77" s="530"/>
      <c r="RVC77" s="530"/>
      <c r="RVD77" s="530"/>
      <c r="RVE77" s="530"/>
      <c r="RVF77" s="530"/>
      <c r="RVG77" s="530"/>
      <c r="RVH77" s="530"/>
      <c r="RVI77" s="530"/>
      <c r="RVJ77" s="530"/>
      <c r="RVK77" s="530"/>
      <c r="RVL77" s="530"/>
      <c r="RVM77" s="530"/>
      <c r="RVN77" s="530"/>
      <c r="RVO77" s="530"/>
      <c r="RVP77" s="530"/>
      <c r="RVQ77" s="530"/>
      <c r="RVR77" s="530"/>
      <c r="RVS77" s="530"/>
      <c r="RVT77" s="530"/>
      <c r="RVU77" s="530"/>
      <c r="RVV77" s="530"/>
      <c r="RVW77" s="530"/>
      <c r="RVX77" s="530"/>
      <c r="RVY77" s="530"/>
      <c r="RVZ77" s="530"/>
      <c r="RWA77" s="530"/>
      <c r="RWB77" s="530"/>
      <c r="RWC77" s="530"/>
      <c r="RWD77" s="530"/>
      <c r="RWE77" s="530"/>
      <c r="RWF77" s="530"/>
      <c r="RWG77" s="530"/>
      <c r="RWH77" s="530"/>
      <c r="RWI77" s="530"/>
      <c r="RWJ77" s="530"/>
      <c r="RWK77" s="530"/>
      <c r="RWL77" s="530"/>
      <c r="RWM77" s="530"/>
      <c r="RWN77" s="530"/>
      <c r="RWO77" s="530"/>
      <c r="RWP77" s="530"/>
      <c r="RWQ77" s="530"/>
      <c r="RWR77" s="530"/>
      <c r="RWS77" s="530"/>
      <c r="RWT77" s="530"/>
      <c r="RWU77" s="530"/>
      <c r="RWV77" s="530"/>
      <c r="RWW77" s="530"/>
      <c r="RWX77" s="530"/>
      <c r="RWY77" s="530"/>
      <c r="RWZ77" s="530"/>
      <c r="RXA77" s="530"/>
      <c r="RXB77" s="530"/>
      <c r="RXC77" s="530"/>
      <c r="RXD77" s="530"/>
      <c r="RXE77" s="530"/>
      <c r="RXF77" s="530"/>
      <c r="RXG77" s="530"/>
      <c r="RXH77" s="530"/>
      <c r="RXI77" s="530"/>
      <c r="RXJ77" s="530"/>
      <c r="RXK77" s="530"/>
      <c r="RXL77" s="530"/>
      <c r="RXM77" s="530"/>
      <c r="RXN77" s="530"/>
      <c r="RXO77" s="530"/>
      <c r="RXP77" s="530"/>
      <c r="RXQ77" s="530"/>
      <c r="RXR77" s="530"/>
      <c r="RXS77" s="530"/>
      <c r="RXT77" s="530"/>
      <c r="RXU77" s="530"/>
      <c r="RXV77" s="530"/>
      <c r="RXW77" s="530"/>
      <c r="RXX77" s="530"/>
      <c r="RXY77" s="530"/>
      <c r="RXZ77" s="530"/>
      <c r="RYA77" s="530"/>
      <c r="RYB77" s="530"/>
      <c r="RYC77" s="530"/>
      <c r="RYD77" s="530"/>
      <c r="RYE77" s="530"/>
      <c r="RYF77" s="530"/>
      <c r="RYG77" s="530"/>
      <c r="RYH77" s="530"/>
      <c r="RYI77" s="530"/>
      <c r="RYJ77" s="530"/>
      <c r="RYK77" s="530"/>
      <c r="RYL77" s="530"/>
      <c r="RYM77" s="530"/>
      <c r="RYN77" s="530"/>
      <c r="RYO77" s="530"/>
      <c r="RYP77" s="530"/>
      <c r="RYQ77" s="530"/>
      <c r="RYR77" s="530"/>
      <c r="RYS77" s="530"/>
      <c r="RYT77" s="530"/>
      <c r="RYU77" s="530"/>
      <c r="RYV77" s="530"/>
      <c r="RYW77" s="530"/>
      <c r="RYX77" s="530"/>
      <c r="RYY77" s="530"/>
      <c r="RYZ77" s="530"/>
      <c r="RZA77" s="530"/>
      <c r="RZB77" s="530"/>
      <c r="RZC77" s="530"/>
      <c r="RZD77" s="530"/>
      <c r="RZE77" s="530"/>
      <c r="RZF77" s="530"/>
      <c r="RZG77" s="530"/>
      <c r="RZH77" s="530"/>
      <c r="RZI77" s="530"/>
      <c r="RZJ77" s="530"/>
      <c r="RZK77" s="530"/>
      <c r="RZL77" s="530"/>
      <c r="RZM77" s="530"/>
      <c r="RZN77" s="530"/>
      <c r="RZO77" s="530"/>
      <c r="RZP77" s="530"/>
      <c r="RZQ77" s="530"/>
      <c r="RZR77" s="530"/>
      <c r="RZS77" s="530"/>
      <c r="RZT77" s="530"/>
      <c r="RZU77" s="530"/>
      <c r="RZV77" s="530"/>
      <c r="RZW77" s="530"/>
      <c r="RZX77" s="530"/>
      <c r="RZY77" s="530"/>
      <c r="RZZ77" s="530"/>
      <c r="SAA77" s="530"/>
      <c r="SAB77" s="530"/>
      <c r="SAC77" s="530"/>
      <c r="SAD77" s="530"/>
      <c r="SAE77" s="530"/>
      <c r="SAF77" s="530"/>
      <c r="SAG77" s="530"/>
      <c r="SAH77" s="530"/>
      <c r="SAI77" s="530"/>
      <c r="SAJ77" s="530"/>
      <c r="SAK77" s="530"/>
      <c r="SAL77" s="530"/>
      <c r="SAM77" s="530"/>
      <c r="SAN77" s="530"/>
      <c r="SAO77" s="530"/>
      <c r="SAP77" s="530"/>
      <c r="SAQ77" s="530"/>
      <c r="SAR77" s="530"/>
      <c r="SAS77" s="530"/>
      <c r="SAT77" s="530"/>
      <c r="SAU77" s="530"/>
      <c r="SAV77" s="530"/>
      <c r="SAW77" s="530"/>
      <c r="SAX77" s="530"/>
      <c r="SAY77" s="530"/>
      <c r="SAZ77" s="530"/>
      <c r="SBA77" s="530"/>
      <c r="SBB77" s="530"/>
      <c r="SBC77" s="530"/>
      <c r="SBD77" s="530"/>
      <c r="SBE77" s="530"/>
      <c r="SBF77" s="530"/>
      <c r="SBG77" s="530"/>
      <c r="SBH77" s="530"/>
      <c r="SBI77" s="530"/>
      <c r="SBJ77" s="530"/>
      <c r="SBK77" s="530"/>
      <c r="SBL77" s="530"/>
      <c r="SBM77" s="530"/>
      <c r="SBN77" s="530"/>
      <c r="SBO77" s="530"/>
      <c r="SBP77" s="530"/>
      <c r="SBQ77" s="530"/>
      <c r="SBR77" s="530"/>
      <c r="SBS77" s="530"/>
      <c r="SBT77" s="530"/>
      <c r="SBU77" s="530"/>
      <c r="SBV77" s="530"/>
      <c r="SBW77" s="530"/>
      <c r="SBX77" s="530"/>
      <c r="SBY77" s="530"/>
      <c r="SBZ77" s="530"/>
      <c r="SCA77" s="530"/>
      <c r="SCB77" s="530"/>
      <c r="SCC77" s="530"/>
      <c r="SCD77" s="530"/>
      <c r="SCE77" s="530"/>
      <c r="SCF77" s="530"/>
      <c r="SCG77" s="530"/>
      <c r="SCH77" s="530"/>
      <c r="SCI77" s="530"/>
      <c r="SCJ77" s="530"/>
      <c r="SCK77" s="530"/>
      <c r="SCL77" s="530"/>
      <c r="SCM77" s="530"/>
      <c r="SCN77" s="530"/>
      <c r="SCO77" s="530"/>
      <c r="SCP77" s="530"/>
      <c r="SCQ77" s="530"/>
      <c r="SCR77" s="530"/>
      <c r="SCS77" s="530"/>
      <c r="SCT77" s="530"/>
      <c r="SCU77" s="530"/>
      <c r="SCV77" s="530"/>
      <c r="SCW77" s="530"/>
      <c r="SCX77" s="530"/>
      <c r="SCY77" s="530"/>
      <c r="SCZ77" s="530"/>
      <c r="SDA77" s="530"/>
      <c r="SDB77" s="530"/>
      <c r="SDC77" s="530"/>
      <c r="SDD77" s="530"/>
      <c r="SDE77" s="530"/>
      <c r="SDF77" s="530"/>
      <c r="SDG77" s="530"/>
      <c r="SDH77" s="530"/>
      <c r="SDI77" s="530"/>
      <c r="SDJ77" s="530"/>
      <c r="SDK77" s="530"/>
      <c r="SDL77" s="530"/>
      <c r="SDM77" s="530"/>
      <c r="SDN77" s="530"/>
      <c r="SDO77" s="530"/>
      <c r="SDP77" s="530"/>
      <c r="SDQ77" s="530"/>
      <c r="SDR77" s="530"/>
      <c r="SDS77" s="530"/>
      <c r="SDT77" s="530"/>
      <c r="SDU77" s="530"/>
      <c r="SDV77" s="530"/>
      <c r="SDW77" s="530"/>
      <c r="SDX77" s="530"/>
      <c r="SDY77" s="530"/>
      <c r="SDZ77" s="530"/>
      <c r="SEA77" s="530"/>
      <c r="SEB77" s="530"/>
      <c r="SEC77" s="530"/>
      <c r="SED77" s="530"/>
      <c r="SEE77" s="530"/>
      <c r="SEF77" s="530"/>
      <c r="SEG77" s="530"/>
      <c r="SEH77" s="530"/>
      <c r="SEI77" s="530"/>
      <c r="SEJ77" s="530"/>
      <c r="SEK77" s="530"/>
      <c r="SEL77" s="530"/>
      <c r="SEM77" s="530"/>
      <c r="SEN77" s="530"/>
      <c r="SEO77" s="530"/>
      <c r="SEP77" s="530"/>
      <c r="SEQ77" s="530"/>
      <c r="SER77" s="530"/>
      <c r="SES77" s="530"/>
      <c r="SET77" s="530"/>
      <c r="SEU77" s="530"/>
      <c r="SEV77" s="530"/>
      <c r="SEW77" s="530"/>
      <c r="SEX77" s="530"/>
      <c r="SEY77" s="530"/>
      <c r="SEZ77" s="530"/>
      <c r="SFA77" s="530"/>
      <c r="SFB77" s="530"/>
      <c r="SFC77" s="530"/>
      <c r="SFD77" s="530"/>
      <c r="SFE77" s="530"/>
      <c r="SFF77" s="530"/>
      <c r="SFG77" s="530"/>
      <c r="SFH77" s="530"/>
      <c r="SFI77" s="530"/>
      <c r="SFJ77" s="530"/>
      <c r="SFK77" s="530"/>
      <c r="SFL77" s="530"/>
      <c r="SFM77" s="530"/>
      <c r="SFN77" s="530"/>
      <c r="SFO77" s="530"/>
      <c r="SFP77" s="530"/>
      <c r="SFQ77" s="530"/>
      <c r="SFR77" s="530"/>
      <c r="SFS77" s="530"/>
      <c r="SFT77" s="530"/>
      <c r="SFU77" s="530"/>
      <c r="SFV77" s="530"/>
      <c r="SFW77" s="530"/>
      <c r="SFX77" s="530"/>
      <c r="SFY77" s="530"/>
      <c r="SFZ77" s="530"/>
      <c r="SGA77" s="530"/>
      <c r="SGB77" s="530"/>
      <c r="SGC77" s="530"/>
      <c r="SGD77" s="530"/>
      <c r="SGE77" s="530"/>
      <c r="SGF77" s="530"/>
      <c r="SGG77" s="530"/>
      <c r="SGH77" s="530"/>
      <c r="SGI77" s="530"/>
      <c r="SGJ77" s="530"/>
      <c r="SGK77" s="530"/>
      <c r="SGL77" s="530"/>
      <c r="SGM77" s="530"/>
      <c r="SGN77" s="530"/>
      <c r="SGO77" s="530"/>
      <c r="SGP77" s="530"/>
      <c r="SGQ77" s="530"/>
      <c r="SGR77" s="530"/>
      <c r="SGS77" s="530"/>
      <c r="SGT77" s="530"/>
      <c r="SGU77" s="530"/>
      <c r="SGV77" s="530"/>
      <c r="SGW77" s="530"/>
      <c r="SGX77" s="530"/>
      <c r="SGY77" s="530"/>
      <c r="SGZ77" s="530"/>
      <c r="SHA77" s="530"/>
      <c r="SHB77" s="530"/>
      <c r="SHC77" s="530"/>
      <c r="SHD77" s="530"/>
      <c r="SHE77" s="530"/>
      <c r="SHF77" s="530"/>
      <c r="SHG77" s="530"/>
      <c r="SHH77" s="530"/>
      <c r="SHI77" s="530"/>
      <c r="SHJ77" s="530"/>
      <c r="SHK77" s="530"/>
      <c r="SHL77" s="530"/>
      <c r="SHM77" s="530"/>
      <c r="SHN77" s="530"/>
      <c r="SHO77" s="530"/>
      <c r="SHP77" s="530"/>
      <c r="SHQ77" s="530"/>
      <c r="SHR77" s="530"/>
      <c r="SHS77" s="530"/>
      <c r="SHT77" s="530"/>
      <c r="SHU77" s="530"/>
      <c r="SHV77" s="530"/>
      <c r="SHW77" s="530"/>
      <c r="SHX77" s="530"/>
      <c r="SHY77" s="530"/>
      <c r="SHZ77" s="530"/>
      <c r="SIA77" s="530"/>
      <c r="SIB77" s="530"/>
      <c r="SIC77" s="530"/>
      <c r="SID77" s="530"/>
      <c r="SIE77" s="530"/>
      <c r="SIF77" s="530"/>
      <c r="SIG77" s="530"/>
      <c r="SIH77" s="530"/>
      <c r="SII77" s="530"/>
      <c r="SIJ77" s="530"/>
      <c r="SIK77" s="530"/>
      <c r="SIL77" s="530"/>
      <c r="SIM77" s="530"/>
      <c r="SIN77" s="530"/>
      <c r="SIO77" s="530"/>
      <c r="SIP77" s="530"/>
      <c r="SIQ77" s="530"/>
      <c r="SIR77" s="530"/>
      <c r="SIS77" s="530"/>
      <c r="SIT77" s="530"/>
      <c r="SIU77" s="530"/>
      <c r="SIV77" s="530"/>
      <c r="SIW77" s="530"/>
      <c r="SIX77" s="530"/>
      <c r="SIY77" s="530"/>
      <c r="SIZ77" s="530"/>
      <c r="SJA77" s="530"/>
      <c r="SJB77" s="530"/>
      <c r="SJC77" s="530"/>
      <c r="SJD77" s="530"/>
      <c r="SJE77" s="530"/>
      <c r="SJF77" s="530"/>
      <c r="SJG77" s="530"/>
      <c r="SJH77" s="530"/>
      <c r="SJI77" s="530"/>
      <c r="SJJ77" s="530"/>
      <c r="SJK77" s="530"/>
      <c r="SJL77" s="530"/>
      <c r="SJM77" s="530"/>
      <c r="SJN77" s="530"/>
      <c r="SJO77" s="530"/>
      <c r="SJP77" s="530"/>
      <c r="SJQ77" s="530"/>
      <c r="SJR77" s="530"/>
      <c r="SJS77" s="530"/>
      <c r="SJT77" s="530"/>
      <c r="SJU77" s="530"/>
      <c r="SJV77" s="530"/>
      <c r="SJW77" s="530"/>
      <c r="SJX77" s="530"/>
      <c r="SJY77" s="530"/>
      <c r="SJZ77" s="530"/>
      <c r="SKA77" s="530"/>
      <c r="SKB77" s="530"/>
      <c r="SKC77" s="530"/>
      <c r="SKD77" s="530"/>
      <c r="SKE77" s="530"/>
      <c r="SKF77" s="530"/>
      <c r="SKG77" s="530"/>
      <c r="SKH77" s="530"/>
      <c r="SKI77" s="530"/>
      <c r="SKJ77" s="530"/>
      <c r="SKK77" s="530"/>
      <c r="SKL77" s="530"/>
      <c r="SKM77" s="530"/>
      <c r="SKN77" s="530"/>
      <c r="SKO77" s="530"/>
      <c r="SKP77" s="530"/>
      <c r="SKQ77" s="530"/>
      <c r="SKR77" s="530"/>
      <c r="SKS77" s="530"/>
      <c r="SKT77" s="530"/>
      <c r="SKU77" s="530"/>
      <c r="SKV77" s="530"/>
      <c r="SKW77" s="530"/>
      <c r="SKX77" s="530"/>
      <c r="SKY77" s="530"/>
      <c r="SKZ77" s="530"/>
      <c r="SLA77" s="530"/>
      <c r="SLB77" s="530"/>
      <c r="SLC77" s="530"/>
      <c r="SLD77" s="530"/>
      <c r="SLE77" s="530"/>
      <c r="SLF77" s="530"/>
      <c r="SLG77" s="530"/>
      <c r="SLH77" s="530"/>
      <c r="SLI77" s="530"/>
      <c r="SLJ77" s="530"/>
      <c r="SLK77" s="530"/>
      <c r="SLL77" s="530"/>
      <c r="SLM77" s="530"/>
      <c r="SLN77" s="530"/>
      <c r="SLO77" s="530"/>
      <c r="SLP77" s="530"/>
      <c r="SLQ77" s="530"/>
      <c r="SLR77" s="530"/>
      <c r="SLS77" s="530"/>
      <c r="SLT77" s="530"/>
      <c r="SLU77" s="530"/>
      <c r="SLV77" s="530"/>
      <c r="SLW77" s="530"/>
      <c r="SLX77" s="530"/>
      <c r="SLY77" s="530"/>
      <c r="SLZ77" s="530"/>
      <c r="SMA77" s="530"/>
      <c r="SMB77" s="530"/>
      <c r="SMC77" s="530"/>
      <c r="SMD77" s="530"/>
      <c r="SME77" s="530"/>
      <c r="SMF77" s="530"/>
      <c r="SMG77" s="530"/>
      <c r="SMH77" s="530"/>
      <c r="SMI77" s="530"/>
      <c r="SMJ77" s="530"/>
      <c r="SMK77" s="530"/>
      <c r="SML77" s="530"/>
      <c r="SMM77" s="530"/>
      <c r="SMN77" s="530"/>
      <c r="SMO77" s="530"/>
      <c r="SMP77" s="530"/>
      <c r="SMQ77" s="530"/>
      <c r="SMR77" s="530"/>
      <c r="SMS77" s="530"/>
      <c r="SMT77" s="530"/>
      <c r="SMU77" s="530"/>
      <c r="SMV77" s="530"/>
      <c r="SMW77" s="530"/>
      <c r="SMX77" s="530"/>
      <c r="SMY77" s="530"/>
      <c r="SMZ77" s="530"/>
      <c r="SNA77" s="530"/>
      <c r="SNB77" s="530"/>
      <c r="SNC77" s="530"/>
      <c r="SND77" s="530"/>
      <c r="SNE77" s="530"/>
      <c r="SNF77" s="530"/>
      <c r="SNG77" s="530"/>
      <c r="SNH77" s="530"/>
      <c r="SNI77" s="530"/>
      <c r="SNJ77" s="530"/>
      <c r="SNK77" s="530"/>
      <c r="SNL77" s="530"/>
      <c r="SNM77" s="530"/>
      <c r="SNN77" s="530"/>
      <c r="SNO77" s="530"/>
      <c r="SNP77" s="530"/>
      <c r="SNQ77" s="530"/>
      <c r="SNR77" s="530"/>
      <c r="SNS77" s="530"/>
      <c r="SNT77" s="530"/>
      <c r="SNU77" s="530"/>
      <c r="SNV77" s="530"/>
      <c r="SNW77" s="530"/>
      <c r="SNX77" s="530"/>
      <c r="SNY77" s="530"/>
      <c r="SNZ77" s="530"/>
      <c r="SOA77" s="530"/>
      <c r="SOB77" s="530"/>
      <c r="SOC77" s="530"/>
      <c r="SOD77" s="530"/>
      <c r="SOE77" s="530"/>
      <c r="SOF77" s="530"/>
      <c r="SOG77" s="530"/>
      <c r="SOH77" s="530"/>
      <c r="SOI77" s="530"/>
      <c r="SOJ77" s="530"/>
      <c r="SOK77" s="530"/>
      <c r="SOL77" s="530"/>
      <c r="SOM77" s="530"/>
      <c r="SON77" s="530"/>
      <c r="SOO77" s="530"/>
      <c r="SOP77" s="530"/>
      <c r="SOQ77" s="530"/>
      <c r="SOR77" s="530"/>
      <c r="SOS77" s="530"/>
      <c r="SOT77" s="530"/>
      <c r="SOU77" s="530"/>
      <c r="SOV77" s="530"/>
      <c r="SOW77" s="530"/>
      <c r="SOX77" s="530"/>
      <c r="SOY77" s="530"/>
      <c r="SOZ77" s="530"/>
      <c r="SPA77" s="530"/>
      <c r="SPB77" s="530"/>
      <c r="SPC77" s="530"/>
      <c r="SPD77" s="530"/>
      <c r="SPE77" s="530"/>
      <c r="SPF77" s="530"/>
      <c r="SPG77" s="530"/>
      <c r="SPH77" s="530"/>
      <c r="SPI77" s="530"/>
      <c r="SPJ77" s="530"/>
      <c r="SPK77" s="530"/>
      <c r="SPL77" s="530"/>
      <c r="SPM77" s="530"/>
      <c r="SPN77" s="530"/>
      <c r="SPO77" s="530"/>
      <c r="SPP77" s="530"/>
      <c r="SPQ77" s="530"/>
      <c r="SPR77" s="530"/>
      <c r="SPS77" s="530"/>
      <c r="SPT77" s="530"/>
      <c r="SPU77" s="530"/>
      <c r="SPV77" s="530"/>
      <c r="SPW77" s="530"/>
      <c r="SPX77" s="530"/>
      <c r="SPY77" s="530"/>
      <c r="SPZ77" s="530"/>
      <c r="SQA77" s="530"/>
      <c r="SQB77" s="530"/>
      <c r="SQC77" s="530"/>
      <c r="SQD77" s="530"/>
      <c r="SQE77" s="530"/>
      <c r="SQF77" s="530"/>
      <c r="SQG77" s="530"/>
      <c r="SQH77" s="530"/>
      <c r="SQI77" s="530"/>
      <c r="SQJ77" s="530"/>
      <c r="SQK77" s="530"/>
      <c r="SQL77" s="530"/>
      <c r="SQM77" s="530"/>
      <c r="SQN77" s="530"/>
      <c r="SQO77" s="530"/>
      <c r="SQP77" s="530"/>
      <c r="SQQ77" s="530"/>
      <c r="SQR77" s="530"/>
      <c r="SQS77" s="530"/>
      <c r="SQT77" s="530"/>
      <c r="SQU77" s="530"/>
      <c r="SQV77" s="530"/>
      <c r="SQW77" s="530"/>
      <c r="SQX77" s="530"/>
      <c r="SQY77" s="530"/>
      <c r="SQZ77" s="530"/>
      <c r="SRA77" s="530"/>
      <c r="SRB77" s="530"/>
      <c r="SRC77" s="530"/>
      <c r="SRD77" s="530"/>
      <c r="SRE77" s="530"/>
      <c r="SRF77" s="530"/>
      <c r="SRG77" s="530"/>
      <c r="SRH77" s="530"/>
      <c r="SRI77" s="530"/>
      <c r="SRJ77" s="530"/>
      <c r="SRK77" s="530"/>
      <c r="SRL77" s="530"/>
      <c r="SRM77" s="530"/>
      <c r="SRN77" s="530"/>
      <c r="SRO77" s="530"/>
      <c r="SRP77" s="530"/>
      <c r="SRQ77" s="530"/>
      <c r="SRR77" s="530"/>
      <c r="SRS77" s="530"/>
      <c r="SRT77" s="530"/>
      <c r="SRU77" s="530"/>
      <c r="SRV77" s="530"/>
      <c r="SRW77" s="530"/>
      <c r="SRX77" s="530"/>
      <c r="SRY77" s="530"/>
      <c r="SRZ77" s="530"/>
      <c r="SSA77" s="530"/>
      <c r="SSB77" s="530"/>
      <c r="SSC77" s="530"/>
      <c r="SSD77" s="530"/>
      <c r="SSE77" s="530"/>
      <c r="SSF77" s="530"/>
      <c r="SSG77" s="530"/>
      <c r="SSH77" s="530"/>
      <c r="SSI77" s="530"/>
      <c r="SSJ77" s="530"/>
      <c r="SSK77" s="530"/>
      <c r="SSL77" s="530"/>
      <c r="SSM77" s="530"/>
      <c r="SSN77" s="530"/>
      <c r="SSO77" s="530"/>
      <c r="SSP77" s="530"/>
      <c r="SSQ77" s="530"/>
      <c r="SSR77" s="530"/>
      <c r="SSS77" s="530"/>
      <c r="SST77" s="530"/>
      <c r="SSU77" s="530"/>
      <c r="SSV77" s="530"/>
      <c r="SSW77" s="530"/>
      <c r="SSX77" s="530"/>
      <c r="SSY77" s="530"/>
      <c r="SSZ77" s="530"/>
      <c r="STA77" s="530"/>
      <c r="STB77" s="530"/>
      <c r="STC77" s="530"/>
      <c r="STD77" s="530"/>
      <c r="STE77" s="530"/>
      <c r="STF77" s="530"/>
      <c r="STG77" s="530"/>
      <c r="STH77" s="530"/>
      <c r="STI77" s="530"/>
      <c r="STJ77" s="530"/>
      <c r="STK77" s="530"/>
      <c r="STL77" s="530"/>
      <c r="STM77" s="530"/>
      <c r="STN77" s="530"/>
      <c r="STO77" s="530"/>
      <c r="STP77" s="530"/>
      <c r="STQ77" s="530"/>
      <c r="STR77" s="530"/>
      <c r="STS77" s="530"/>
      <c r="STT77" s="530"/>
      <c r="STU77" s="530"/>
      <c r="STV77" s="530"/>
      <c r="STW77" s="530"/>
      <c r="STX77" s="530"/>
      <c r="STY77" s="530"/>
      <c r="STZ77" s="530"/>
      <c r="SUA77" s="530"/>
      <c r="SUB77" s="530"/>
      <c r="SUC77" s="530"/>
      <c r="SUD77" s="530"/>
      <c r="SUE77" s="530"/>
      <c r="SUF77" s="530"/>
      <c r="SUG77" s="530"/>
      <c r="SUH77" s="530"/>
      <c r="SUI77" s="530"/>
      <c r="SUJ77" s="530"/>
      <c r="SUK77" s="530"/>
      <c r="SUL77" s="530"/>
      <c r="SUM77" s="530"/>
      <c r="SUN77" s="530"/>
      <c r="SUO77" s="530"/>
      <c r="SUP77" s="530"/>
      <c r="SUQ77" s="530"/>
      <c r="SUR77" s="530"/>
      <c r="SUS77" s="530"/>
      <c r="SUT77" s="530"/>
      <c r="SUU77" s="530"/>
      <c r="SUV77" s="530"/>
      <c r="SUW77" s="530"/>
      <c r="SUX77" s="530"/>
      <c r="SUY77" s="530"/>
      <c r="SUZ77" s="530"/>
      <c r="SVA77" s="530"/>
      <c r="SVB77" s="530"/>
      <c r="SVC77" s="530"/>
      <c r="SVD77" s="530"/>
      <c r="SVE77" s="530"/>
      <c r="SVF77" s="530"/>
      <c r="SVG77" s="530"/>
      <c r="SVH77" s="530"/>
      <c r="SVI77" s="530"/>
      <c r="SVJ77" s="530"/>
      <c r="SVK77" s="530"/>
      <c r="SVL77" s="530"/>
      <c r="SVM77" s="530"/>
      <c r="SVN77" s="530"/>
      <c r="SVO77" s="530"/>
      <c r="SVP77" s="530"/>
      <c r="SVQ77" s="530"/>
      <c r="SVR77" s="530"/>
      <c r="SVS77" s="530"/>
      <c r="SVT77" s="530"/>
      <c r="SVU77" s="530"/>
      <c r="SVV77" s="530"/>
      <c r="SVW77" s="530"/>
      <c r="SVX77" s="530"/>
      <c r="SVY77" s="530"/>
      <c r="SVZ77" s="530"/>
      <c r="SWA77" s="530"/>
      <c r="SWB77" s="530"/>
      <c r="SWC77" s="530"/>
      <c r="SWD77" s="530"/>
      <c r="SWE77" s="530"/>
      <c r="SWF77" s="530"/>
      <c r="SWG77" s="530"/>
      <c r="SWH77" s="530"/>
      <c r="SWI77" s="530"/>
      <c r="SWJ77" s="530"/>
      <c r="SWK77" s="530"/>
      <c r="SWL77" s="530"/>
      <c r="SWM77" s="530"/>
      <c r="SWN77" s="530"/>
      <c r="SWO77" s="530"/>
      <c r="SWP77" s="530"/>
      <c r="SWQ77" s="530"/>
      <c r="SWR77" s="530"/>
      <c r="SWS77" s="530"/>
      <c r="SWT77" s="530"/>
      <c r="SWU77" s="530"/>
      <c r="SWV77" s="530"/>
      <c r="SWW77" s="530"/>
      <c r="SWX77" s="530"/>
      <c r="SWY77" s="530"/>
      <c r="SWZ77" s="530"/>
      <c r="SXA77" s="530"/>
      <c r="SXB77" s="530"/>
      <c r="SXC77" s="530"/>
      <c r="SXD77" s="530"/>
      <c r="SXE77" s="530"/>
      <c r="SXF77" s="530"/>
      <c r="SXG77" s="530"/>
      <c r="SXH77" s="530"/>
      <c r="SXI77" s="530"/>
      <c r="SXJ77" s="530"/>
      <c r="SXK77" s="530"/>
      <c r="SXL77" s="530"/>
      <c r="SXM77" s="530"/>
      <c r="SXN77" s="530"/>
      <c r="SXO77" s="530"/>
      <c r="SXP77" s="530"/>
      <c r="SXQ77" s="530"/>
      <c r="SXR77" s="530"/>
      <c r="SXS77" s="530"/>
      <c r="SXT77" s="530"/>
      <c r="SXU77" s="530"/>
      <c r="SXV77" s="530"/>
      <c r="SXW77" s="530"/>
      <c r="SXX77" s="530"/>
      <c r="SXY77" s="530"/>
      <c r="SXZ77" s="530"/>
      <c r="SYA77" s="530"/>
      <c r="SYB77" s="530"/>
      <c r="SYC77" s="530"/>
      <c r="SYD77" s="530"/>
      <c r="SYE77" s="530"/>
      <c r="SYF77" s="530"/>
      <c r="SYG77" s="530"/>
      <c r="SYH77" s="530"/>
      <c r="SYI77" s="530"/>
      <c r="SYJ77" s="530"/>
      <c r="SYK77" s="530"/>
      <c r="SYL77" s="530"/>
      <c r="SYM77" s="530"/>
      <c r="SYN77" s="530"/>
      <c r="SYO77" s="530"/>
      <c r="SYP77" s="530"/>
      <c r="SYQ77" s="530"/>
      <c r="SYR77" s="530"/>
      <c r="SYS77" s="530"/>
      <c r="SYT77" s="530"/>
      <c r="SYU77" s="530"/>
      <c r="SYV77" s="530"/>
      <c r="SYW77" s="530"/>
      <c r="SYX77" s="530"/>
      <c r="SYY77" s="530"/>
      <c r="SYZ77" s="530"/>
      <c r="SZA77" s="530"/>
      <c r="SZB77" s="530"/>
      <c r="SZC77" s="530"/>
      <c r="SZD77" s="530"/>
      <c r="SZE77" s="530"/>
      <c r="SZF77" s="530"/>
      <c r="SZG77" s="530"/>
      <c r="SZH77" s="530"/>
      <c r="SZI77" s="530"/>
      <c r="SZJ77" s="530"/>
      <c r="SZK77" s="530"/>
      <c r="SZL77" s="530"/>
      <c r="SZM77" s="530"/>
      <c r="SZN77" s="530"/>
      <c r="SZO77" s="530"/>
      <c r="SZP77" s="530"/>
      <c r="SZQ77" s="530"/>
      <c r="SZR77" s="530"/>
      <c r="SZS77" s="530"/>
      <c r="SZT77" s="530"/>
      <c r="SZU77" s="530"/>
      <c r="SZV77" s="530"/>
      <c r="SZW77" s="530"/>
      <c r="SZX77" s="530"/>
      <c r="SZY77" s="530"/>
      <c r="SZZ77" s="530"/>
      <c r="TAA77" s="530"/>
      <c r="TAB77" s="530"/>
      <c r="TAC77" s="530"/>
      <c r="TAD77" s="530"/>
      <c r="TAE77" s="530"/>
      <c r="TAF77" s="530"/>
      <c r="TAG77" s="530"/>
      <c r="TAH77" s="530"/>
      <c r="TAI77" s="530"/>
      <c r="TAJ77" s="530"/>
      <c r="TAK77" s="530"/>
      <c r="TAL77" s="530"/>
      <c r="TAM77" s="530"/>
      <c r="TAN77" s="530"/>
      <c r="TAO77" s="530"/>
      <c r="TAP77" s="530"/>
      <c r="TAQ77" s="530"/>
      <c r="TAR77" s="530"/>
      <c r="TAS77" s="530"/>
      <c r="TAT77" s="530"/>
      <c r="TAU77" s="530"/>
      <c r="TAV77" s="530"/>
      <c r="TAW77" s="530"/>
      <c r="TAX77" s="530"/>
      <c r="TAY77" s="530"/>
      <c r="TAZ77" s="530"/>
      <c r="TBA77" s="530"/>
      <c r="TBB77" s="530"/>
      <c r="TBC77" s="530"/>
      <c r="TBD77" s="530"/>
      <c r="TBE77" s="530"/>
      <c r="TBF77" s="530"/>
      <c r="TBG77" s="530"/>
      <c r="TBH77" s="530"/>
      <c r="TBI77" s="530"/>
      <c r="TBJ77" s="530"/>
      <c r="TBK77" s="530"/>
      <c r="TBL77" s="530"/>
      <c r="TBM77" s="530"/>
      <c r="TBN77" s="530"/>
      <c r="TBO77" s="530"/>
      <c r="TBP77" s="530"/>
      <c r="TBQ77" s="530"/>
      <c r="TBR77" s="530"/>
      <c r="TBS77" s="530"/>
      <c r="TBT77" s="530"/>
      <c r="TBU77" s="530"/>
      <c r="TBV77" s="530"/>
      <c r="TBW77" s="530"/>
      <c r="TBX77" s="530"/>
      <c r="TBY77" s="530"/>
      <c r="TBZ77" s="530"/>
      <c r="TCA77" s="530"/>
      <c r="TCB77" s="530"/>
      <c r="TCC77" s="530"/>
      <c r="TCD77" s="530"/>
      <c r="TCE77" s="530"/>
      <c r="TCF77" s="530"/>
      <c r="TCG77" s="530"/>
      <c r="TCH77" s="530"/>
      <c r="TCI77" s="530"/>
      <c r="TCJ77" s="530"/>
      <c r="TCK77" s="530"/>
      <c r="TCL77" s="530"/>
      <c r="TCM77" s="530"/>
      <c r="TCN77" s="530"/>
      <c r="TCO77" s="530"/>
      <c r="TCP77" s="530"/>
      <c r="TCQ77" s="530"/>
      <c r="TCR77" s="530"/>
      <c r="TCS77" s="530"/>
      <c r="TCT77" s="530"/>
      <c r="TCU77" s="530"/>
      <c r="TCV77" s="530"/>
      <c r="TCW77" s="530"/>
      <c r="TCX77" s="530"/>
      <c r="TCY77" s="530"/>
      <c r="TCZ77" s="530"/>
      <c r="TDA77" s="530"/>
      <c r="TDB77" s="530"/>
      <c r="TDC77" s="530"/>
      <c r="TDD77" s="530"/>
      <c r="TDE77" s="530"/>
      <c r="TDF77" s="530"/>
      <c r="TDG77" s="530"/>
      <c r="TDH77" s="530"/>
      <c r="TDI77" s="530"/>
      <c r="TDJ77" s="530"/>
      <c r="TDK77" s="530"/>
      <c r="TDL77" s="530"/>
      <c r="TDM77" s="530"/>
      <c r="TDN77" s="530"/>
      <c r="TDO77" s="530"/>
      <c r="TDP77" s="530"/>
      <c r="TDQ77" s="530"/>
      <c r="TDR77" s="530"/>
      <c r="TDS77" s="530"/>
      <c r="TDT77" s="530"/>
      <c r="TDU77" s="530"/>
      <c r="TDV77" s="530"/>
      <c r="TDW77" s="530"/>
      <c r="TDX77" s="530"/>
      <c r="TDY77" s="530"/>
      <c r="TDZ77" s="530"/>
      <c r="TEA77" s="530"/>
      <c r="TEB77" s="530"/>
      <c r="TEC77" s="530"/>
      <c r="TED77" s="530"/>
      <c r="TEE77" s="530"/>
      <c r="TEF77" s="530"/>
      <c r="TEG77" s="530"/>
      <c r="TEH77" s="530"/>
      <c r="TEI77" s="530"/>
      <c r="TEJ77" s="530"/>
      <c r="TEK77" s="530"/>
      <c r="TEL77" s="530"/>
      <c r="TEM77" s="530"/>
      <c r="TEN77" s="530"/>
      <c r="TEO77" s="530"/>
      <c r="TEP77" s="530"/>
      <c r="TEQ77" s="530"/>
      <c r="TER77" s="530"/>
      <c r="TES77" s="530"/>
      <c r="TET77" s="530"/>
      <c r="TEU77" s="530"/>
      <c r="TEV77" s="530"/>
      <c r="TEW77" s="530"/>
      <c r="TEX77" s="530"/>
      <c r="TEY77" s="530"/>
      <c r="TEZ77" s="530"/>
      <c r="TFA77" s="530"/>
      <c r="TFB77" s="530"/>
      <c r="TFC77" s="530"/>
      <c r="TFD77" s="530"/>
      <c r="TFE77" s="530"/>
      <c r="TFF77" s="530"/>
      <c r="TFG77" s="530"/>
      <c r="TFH77" s="530"/>
      <c r="TFI77" s="530"/>
      <c r="TFJ77" s="530"/>
      <c r="TFK77" s="530"/>
      <c r="TFL77" s="530"/>
      <c r="TFM77" s="530"/>
      <c r="TFN77" s="530"/>
      <c r="TFO77" s="530"/>
      <c r="TFP77" s="530"/>
      <c r="TFQ77" s="530"/>
      <c r="TFR77" s="530"/>
      <c r="TFS77" s="530"/>
      <c r="TFT77" s="530"/>
      <c r="TFU77" s="530"/>
      <c r="TFV77" s="530"/>
      <c r="TFW77" s="530"/>
      <c r="TFX77" s="530"/>
      <c r="TFY77" s="530"/>
      <c r="TFZ77" s="530"/>
      <c r="TGA77" s="530"/>
      <c r="TGB77" s="530"/>
      <c r="TGC77" s="530"/>
      <c r="TGD77" s="530"/>
      <c r="TGE77" s="530"/>
      <c r="TGF77" s="530"/>
      <c r="TGG77" s="530"/>
      <c r="TGH77" s="530"/>
      <c r="TGI77" s="530"/>
      <c r="TGJ77" s="530"/>
      <c r="TGK77" s="530"/>
      <c r="TGL77" s="530"/>
      <c r="TGM77" s="530"/>
      <c r="TGN77" s="530"/>
      <c r="TGO77" s="530"/>
      <c r="TGP77" s="530"/>
      <c r="TGQ77" s="530"/>
      <c r="TGR77" s="530"/>
      <c r="TGS77" s="530"/>
      <c r="TGT77" s="530"/>
      <c r="TGU77" s="530"/>
      <c r="TGV77" s="530"/>
      <c r="TGW77" s="530"/>
      <c r="TGX77" s="530"/>
      <c r="TGY77" s="530"/>
      <c r="TGZ77" s="530"/>
      <c r="THA77" s="530"/>
      <c r="THB77" s="530"/>
      <c r="THC77" s="530"/>
      <c r="THD77" s="530"/>
      <c r="THE77" s="530"/>
      <c r="THF77" s="530"/>
      <c r="THG77" s="530"/>
      <c r="THH77" s="530"/>
      <c r="THI77" s="530"/>
      <c r="THJ77" s="530"/>
      <c r="THK77" s="530"/>
      <c r="THL77" s="530"/>
      <c r="THM77" s="530"/>
      <c r="THN77" s="530"/>
      <c r="THO77" s="530"/>
      <c r="THP77" s="530"/>
      <c r="THQ77" s="530"/>
      <c r="THR77" s="530"/>
      <c r="THS77" s="530"/>
      <c r="THT77" s="530"/>
      <c r="THU77" s="530"/>
      <c r="THV77" s="530"/>
      <c r="THW77" s="530"/>
      <c r="THX77" s="530"/>
      <c r="THY77" s="530"/>
      <c r="THZ77" s="530"/>
      <c r="TIA77" s="530"/>
      <c r="TIB77" s="530"/>
      <c r="TIC77" s="530"/>
      <c r="TID77" s="530"/>
      <c r="TIE77" s="530"/>
      <c r="TIF77" s="530"/>
      <c r="TIG77" s="530"/>
      <c r="TIH77" s="530"/>
      <c r="TII77" s="530"/>
      <c r="TIJ77" s="530"/>
      <c r="TIK77" s="530"/>
      <c r="TIL77" s="530"/>
      <c r="TIM77" s="530"/>
      <c r="TIN77" s="530"/>
      <c r="TIO77" s="530"/>
      <c r="TIP77" s="530"/>
      <c r="TIQ77" s="530"/>
      <c r="TIR77" s="530"/>
      <c r="TIS77" s="530"/>
      <c r="TIT77" s="530"/>
      <c r="TIU77" s="530"/>
      <c r="TIV77" s="530"/>
      <c r="TIW77" s="530"/>
      <c r="TIX77" s="530"/>
      <c r="TIY77" s="530"/>
      <c r="TIZ77" s="530"/>
      <c r="TJA77" s="530"/>
      <c r="TJB77" s="530"/>
      <c r="TJC77" s="530"/>
      <c r="TJD77" s="530"/>
      <c r="TJE77" s="530"/>
      <c r="TJF77" s="530"/>
      <c r="TJG77" s="530"/>
      <c r="TJH77" s="530"/>
      <c r="TJI77" s="530"/>
      <c r="TJJ77" s="530"/>
      <c r="TJK77" s="530"/>
      <c r="TJL77" s="530"/>
      <c r="TJM77" s="530"/>
      <c r="TJN77" s="530"/>
      <c r="TJO77" s="530"/>
      <c r="TJP77" s="530"/>
      <c r="TJQ77" s="530"/>
      <c r="TJR77" s="530"/>
      <c r="TJS77" s="530"/>
      <c r="TJT77" s="530"/>
      <c r="TJU77" s="530"/>
      <c r="TJV77" s="530"/>
      <c r="TJW77" s="530"/>
      <c r="TJX77" s="530"/>
      <c r="TJY77" s="530"/>
      <c r="TJZ77" s="530"/>
      <c r="TKA77" s="530"/>
      <c r="TKB77" s="530"/>
      <c r="TKC77" s="530"/>
      <c r="TKD77" s="530"/>
      <c r="TKE77" s="530"/>
      <c r="TKF77" s="530"/>
      <c r="TKG77" s="530"/>
      <c r="TKH77" s="530"/>
      <c r="TKI77" s="530"/>
      <c r="TKJ77" s="530"/>
      <c r="TKK77" s="530"/>
      <c r="TKL77" s="530"/>
      <c r="TKM77" s="530"/>
      <c r="TKN77" s="530"/>
      <c r="TKO77" s="530"/>
      <c r="TKP77" s="530"/>
      <c r="TKQ77" s="530"/>
      <c r="TKR77" s="530"/>
      <c r="TKS77" s="530"/>
      <c r="TKT77" s="530"/>
      <c r="TKU77" s="530"/>
      <c r="TKV77" s="530"/>
      <c r="TKW77" s="530"/>
      <c r="TKX77" s="530"/>
      <c r="TKY77" s="530"/>
      <c r="TKZ77" s="530"/>
      <c r="TLA77" s="530"/>
      <c r="TLB77" s="530"/>
      <c r="TLC77" s="530"/>
      <c r="TLD77" s="530"/>
      <c r="TLE77" s="530"/>
      <c r="TLF77" s="530"/>
      <c r="TLG77" s="530"/>
      <c r="TLH77" s="530"/>
      <c r="TLI77" s="530"/>
      <c r="TLJ77" s="530"/>
      <c r="TLK77" s="530"/>
      <c r="TLL77" s="530"/>
      <c r="TLM77" s="530"/>
      <c r="TLN77" s="530"/>
      <c r="TLO77" s="530"/>
      <c r="TLP77" s="530"/>
      <c r="TLQ77" s="530"/>
      <c r="TLR77" s="530"/>
      <c r="TLS77" s="530"/>
      <c r="TLT77" s="530"/>
      <c r="TLU77" s="530"/>
      <c r="TLV77" s="530"/>
      <c r="TLW77" s="530"/>
      <c r="TLX77" s="530"/>
      <c r="TLY77" s="530"/>
      <c r="TLZ77" s="530"/>
      <c r="TMA77" s="530"/>
      <c r="TMB77" s="530"/>
      <c r="TMC77" s="530"/>
      <c r="TMD77" s="530"/>
      <c r="TME77" s="530"/>
      <c r="TMF77" s="530"/>
      <c r="TMG77" s="530"/>
      <c r="TMH77" s="530"/>
      <c r="TMI77" s="530"/>
      <c r="TMJ77" s="530"/>
      <c r="TMK77" s="530"/>
      <c r="TML77" s="530"/>
      <c r="TMM77" s="530"/>
      <c r="TMN77" s="530"/>
      <c r="TMO77" s="530"/>
      <c r="TMP77" s="530"/>
      <c r="TMQ77" s="530"/>
      <c r="TMR77" s="530"/>
      <c r="TMS77" s="530"/>
      <c r="TMT77" s="530"/>
      <c r="TMU77" s="530"/>
      <c r="TMV77" s="530"/>
      <c r="TMW77" s="530"/>
      <c r="TMX77" s="530"/>
      <c r="TMY77" s="530"/>
      <c r="TMZ77" s="530"/>
      <c r="TNA77" s="530"/>
      <c r="TNB77" s="530"/>
      <c r="TNC77" s="530"/>
      <c r="TND77" s="530"/>
      <c r="TNE77" s="530"/>
      <c r="TNF77" s="530"/>
      <c r="TNG77" s="530"/>
      <c r="TNH77" s="530"/>
      <c r="TNI77" s="530"/>
      <c r="TNJ77" s="530"/>
      <c r="TNK77" s="530"/>
      <c r="TNL77" s="530"/>
      <c r="TNM77" s="530"/>
      <c r="TNN77" s="530"/>
      <c r="TNO77" s="530"/>
      <c r="TNP77" s="530"/>
      <c r="TNQ77" s="530"/>
      <c r="TNR77" s="530"/>
      <c r="TNS77" s="530"/>
      <c r="TNT77" s="530"/>
      <c r="TNU77" s="530"/>
      <c r="TNV77" s="530"/>
      <c r="TNW77" s="530"/>
      <c r="TNX77" s="530"/>
      <c r="TNY77" s="530"/>
      <c r="TNZ77" s="530"/>
      <c r="TOA77" s="530"/>
      <c r="TOB77" s="530"/>
      <c r="TOC77" s="530"/>
      <c r="TOD77" s="530"/>
      <c r="TOE77" s="530"/>
      <c r="TOF77" s="530"/>
      <c r="TOG77" s="530"/>
      <c r="TOH77" s="530"/>
      <c r="TOI77" s="530"/>
      <c r="TOJ77" s="530"/>
      <c r="TOK77" s="530"/>
      <c r="TOL77" s="530"/>
      <c r="TOM77" s="530"/>
      <c r="TON77" s="530"/>
      <c r="TOO77" s="530"/>
      <c r="TOP77" s="530"/>
      <c r="TOQ77" s="530"/>
      <c r="TOR77" s="530"/>
      <c r="TOS77" s="530"/>
      <c r="TOT77" s="530"/>
      <c r="TOU77" s="530"/>
      <c r="TOV77" s="530"/>
      <c r="TOW77" s="530"/>
      <c r="TOX77" s="530"/>
      <c r="TOY77" s="530"/>
      <c r="TOZ77" s="530"/>
      <c r="TPA77" s="530"/>
      <c r="TPB77" s="530"/>
      <c r="TPC77" s="530"/>
      <c r="TPD77" s="530"/>
      <c r="TPE77" s="530"/>
      <c r="TPF77" s="530"/>
      <c r="TPG77" s="530"/>
      <c r="TPH77" s="530"/>
      <c r="TPI77" s="530"/>
      <c r="TPJ77" s="530"/>
      <c r="TPK77" s="530"/>
      <c r="TPL77" s="530"/>
      <c r="TPM77" s="530"/>
      <c r="TPN77" s="530"/>
      <c r="TPO77" s="530"/>
      <c r="TPP77" s="530"/>
      <c r="TPQ77" s="530"/>
      <c r="TPR77" s="530"/>
      <c r="TPS77" s="530"/>
      <c r="TPT77" s="530"/>
      <c r="TPU77" s="530"/>
      <c r="TPV77" s="530"/>
      <c r="TPW77" s="530"/>
      <c r="TPX77" s="530"/>
      <c r="TPY77" s="530"/>
      <c r="TPZ77" s="530"/>
      <c r="TQA77" s="530"/>
      <c r="TQB77" s="530"/>
      <c r="TQC77" s="530"/>
      <c r="TQD77" s="530"/>
      <c r="TQE77" s="530"/>
      <c r="TQF77" s="530"/>
      <c r="TQG77" s="530"/>
      <c r="TQH77" s="530"/>
      <c r="TQI77" s="530"/>
      <c r="TQJ77" s="530"/>
      <c r="TQK77" s="530"/>
      <c r="TQL77" s="530"/>
      <c r="TQM77" s="530"/>
      <c r="TQN77" s="530"/>
      <c r="TQO77" s="530"/>
      <c r="TQP77" s="530"/>
      <c r="TQQ77" s="530"/>
      <c r="TQR77" s="530"/>
      <c r="TQS77" s="530"/>
      <c r="TQT77" s="530"/>
      <c r="TQU77" s="530"/>
      <c r="TQV77" s="530"/>
      <c r="TQW77" s="530"/>
      <c r="TQX77" s="530"/>
      <c r="TQY77" s="530"/>
      <c r="TQZ77" s="530"/>
      <c r="TRA77" s="530"/>
      <c r="TRB77" s="530"/>
      <c r="TRC77" s="530"/>
      <c r="TRD77" s="530"/>
      <c r="TRE77" s="530"/>
      <c r="TRF77" s="530"/>
      <c r="TRG77" s="530"/>
      <c r="TRH77" s="530"/>
      <c r="TRI77" s="530"/>
      <c r="TRJ77" s="530"/>
      <c r="TRK77" s="530"/>
      <c r="TRL77" s="530"/>
      <c r="TRM77" s="530"/>
      <c r="TRN77" s="530"/>
      <c r="TRO77" s="530"/>
      <c r="TRP77" s="530"/>
      <c r="TRQ77" s="530"/>
      <c r="TRR77" s="530"/>
      <c r="TRS77" s="530"/>
      <c r="TRT77" s="530"/>
      <c r="TRU77" s="530"/>
      <c r="TRV77" s="530"/>
      <c r="TRW77" s="530"/>
      <c r="TRX77" s="530"/>
      <c r="TRY77" s="530"/>
      <c r="TRZ77" s="530"/>
      <c r="TSA77" s="530"/>
      <c r="TSB77" s="530"/>
      <c r="TSC77" s="530"/>
      <c r="TSD77" s="530"/>
      <c r="TSE77" s="530"/>
      <c r="TSF77" s="530"/>
      <c r="TSG77" s="530"/>
      <c r="TSH77" s="530"/>
      <c r="TSI77" s="530"/>
      <c r="TSJ77" s="530"/>
      <c r="TSK77" s="530"/>
      <c r="TSL77" s="530"/>
      <c r="TSM77" s="530"/>
      <c r="TSN77" s="530"/>
      <c r="TSO77" s="530"/>
      <c r="TSP77" s="530"/>
      <c r="TSQ77" s="530"/>
      <c r="TSR77" s="530"/>
      <c r="TSS77" s="530"/>
      <c r="TST77" s="530"/>
      <c r="TSU77" s="530"/>
      <c r="TSV77" s="530"/>
      <c r="TSW77" s="530"/>
      <c r="TSX77" s="530"/>
      <c r="TSY77" s="530"/>
      <c r="TSZ77" s="530"/>
      <c r="TTA77" s="530"/>
      <c r="TTB77" s="530"/>
      <c r="TTC77" s="530"/>
      <c r="TTD77" s="530"/>
      <c r="TTE77" s="530"/>
      <c r="TTF77" s="530"/>
      <c r="TTG77" s="530"/>
      <c r="TTH77" s="530"/>
      <c r="TTI77" s="530"/>
      <c r="TTJ77" s="530"/>
      <c r="TTK77" s="530"/>
      <c r="TTL77" s="530"/>
      <c r="TTM77" s="530"/>
      <c r="TTN77" s="530"/>
      <c r="TTO77" s="530"/>
      <c r="TTP77" s="530"/>
      <c r="TTQ77" s="530"/>
      <c r="TTR77" s="530"/>
      <c r="TTS77" s="530"/>
      <c r="TTT77" s="530"/>
      <c r="TTU77" s="530"/>
      <c r="TTV77" s="530"/>
      <c r="TTW77" s="530"/>
      <c r="TTX77" s="530"/>
      <c r="TTY77" s="530"/>
      <c r="TTZ77" s="530"/>
      <c r="TUA77" s="530"/>
      <c r="TUB77" s="530"/>
      <c r="TUC77" s="530"/>
      <c r="TUD77" s="530"/>
      <c r="TUE77" s="530"/>
      <c r="TUF77" s="530"/>
      <c r="TUG77" s="530"/>
      <c r="TUH77" s="530"/>
      <c r="TUI77" s="530"/>
      <c r="TUJ77" s="530"/>
      <c r="TUK77" s="530"/>
      <c r="TUL77" s="530"/>
      <c r="TUM77" s="530"/>
      <c r="TUN77" s="530"/>
      <c r="TUO77" s="530"/>
      <c r="TUP77" s="530"/>
      <c r="TUQ77" s="530"/>
      <c r="TUR77" s="530"/>
      <c r="TUS77" s="530"/>
      <c r="TUT77" s="530"/>
      <c r="TUU77" s="530"/>
      <c r="TUV77" s="530"/>
      <c r="TUW77" s="530"/>
      <c r="TUX77" s="530"/>
      <c r="TUY77" s="530"/>
      <c r="TUZ77" s="530"/>
      <c r="TVA77" s="530"/>
      <c r="TVB77" s="530"/>
      <c r="TVC77" s="530"/>
      <c r="TVD77" s="530"/>
      <c r="TVE77" s="530"/>
      <c r="TVF77" s="530"/>
      <c r="TVG77" s="530"/>
      <c r="TVH77" s="530"/>
      <c r="TVI77" s="530"/>
      <c r="TVJ77" s="530"/>
      <c r="TVK77" s="530"/>
      <c r="TVL77" s="530"/>
      <c r="TVM77" s="530"/>
      <c r="TVN77" s="530"/>
      <c r="TVO77" s="530"/>
      <c r="TVP77" s="530"/>
      <c r="TVQ77" s="530"/>
      <c r="TVR77" s="530"/>
      <c r="TVS77" s="530"/>
      <c r="TVT77" s="530"/>
      <c r="TVU77" s="530"/>
      <c r="TVV77" s="530"/>
      <c r="TVW77" s="530"/>
      <c r="TVX77" s="530"/>
      <c r="TVY77" s="530"/>
      <c r="TVZ77" s="530"/>
      <c r="TWA77" s="530"/>
      <c r="TWB77" s="530"/>
      <c r="TWC77" s="530"/>
      <c r="TWD77" s="530"/>
      <c r="TWE77" s="530"/>
      <c r="TWF77" s="530"/>
      <c r="TWG77" s="530"/>
      <c r="TWH77" s="530"/>
      <c r="TWI77" s="530"/>
      <c r="TWJ77" s="530"/>
      <c r="TWK77" s="530"/>
      <c r="TWL77" s="530"/>
      <c r="TWM77" s="530"/>
      <c r="TWN77" s="530"/>
      <c r="TWO77" s="530"/>
      <c r="TWP77" s="530"/>
      <c r="TWQ77" s="530"/>
      <c r="TWR77" s="530"/>
      <c r="TWS77" s="530"/>
      <c r="TWT77" s="530"/>
      <c r="TWU77" s="530"/>
      <c r="TWV77" s="530"/>
      <c r="TWW77" s="530"/>
      <c r="TWX77" s="530"/>
      <c r="TWY77" s="530"/>
      <c r="TWZ77" s="530"/>
      <c r="TXA77" s="530"/>
      <c r="TXB77" s="530"/>
      <c r="TXC77" s="530"/>
      <c r="TXD77" s="530"/>
      <c r="TXE77" s="530"/>
      <c r="TXF77" s="530"/>
      <c r="TXG77" s="530"/>
      <c r="TXH77" s="530"/>
      <c r="TXI77" s="530"/>
      <c r="TXJ77" s="530"/>
      <c r="TXK77" s="530"/>
      <c r="TXL77" s="530"/>
      <c r="TXM77" s="530"/>
      <c r="TXN77" s="530"/>
      <c r="TXO77" s="530"/>
      <c r="TXP77" s="530"/>
      <c r="TXQ77" s="530"/>
      <c r="TXR77" s="530"/>
      <c r="TXS77" s="530"/>
      <c r="TXT77" s="530"/>
      <c r="TXU77" s="530"/>
      <c r="TXV77" s="530"/>
      <c r="TXW77" s="530"/>
      <c r="TXX77" s="530"/>
      <c r="TXY77" s="530"/>
      <c r="TXZ77" s="530"/>
      <c r="TYA77" s="530"/>
      <c r="TYB77" s="530"/>
      <c r="TYC77" s="530"/>
      <c r="TYD77" s="530"/>
      <c r="TYE77" s="530"/>
      <c r="TYF77" s="530"/>
      <c r="TYG77" s="530"/>
      <c r="TYH77" s="530"/>
      <c r="TYI77" s="530"/>
      <c r="TYJ77" s="530"/>
      <c r="TYK77" s="530"/>
      <c r="TYL77" s="530"/>
      <c r="TYM77" s="530"/>
      <c r="TYN77" s="530"/>
      <c r="TYO77" s="530"/>
      <c r="TYP77" s="530"/>
      <c r="TYQ77" s="530"/>
      <c r="TYR77" s="530"/>
      <c r="TYS77" s="530"/>
      <c r="TYT77" s="530"/>
      <c r="TYU77" s="530"/>
      <c r="TYV77" s="530"/>
      <c r="TYW77" s="530"/>
      <c r="TYX77" s="530"/>
      <c r="TYY77" s="530"/>
      <c r="TYZ77" s="530"/>
      <c r="TZA77" s="530"/>
      <c r="TZB77" s="530"/>
      <c r="TZC77" s="530"/>
      <c r="TZD77" s="530"/>
      <c r="TZE77" s="530"/>
      <c r="TZF77" s="530"/>
      <c r="TZG77" s="530"/>
      <c r="TZH77" s="530"/>
      <c r="TZI77" s="530"/>
      <c r="TZJ77" s="530"/>
      <c r="TZK77" s="530"/>
      <c r="TZL77" s="530"/>
      <c r="TZM77" s="530"/>
      <c r="TZN77" s="530"/>
      <c r="TZO77" s="530"/>
      <c r="TZP77" s="530"/>
      <c r="TZQ77" s="530"/>
      <c r="TZR77" s="530"/>
      <c r="TZS77" s="530"/>
      <c r="TZT77" s="530"/>
      <c r="TZU77" s="530"/>
      <c r="TZV77" s="530"/>
      <c r="TZW77" s="530"/>
      <c r="TZX77" s="530"/>
      <c r="TZY77" s="530"/>
      <c r="TZZ77" s="530"/>
      <c r="UAA77" s="530"/>
      <c r="UAB77" s="530"/>
      <c r="UAC77" s="530"/>
      <c r="UAD77" s="530"/>
      <c r="UAE77" s="530"/>
      <c r="UAF77" s="530"/>
      <c r="UAG77" s="530"/>
      <c r="UAH77" s="530"/>
      <c r="UAI77" s="530"/>
      <c r="UAJ77" s="530"/>
      <c r="UAK77" s="530"/>
      <c r="UAL77" s="530"/>
      <c r="UAM77" s="530"/>
      <c r="UAN77" s="530"/>
      <c r="UAO77" s="530"/>
      <c r="UAP77" s="530"/>
      <c r="UAQ77" s="530"/>
      <c r="UAR77" s="530"/>
      <c r="UAS77" s="530"/>
      <c r="UAT77" s="530"/>
      <c r="UAU77" s="530"/>
      <c r="UAV77" s="530"/>
      <c r="UAW77" s="530"/>
      <c r="UAX77" s="530"/>
      <c r="UAY77" s="530"/>
      <c r="UAZ77" s="530"/>
      <c r="UBA77" s="530"/>
      <c r="UBB77" s="530"/>
      <c r="UBC77" s="530"/>
      <c r="UBD77" s="530"/>
      <c r="UBE77" s="530"/>
      <c r="UBF77" s="530"/>
      <c r="UBG77" s="530"/>
      <c r="UBH77" s="530"/>
      <c r="UBI77" s="530"/>
      <c r="UBJ77" s="530"/>
      <c r="UBK77" s="530"/>
      <c r="UBL77" s="530"/>
      <c r="UBM77" s="530"/>
      <c r="UBN77" s="530"/>
      <c r="UBO77" s="530"/>
      <c r="UBP77" s="530"/>
      <c r="UBQ77" s="530"/>
      <c r="UBR77" s="530"/>
      <c r="UBS77" s="530"/>
      <c r="UBT77" s="530"/>
      <c r="UBU77" s="530"/>
      <c r="UBV77" s="530"/>
      <c r="UBW77" s="530"/>
      <c r="UBX77" s="530"/>
      <c r="UBY77" s="530"/>
      <c r="UBZ77" s="530"/>
      <c r="UCA77" s="530"/>
      <c r="UCB77" s="530"/>
      <c r="UCC77" s="530"/>
      <c r="UCD77" s="530"/>
      <c r="UCE77" s="530"/>
      <c r="UCF77" s="530"/>
      <c r="UCG77" s="530"/>
      <c r="UCH77" s="530"/>
      <c r="UCI77" s="530"/>
      <c r="UCJ77" s="530"/>
      <c r="UCK77" s="530"/>
      <c r="UCL77" s="530"/>
      <c r="UCM77" s="530"/>
      <c r="UCN77" s="530"/>
      <c r="UCO77" s="530"/>
      <c r="UCP77" s="530"/>
      <c r="UCQ77" s="530"/>
      <c r="UCR77" s="530"/>
      <c r="UCS77" s="530"/>
      <c r="UCT77" s="530"/>
      <c r="UCU77" s="530"/>
      <c r="UCV77" s="530"/>
      <c r="UCW77" s="530"/>
      <c r="UCX77" s="530"/>
      <c r="UCY77" s="530"/>
      <c r="UCZ77" s="530"/>
      <c r="UDA77" s="530"/>
      <c r="UDB77" s="530"/>
      <c r="UDC77" s="530"/>
      <c r="UDD77" s="530"/>
      <c r="UDE77" s="530"/>
      <c r="UDF77" s="530"/>
      <c r="UDG77" s="530"/>
      <c r="UDH77" s="530"/>
      <c r="UDI77" s="530"/>
      <c r="UDJ77" s="530"/>
      <c r="UDK77" s="530"/>
      <c r="UDL77" s="530"/>
      <c r="UDM77" s="530"/>
      <c r="UDN77" s="530"/>
      <c r="UDO77" s="530"/>
      <c r="UDP77" s="530"/>
      <c r="UDQ77" s="530"/>
      <c r="UDR77" s="530"/>
      <c r="UDS77" s="530"/>
      <c r="UDT77" s="530"/>
      <c r="UDU77" s="530"/>
      <c r="UDV77" s="530"/>
      <c r="UDW77" s="530"/>
      <c r="UDX77" s="530"/>
      <c r="UDY77" s="530"/>
      <c r="UDZ77" s="530"/>
      <c r="UEA77" s="530"/>
      <c r="UEB77" s="530"/>
      <c r="UEC77" s="530"/>
      <c r="UED77" s="530"/>
      <c r="UEE77" s="530"/>
      <c r="UEF77" s="530"/>
      <c r="UEG77" s="530"/>
      <c r="UEH77" s="530"/>
      <c r="UEI77" s="530"/>
      <c r="UEJ77" s="530"/>
      <c r="UEK77" s="530"/>
      <c r="UEL77" s="530"/>
      <c r="UEM77" s="530"/>
      <c r="UEN77" s="530"/>
      <c r="UEO77" s="530"/>
      <c r="UEP77" s="530"/>
      <c r="UEQ77" s="530"/>
      <c r="UER77" s="530"/>
      <c r="UES77" s="530"/>
      <c r="UET77" s="530"/>
      <c r="UEU77" s="530"/>
      <c r="UEV77" s="530"/>
      <c r="UEW77" s="530"/>
      <c r="UEX77" s="530"/>
      <c r="UEY77" s="530"/>
      <c r="UEZ77" s="530"/>
      <c r="UFA77" s="530"/>
      <c r="UFB77" s="530"/>
      <c r="UFC77" s="530"/>
      <c r="UFD77" s="530"/>
      <c r="UFE77" s="530"/>
      <c r="UFF77" s="530"/>
      <c r="UFG77" s="530"/>
      <c r="UFH77" s="530"/>
      <c r="UFI77" s="530"/>
      <c r="UFJ77" s="530"/>
      <c r="UFK77" s="530"/>
      <c r="UFL77" s="530"/>
      <c r="UFM77" s="530"/>
      <c r="UFN77" s="530"/>
      <c r="UFO77" s="530"/>
      <c r="UFP77" s="530"/>
      <c r="UFQ77" s="530"/>
      <c r="UFR77" s="530"/>
      <c r="UFS77" s="530"/>
      <c r="UFT77" s="530"/>
      <c r="UFU77" s="530"/>
      <c r="UFV77" s="530"/>
      <c r="UFW77" s="530"/>
      <c r="UFX77" s="530"/>
      <c r="UFY77" s="530"/>
      <c r="UFZ77" s="530"/>
      <c r="UGA77" s="530"/>
      <c r="UGB77" s="530"/>
      <c r="UGC77" s="530"/>
      <c r="UGD77" s="530"/>
      <c r="UGE77" s="530"/>
      <c r="UGF77" s="530"/>
      <c r="UGG77" s="530"/>
      <c r="UGH77" s="530"/>
      <c r="UGI77" s="530"/>
      <c r="UGJ77" s="530"/>
      <c r="UGK77" s="530"/>
      <c r="UGL77" s="530"/>
      <c r="UGM77" s="530"/>
      <c r="UGN77" s="530"/>
      <c r="UGO77" s="530"/>
      <c r="UGP77" s="530"/>
      <c r="UGQ77" s="530"/>
      <c r="UGR77" s="530"/>
      <c r="UGS77" s="530"/>
      <c r="UGT77" s="530"/>
      <c r="UGU77" s="530"/>
      <c r="UGV77" s="530"/>
      <c r="UGW77" s="530"/>
      <c r="UGX77" s="530"/>
      <c r="UGY77" s="530"/>
      <c r="UGZ77" s="530"/>
      <c r="UHA77" s="530"/>
      <c r="UHB77" s="530"/>
      <c r="UHC77" s="530"/>
      <c r="UHD77" s="530"/>
      <c r="UHE77" s="530"/>
      <c r="UHF77" s="530"/>
      <c r="UHG77" s="530"/>
      <c r="UHH77" s="530"/>
      <c r="UHI77" s="530"/>
      <c r="UHJ77" s="530"/>
      <c r="UHK77" s="530"/>
      <c r="UHL77" s="530"/>
      <c r="UHM77" s="530"/>
      <c r="UHN77" s="530"/>
      <c r="UHO77" s="530"/>
      <c r="UHP77" s="530"/>
      <c r="UHQ77" s="530"/>
      <c r="UHR77" s="530"/>
      <c r="UHS77" s="530"/>
      <c r="UHT77" s="530"/>
      <c r="UHU77" s="530"/>
      <c r="UHV77" s="530"/>
      <c r="UHW77" s="530"/>
      <c r="UHX77" s="530"/>
      <c r="UHY77" s="530"/>
      <c r="UHZ77" s="530"/>
      <c r="UIA77" s="530"/>
      <c r="UIB77" s="530"/>
      <c r="UIC77" s="530"/>
      <c r="UID77" s="530"/>
      <c r="UIE77" s="530"/>
      <c r="UIF77" s="530"/>
      <c r="UIG77" s="530"/>
      <c r="UIH77" s="530"/>
      <c r="UII77" s="530"/>
      <c r="UIJ77" s="530"/>
      <c r="UIK77" s="530"/>
      <c r="UIL77" s="530"/>
      <c r="UIM77" s="530"/>
      <c r="UIN77" s="530"/>
      <c r="UIO77" s="530"/>
      <c r="UIP77" s="530"/>
      <c r="UIQ77" s="530"/>
      <c r="UIR77" s="530"/>
      <c r="UIS77" s="530"/>
      <c r="UIT77" s="530"/>
      <c r="UIU77" s="530"/>
      <c r="UIV77" s="530"/>
      <c r="UIW77" s="530"/>
      <c r="UIX77" s="530"/>
      <c r="UIY77" s="530"/>
      <c r="UIZ77" s="530"/>
      <c r="UJA77" s="530"/>
      <c r="UJB77" s="530"/>
      <c r="UJC77" s="530"/>
      <c r="UJD77" s="530"/>
      <c r="UJE77" s="530"/>
      <c r="UJF77" s="530"/>
      <c r="UJG77" s="530"/>
      <c r="UJH77" s="530"/>
      <c r="UJI77" s="530"/>
      <c r="UJJ77" s="530"/>
      <c r="UJK77" s="530"/>
      <c r="UJL77" s="530"/>
      <c r="UJM77" s="530"/>
      <c r="UJN77" s="530"/>
      <c r="UJO77" s="530"/>
      <c r="UJP77" s="530"/>
      <c r="UJQ77" s="530"/>
      <c r="UJR77" s="530"/>
      <c r="UJS77" s="530"/>
      <c r="UJT77" s="530"/>
      <c r="UJU77" s="530"/>
      <c r="UJV77" s="530"/>
      <c r="UJW77" s="530"/>
      <c r="UJX77" s="530"/>
      <c r="UJY77" s="530"/>
      <c r="UJZ77" s="530"/>
      <c r="UKA77" s="530"/>
      <c r="UKB77" s="530"/>
      <c r="UKC77" s="530"/>
      <c r="UKD77" s="530"/>
      <c r="UKE77" s="530"/>
      <c r="UKF77" s="530"/>
      <c r="UKG77" s="530"/>
      <c r="UKH77" s="530"/>
      <c r="UKI77" s="530"/>
      <c r="UKJ77" s="530"/>
      <c r="UKK77" s="530"/>
      <c r="UKL77" s="530"/>
      <c r="UKM77" s="530"/>
      <c r="UKN77" s="530"/>
      <c r="UKO77" s="530"/>
      <c r="UKP77" s="530"/>
      <c r="UKQ77" s="530"/>
      <c r="UKR77" s="530"/>
      <c r="UKS77" s="530"/>
      <c r="UKT77" s="530"/>
      <c r="UKU77" s="530"/>
      <c r="UKV77" s="530"/>
      <c r="UKW77" s="530"/>
      <c r="UKX77" s="530"/>
      <c r="UKY77" s="530"/>
      <c r="UKZ77" s="530"/>
      <c r="ULA77" s="530"/>
      <c r="ULB77" s="530"/>
      <c r="ULC77" s="530"/>
      <c r="ULD77" s="530"/>
      <c r="ULE77" s="530"/>
      <c r="ULF77" s="530"/>
      <c r="ULG77" s="530"/>
      <c r="ULH77" s="530"/>
      <c r="ULI77" s="530"/>
      <c r="ULJ77" s="530"/>
      <c r="ULK77" s="530"/>
      <c r="ULL77" s="530"/>
      <c r="ULM77" s="530"/>
      <c r="ULN77" s="530"/>
      <c r="ULO77" s="530"/>
      <c r="ULP77" s="530"/>
      <c r="ULQ77" s="530"/>
      <c r="ULR77" s="530"/>
      <c r="ULS77" s="530"/>
      <c r="ULT77" s="530"/>
      <c r="ULU77" s="530"/>
      <c r="ULV77" s="530"/>
      <c r="ULW77" s="530"/>
      <c r="ULX77" s="530"/>
      <c r="ULY77" s="530"/>
      <c r="ULZ77" s="530"/>
      <c r="UMA77" s="530"/>
      <c r="UMB77" s="530"/>
      <c r="UMC77" s="530"/>
      <c r="UMD77" s="530"/>
      <c r="UME77" s="530"/>
      <c r="UMF77" s="530"/>
      <c r="UMG77" s="530"/>
      <c r="UMH77" s="530"/>
      <c r="UMI77" s="530"/>
      <c r="UMJ77" s="530"/>
      <c r="UMK77" s="530"/>
      <c r="UML77" s="530"/>
      <c r="UMM77" s="530"/>
      <c r="UMN77" s="530"/>
      <c r="UMO77" s="530"/>
      <c r="UMP77" s="530"/>
      <c r="UMQ77" s="530"/>
      <c r="UMR77" s="530"/>
      <c r="UMS77" s="530"/>
      <c r="UMT77" s="530"/>
      <c r="UMU77" s="530"/>
      <c r="UMV77" s="530"/>
      <c r="UMW77" s="530"/>
      <c r="UMX77" s="530"/>
      <c r="UMY77" s="530"/>
      <c r="UMZ77" s="530"/>
      <c r="UNA77" s="530"/>
      <c r="UNB77" s="530"/>
      <c r="UNC77" s="530"/>
      <c r="UND77" s="530"/>
      <c r="UNE77" s="530"/>
      <c r="UNF77" s="530"/>
      <c r="UNG77" s="530"/>
      <c r="UNH77" s="530"/>
      <c r="UNI77" s="530"/>
      <c r="UNJ77" s="530"/>
      <c r="UNK77" s="530"/>
      <c r="UNL77" s="530"/>
      <c r="UNM77" s="530"/>
      <c r="UNN77" s="530"/>
      <c r="UNO77" s="530"/>
      <c r="UNP77" s="530"/>
      <c r="UNQ77" s="530"/>
      <c r="UNR77" s="530"/>
      <c r="UNS77" s="530"/>
      <c r="UNT77" s="530"/>
      <c r="UNU77" s="530"/>
      <c r="UNV77" s="530"/>
      <c r="UNW77" s="530"/>
      <c r="UNX77" s="530"/>
      <c r="UNY77" s="530"/>
      <c r="UNZ77" s="530"/>
      <c r="UOA77" s="530"/>
      <c r="UOB77" s="530"/>
      <c r="UOC77" s="530"/>
      <c r="UOD77" s="530"/>
      <c r="UOE77" s="530"/>
      <c r="UOF77" s="530"/>
      <c r="UOG77" s="530"/>
      <c r="UOH77" s="530"/>
      <c r="UOI77" s="530"/>
      <c r="UOJ77" s="530"/>
      <c r="UOK77" s="530"/>
      <c r="UOL77" s="530"/>
      <c r="UOM77" s="530"/>
      <c r="UON77" s="530"/>
      <c r="UOO77" s="530"/>
      <c r="UOP77" s="530"/>
      <c r="UOQ77" s="530"/>
      <c r="UOR77" s="530"/>
      <c r="UOS77" s="530"/>
      <c r="UOT77" s="530"/>
      <c r="UOU77" s="530"/>
      <c r="UOV77" s="530"/>
      <c r="UOW77" s="530"/>
      <c r="UOX77" s="530"/>
      <c r="UOY77" s="530"/>
      <c r="UOZ77" s="530"/>
      <c r="UPA77" s="530"/>
      <c r="UPB77" s="530"/>
      <c r="UPC77" s="530"/>
      <c r="UPD77" s="530"/>
      <c r="UPE77" s="530"/>
      <c r="UPF77" s="530"/>
      <c r="UPG77" s="530"/>
      <c r="UPH77" s="530"/>
      <c r="UPI77" s="530"/>
      <c r="UPJ77" s="530"/>
      <c r="UPK77" s="530"/>
      <c r="UPL77" s="530"/>
      <c r="UPM77" s="530"/>
      <c r="UPN77" s="530"/>
      <c r="UPO77" s="530"/>
      <c r="UPP77" s="530"/>
      <c r="UPQ77" s="530"/>
      <c r="UPR77" s="530"/>
      <c r="UPS77" s="530"/>
      <c r="UPT77" s="530"/>
      <c r="UPU77" s="530"/>
      <c r="UPV77" s="530"/>
      <c r="UPW77" s="530"/>
      <c r="UPX77" s="530"/>
      <c r="UPY77" s="530"/>
      <c r="UPZ77" s="530"/>
      <c r="UQA77" s="530"/>
      <c r="UQB77" s="530"/>
      <c r="UQC77" s="530"/>
      <c r="UQD77" s="530"/>
      <c r="UQE77" s="530"/>
      <c r="UQF77" s="530"/>
      <c r="UQG77" s="530"/>
      <c r="UQH77" s="530"/>
      <c r="UQI77" s="530"/>
      <c r="UQJ77" s="530"/>
      <c r="UQK77" s="530"/>
      <c r="UQL77" s="530"/>
      <c r="UQM77" s="530"/>
      <c r="UQN77" s="530"/>
      <c r="UQO77" s="530"/>
      <c r="UQP77" s="530"/>
      <c r="UQQ77" s="530"/>
      <c r="UQR77" s="530"/>
      <c r="UQS77" s="530"/>
      <c r="UQT77" s="530"/>
      <c r="UQU77" s="530"/>
      <c r="UQV77" s="530"/>
      <c r="UQW77" s="530"/>
      <c r="UQX77" s="530"/>
      <c r="UQY77" s="530"/>
      <c r="UQZ77" s="530"/>
      <c r="URA77" s="530"/>
      <c r="URB77" s="530"/>
      <c r="URC77" s="530"/>
      <c r="URD77" s="530"/>
      <c r="URE77" s="530"/>
      <c r="URF77" s="530"/>
      <c r="URG77" s="530"/>
      <c r="URH77" s="530"/>
      <c r="URI77" s="530"/>
      <c r="URJ77" s="530"/>
      <c r="URK77" s="530"/>
      <c r="URL77" s="530"/>
      <c r="URM77" s="530"/>
      <c r="URN77" s="530"/>
      <c r="URO77" s="530"/>
      <c r="URP77" s="530"/>
      <c r="URQ77" s="530"/>
      <c r="URR77" s="530"/>
      <c r="URS77" s="530"/>
      <c r="URT77" s="530"/>
      <c r="URU77" s="530"/>
      <c r="URV77" s="530"/>
      <c r="URW77" s="530"/>
      <c r="URX77" s="530"/>
      <c r="URY77" s="530"/>
      <c r="URZ77" s="530"/>
      <c r="USA77" s="530"/>
      <c r="USB77" s="530"/>
      <c r="USC77" s="530"/>
      <c r="USD77" s="530"/>
      <c r="USE77" s="530"/>
      <c r="USF77" s="530"/>
      <c r="USG77" s="530"/>
      <c r="USH77" s="530"/>
      <c r="USI77" s="530"/>
      <c r="USJ77" s="530"/>
      <c r="USK77" s="530"/>
      <c r="USL77" s="530"/>
      <c r="USM77" s="530"/>
      <c r="USN77" s="530"/>
      <c r="USO77" s="530"/>
      <c r="USP77" s="530"/>
      <c r="USQ77" s="530"/>
      <c r="USR77" s="530"/>
      <c r="USS77" s="530"/>
      <c r="UST77" s="530"/>
      <c r="USU77" s="530"/>
      <c r="USV77" s="530"/>
      <c r="USW77" s="530"/>
      <c r="USX77" s="530"/>
      <c r="USY77" s="530"/>
      <c r="USZ77" s="530"/>
      <c r="UTA77" s="530"/>
      <c r="UTB77" s="530"/>
      <c r="UTC77" s="530"/>
      <c r="UTD77" s="530"/>
      <c r="UTE77" s="530"/>
      <c r="UTF77" s="530"/>
      <c r="UTG77" s="530"/>
      <c r="UTH77" s="530"/>
      <c r="UTI77" s="530"/>
      <c r="UTJ77" s="530"/>
      <c r="UTK77" s="530"/>
      <c r="UTL77" s="530"/>
      <c r="UTM77" s="530"/>
      <c r="UTN77" s="530"/>
      <c r="UTO77" s="530"/>
      <c r="UTP77" s="530"/>
      <c r="UTQ77" s="530"/>
      <c r="UTR77" s="530"/>
      <c r="UTS77" s="530"/>
      <c r="UTT77" s="530"/>
      <c r="UTU77" s="530"/>
      <c r="UTV77" s="530"/>
      <c r="UTW77" s="530"/>
      <c r="UTX77" s="530"/>
      <c r="UTY77" s="530"/>
      <c r="UTZ77" s="530"/>
      <c r="UUA77" s="530"/>
      <c r="UUB77" s="530"/>
      <c r="UUC77" s="530"/>
      <c r="UUD77" s="530"/>
      <c r="UUE77" s="530"/>
      <c r="UUF77" s="530"/>
      <c r="UUG77" s="530"/>
      <c r="UUH77" s="530"/>
      <c r="UUI77" s="530"/>
      <c r="UUJ77" s="530"/>
      <c r="UUK77" s="530"/>
      <c r="UUL77" s="530"/>
      <c r="UUM77" s="530"/>
      <c r="UUN77" s="530"/>
      <c r="UUO77" s="530"/>
      <c r="UUP77" s="530"/>
      <c r="UUQ77" s="530"/>
      <c r="UUR77" s="530"/>
      <c r="UUS77" s="530"/>
      <c r="UUT77" s="530"/>
      <c r="UUU77" s="530"/>
      <c r="UUV77" s="530"/>
      <c r="UUW77" s="530"/>
      <c r="UUX77" s="530"/>
      <c r="UUY77" s="530"/>
      <c r="UUZ77" s="530"/>
      <c r="UVA77" s="530"/>
      <c r="UVB77" s="530"/>
      <c r="UVC77" s="530"/>
      <c r="UVD77" s="530"/>
      <c r="UVE77" s="530"/>
      <c r="UVF77" s="530"/>
      <c r="UVG77" s="530"/>
      <c r="UVH77" s="530"/>
      <c r="UVI77" s="530"/>
      <c r="UVJ77" s="530"/>
      <c r="UVK77" s="530"/>
      <c r="UVL77" s="530"/>
      <c r="UVM77" s="530"/>
      <c r="UVN77" s="530"/>
      <c r="UVO77" s="530"/>
      <c r="UVP77" s="530"/>
      <c r="UVQ77" s="530"/>
      <c r="UVR77" s="530"/>
      <c r="UVS77" s="530"/>
      <c r="UVT77" s="530"/>
      <c r="UVU77" s="530"/>
      <c r="UVV77" s="530"/>
      <c r="UVW77" s="530"/>
      <c r="UVX77" s="530"/>
      <c r="UVY77" s="530"/>
      <c r="UVZ77" s="530"/>
      <c r="UWA77" s="530"/>
      <c r="UWB77" s="530"/>
      <c r="UWC77" s="530"/>
      <c r="UWD77" s="530"/>
      <c r="UWE77" s="530"/>
      <c r="UWF77" s="530"/>
      <c r="UWG77" s="530"/>
      <c r="UWH77" s="530"/>
      <c r="UWI77" s="530"/>
      <c r="UWJ77" s="530"/>
      <c r="UWK77" s="530"/>
      <c r="UWL77" s="530"/>
      <c r="UWM77" s="530"/>
      <c r="UWN77" s="530"/>
      <c r="UWO77" s="530"/>
      <c r="UWP77" s="530"/>
      <c r="UWQ77" s="530"/>
      <c r="UWR77" s="530"/>
      <c r="UWS77" s="530"/>
      <c r="UWT77" s="530"/>
      <c r="UWU77" s="530"/>
      <c r="UWV77" s="530"/>
      <c r="UWW77" s="530"/>
      <c r="UWX77" s="530"/>
      <c r="UWY77" s="530"/>
      <c r="UWZ77" s="530"/>
      <c r="UXA77" s="530"/>
      <c r="UXB77" s="530"/>
      <c r="UXC77" s="530"/>
      <c r="UXD77" s="530"/>
      <c r="UXE77" s="530"/>
      <c r="UXF77" s="530"/>
      <c r="UXG77" s="530"/>
      <c r="UXH77" s="530"/>
      <c r="UXI77" s="530"/>
      <c r="UXJ77" s="530"/>
      <c r="UXK77" s="530"/>
      <c r="UXL77" s="530"/>
      <c r="UXM77" s="530"/>
      <c r="UXN77" s="530"/>
      <c r="UXO77" s="530"/>
      <c r="UXP77" s="530"/>
      <c r="UXQ77" s="530"/>
      <c r="UXR77" s="530"/>
      <c r="UXS77" s="530"/>
      <c r="UXT77" s="530"/>
      <c r="UXU77" s="530"/>
      <c r="UXV77" s="530"/>
      <c r="UXW77" s="530"/>
      <c r="UXX77" s="530"/>
      <c r="UXY77" s="530"/>
      <c r="UXZ77" s="530"/>
      <c r="UYA77" s="530"/>
      <c r="UYB77" s="530"/>
      <c r="UYC77" s="530"/>
      <c r="UYD77" s="530"/>
      <c r="UYE77" s="530"/>
      <c r="UYF77" s="530"/>
      <c r="UYG77" s="530"/>
      <c r="UYH77" s="530"/>
      <c r="UYI77" s="530"/>
      <c r="UYJ77" s="530"/>
      <c r="UYK77" s="530"/>
      <c r="UYL77" s="530"/>
      <c r="UYM77" s="530"/>
      <c r="UYN77" s="530"/>
      <c r="UYO77" s="530"/>
      <c r="UYP77" s="530"/>
      <c r="UYQ77" s="530"/>
      <c r="UYR77" s="530"/>
      <c r="UYS77" s="530"/>
      <c r="UYT77" s="530"/>
      <c r="UYU77" s="530"/>
      <c r="UYV77" s="530"/>
      <c r="UYW77" s="530"/>
      <c r="UYX77" s="530"/>
      <c r="UYY77" s="530"/>
      <c r="UYZ77" s="530"/>
      <c r="UZA77" s="530"/>
      <c r="UZB77" s="530"/>
      <c r="UZC77" s="530"/>
      <c r="UZD77" s="530"/>
      <c r="UZE77" s="530"/>
      <c r="UZF77" s="530"/>
      <c r="UZG77" s="530"/>
      <c r="UZH77" s="530"/>
      <c r="UZI77" s="530"/>
      <c r="UZJ77" s="530"/>
      <c r="UZK77" s="530"/>
      <c r="UZL77" s="530"/>
      <c r="UZM77" s="530"/>
      <c r="UZN77" s="530"/>
      <c r="UZO77" s="530"/>
      <c r="UZP77" s="530"/>
      <c r="UZQ77" s="530"/>
      <c r="UZR77" s="530"/>
      <c r="UZS77" s="530"/>
      <c r="UZT77" s="530"/>
      <c r="UZU77" s="530"/>
      <c r="UZV77" s="530"/>
      <c r="UZW77" s="530"/>
      <c r="UZX77" s="530"/>
      <c r="UZY77" s="530"/>
      <c r="UZZ77" s="530"/>
      <c r="VAA77" s="530"/>
      <c r="VAB77" s="530"/>
      <c r="VAC77" s="530"/>
      <c r="VAD77" s="530"/>
      <c r="VAE77" s="530"/>
      <c r="VAF77" s="530"/>
      <c r="VAG77" s="530"/>
      <c r="VAH77" s="530"/>
      <c r="VAI77" s="530"/>
      <c r="VAJ77" s="530"/>
      <c r="VAK77" s="530"/>
      <c r="VAL77" s="530"/>
      <c r="VAM77" s="530"/>
      <c r="VAN77" s="530"/>
      <c r="VAO77" s="530"/>
      <c r="VAP77" s="530"/>
      <c r="VAQ77" s="530"/>
      <c r="VAR77" s="530"/>
      <c r="VAS77" s="530"/>
      <c r="VAT77" s="530"/>
      <c r="VAU77" s="530"/>
      <c r="VAV77" s="530"/>
      <c r="VAW77" s="530"/>
      <c r="VAX77" s="530"/>
      <c r="VAY77" s="530"/>
      <c r="VAZ77" s="530"/>
      <c r="VBA77" s="530"/>
      <c r="VBB77" s="530"/>
      <c r="VBC77" s="530"/>
      <c r="VBD77" s="530"/>
      <c r="VBE77" s="530"/>
      <c r="VBF77" s="530"/>
      <c r="VBG77" s="530"/>
      <c r="VBH77" s="530"/>
      <c r="VBI77" s="530"/>
      <c r="VBJ77" s="530"/>
      <c r="VBK77" s="530"/>
      <c r="VBL77" s="530"/>
      <c r="VBM77" s="530"/>
      <c r="VBN77" s="530"/>
      <c r="VBO77" s="530"/>
      <c r="VBP77" s="530"/>
      <c r="VBQ77" s="530"/>
      <c r="VBR77" s="530"/>
      <c r="VBS77" s="530"/>
      <c r="VBT77" s="530"/>
      <c r="VBU77" s="530"/>
      <c r="VBV77" s="530"/>
      <c r="VBW77" s="530"/>
      <c r="VBX77" s="530"/>
      <c r="VBY77" s="530"/>
      <c r="VBZ77" s="530"/>
      <c r="VCA77" s="530"/>
      <c r="VCB77" s="530"/>
      <c r="VCC77" s="530"/>
      <c r="VCD77" s="530"/>
      <c r="VCE77" s="530"/>
      <c r="VCF77" s="530"/>
      <c r="VCG77" s="530"/>
      <c r="VCH77" s="530"/>
      <c r="VCI77" s="530"/>
      <c r="VCJ77" s="530"/>
      <c r="VCK77" s="530"/>
      <c r="VCL77" s="530"/>
      <c r="VCM77" s="530"/>
      <c r="VCN77" s="530"/>
      <c r="VCO77" s="530"/>
      <c r="VCP77" s="530"/>
      <c r="VCQ77" s="530"/>
      <c r="VCR77" s="530"/>
      <c r="VCS77" s="530"/>
      <c r="VCT77" s="530"/>
      <c r="VCU77" s="530"/>
      <c r="VCV77" s="530"/>
      <c r="VCW77" s="530"/>
      <c r="VCX77" s="530"/>
      <c r="VCY77" s="530"/>
      <c r="VCZ77" s="530"/>
      <c r="VDA77" s="530"/>
      <c r="VDB77" s="530"/>
      <c r="VDC77" s="530"/>
      <c r="VDD77" s="530"/>
      <c r="VDE77" s="530"/>
      <c r="VDF77" s="530"/>
      <c r="VDG77" s="530"/>
      <c r="VDH77" s="530"/>
      <c r="VDI77" s="530"/>
      <c r="VDJ77" s="530"/>
      <c r="VDK77" s="530"/>
      <c r="VDL77" s="530"/>
      <c r="VDM77" s="530"/>
      <c r="VDN77" s="530"/>
      <c r="VDO77" s="530"/>
      <c r="VDP77" s="530"/>
      <c r="VDQ77" s="530"/>
      <c r="VDR77" s="530"/>
      <c r="VDS77" s="530"/>
      <c r="VDT77" s="530"/>
      <c r="VDU77" s="530"/>
      <c r="VDV77" s="530"/>
      <c r="VDW77" s="530"/>
      <c r="VDX77" s="530"/>
      <c r="VDY77" s="530"/>
      <c r="VDZ77" s="530"/>
      <c r="VEA77" s="530"/>
      <c r="VEB77" s="530"/>
      <c r="VEC77" s="530"/>
      <c r="VED77" s="530"/>
      <c r="VEE77" s="530"/>
      <c r="VEF77" s="530"/>
      <c r="VEG77" s="530"/>
      <c r="VEH77" s="530"/>
      <c r="VEI77" s="530"/>
      <c r="VEJ77" s="530"/>
      <c r="VEK77" s="530"/>
      <c r="VEL77" s="530"/>
      <c r="VEM77" s="530"/>
      <c r="VEN77" s="530"/>
      <c r="VEO77" s="530"/>
      <c r="VEP77" s="530"/>
      <c r="VEQ77" s="530"/>
      <c r="VER77" s="530"/>
      <c r="VES77" s="530"/>
      <c r="VET77" s="530"/>
      <c r="VEU77" s="530"/>
      <c r="VEV77" s="530"/>
      <c r="VEW77" s="530"/>
      <c r="VEX77" s="530"/>
      <c r="VEY77" s="530"/>
      <c r="VEZ77" s="530"/>
      <c r="VFA77" s="530"/>
      <c r="VFB77" s="530"/>
      <c r="VFC77" s="530"/>
      <c r="VFD77" s="530"/>
      <c r="VFE77" s="530"/>
      <c r="VFF77" s="530"/>
      <c r="VFG77" s="530"/>
      <c r="VFH77" s="530"/>
      <c r="VFI77" s="530"/>
      <c r="VFJ77" s="530"/>
      <c r="VFK77" s="530"/>
      <c r="VFL77" s="530"/>
      <c r="VFM77" s="530"/>
      <c r="VFN77" s="530"/>
      <c r="VFO77" s="530"/>
      <c r="VFP77" s="530"/>
      <c r="VFQ77" s="530"/>
      <c r="VFR77" s="530"/>
      <c r="VFS77" s="530"/>
      <c r="VFT77" s="530"/>
      <c r="VFU77" s="530"/>
      <c r="VFV77" s="530"/>
      <c r="VFW77" s="530"/>
      <c r="VFX77" s="530"/>
      <c r="VFY77" s="530"/>
      <c r="VFZ77" s="530"/>
      <c r="VGA77" s="530"/>
      <c r="VGB77" s="530"/>
      <c r="VGC77" s="530"/>
      <c r="VGD77" s="530"/>
      <c r="VGE77" s="530"/>
      <c r="VGF77" s="530"/>
      <c r="VGG77" s="530"/>
      <c r="VGH77" s="530"/>
      <c r="VGI77" s="530"/>
      <c r="VGJ77" s="530"/>
      <c r="VGK77" s="530"/>
      <c r="VGL77" s="530"/>
      <c r="VGM77" s="530"/>
      <c r="VGN77" s="530"/>
      <c r="VGO77" s="530"/>
      <c r="VGP77" s="530"/>
      <c r="VGQ77" s="530"/>
      <c r="VGR77" s="530"/>
      <c r="VGS77" s="530"/>
      <c r="VGT77" s="530"/>
      <c r="VGU77" s="530"/>
      <c r="VGV77" s="530"/>
      <c r="VGW77" s="530"/>
      <c r="VGX77" s="530"/>
      <c r="VGY77" s="530"/>
      <c r="VGZ77" s="530"/>
      <c r="VHA77" s="530"/>
      <c r="VHB77" s="530"/>
      <c r="VHC77" s="530"/>
      <c r="VHD77" s="530"/>
      <c r="VHE77" s="530"/>
      <c r="VHF77" s="530"/>
      <c r="VHG77" s="530"/>
      <c r="VHH77" s="530"/>
      <c r="VHI77" s="530"/>
      <c r="VHJ77" s="530"/>
      <c r="VHK77" s="530"/>
      <c r="VHL77" s="530"/>
      <c r="VHM77" s="530"/>
      <c r="VHN77" s="530"/>
      <c r="VHO77" s="530"/>
      <c r="VHP77" s="530"/>
      <c r="VHQ77" s="530"/>
      <c r="VHR77" s="530"/>
      <c r="VHS77" s="530"/>
      <c r="VHT77" s="530"/>
      <c r="VHU77" s="530"/>
      <c r="VHV77" s="530"/>
      <c r="VHW77" s="530"/>
      <c r="VHX77" s="530"/>
      <c r="VHY77" s="530"/>
      <c r="VHZ77" s="530"/>
      <c r="VIA77" s="530"/>
      <c r="VIB77" s="530"/>
      <c r="VIC77" s="530"/>
      <c r="VID77" s="530"/>
      <c r="VIE77" s="530"/>
      <c r="VIF77" s="530"/>
      <c r="VIG77" s="530"/>
      <c r="VIH77" s="530"/>
      <c r="VII77" s="530"/>
      <c r="VIJ77" s="530"/>
      <c r="VIK77" s="530"/>
      <c r="VIL77" s="530"/>
      <c r="VIM77" s="530"/>
      <c r="VIN77" s="530"/>
      <c r="VIO77" s="530"/>
      <c r="VIP77" s="530"/>
      <c r="VIQ77" s="530"/>
      <c r="VIR77" s="530"/>
      <c r="VIS77" s="530"/>
      <c r="VIT77" s="530"/>
      <c r="VIU77" s="530"/>
      <c r="VIV77" s="530"/>
      <c r="VIW77" s="530"/>
      <c r="VIX77" s="530"/>
      <c r="VIY77" s="530"/>
      <c r="VIZ77" s="530"/>
      <c r="VJA77" s="530"/>
      <c r="VJB77" s="530"/>
      <c r="VJC77" s="530"/>
      <c r="VJD77" s="530"/>
      <c r="VJE77" s="530"/>
      <c r="VJF77" s="530"/>
      <c r="VJG77" s="530"/>
      <c r="VJH77" s="530"/>
      <c r="VJI77" s="530"/>
      <c r="VJJ77" s="530"/>
      <c r="VJK77" s="530"/>
      <c r="VJL77" s="530"/>
      <c r="VJM77" s="530"/>
      <c r="VJN77" s="530"/>
      <c r="VJO77" s="530"/>
      <c r="VJP77" s="530"/>
      <c r="VJQ77" s="530"/>
      <c r="VJR77" s="530"/>
      <c r="VJS77" s="530"/>
      <c r="VJT77" s="530"/>
      <c r="VJU77" s="530"/>
      <c r="VJV77" s="530"/>
      <c r="VJW77" s="530"/>
      <c r="VJX77" s="530"/>
      <c r="VJY77" s="530"/>
      <c r="VJZ77" s="530"/>
      <c r="VKA77" s="530"/>
      <c r="VKB77" s="530"/>
      <c r="VKC77" s="530"/>
      <c r="VKD77" s="530"/>
      <c r="VKE77" s="530"/>
      <c r="VKF77" s="530"/>
      <c r="VKG77" s="530"/>
      <c r="VKH77" s="530"/>
      <c r="VKI77" s="530"/>
      <c r="VKJ77" s="530"/>
      <c r="VKK77" s="530"/>
      <c r="VKL77" s="530"/>
      <c r="VKM77" s="530"/>
      <c r="VKN77" s="530"/>
      <c r="VKO77" s="530"/>
      <c r="VKP77" s="530"/>
      <c r="VKQ77" s="530"/>
      <c r="VKR77" s="530"/>
      <c r="VKS77" s="530"/>
      <c r="VKT77" s="530"/>
      <c r="VKU77" s="530"/>
      <c r="VKV77" s="530"/>
      <c r="VKW77" s="530"/>
      <c r="VKX77" s="530"/>
      <c r="VKY77" s="530"/>
      <c r="VKZ77" s="530"/>
      <c r="VLA77" s="530"/>
      <c r="VLB77" s="530"/>
      <c r="VLC77" s="530"/>
      <c r="VLD77" s="530"/>
      <c r="VLE77" s="530"/>
      <c r="VLF77" s="530"/>
      <c r="VLG77" s="530"/>
      <c r="VLH77" s="530"/>
      <c r="VLI77" s="530"/>
      <c r="VLJ77" s="530"/>
      <c r="VLK77" s="530"/>
      <c r="VLL77" s="530"/>
      <c r="VLM77" s="530"/>
      <c r="VLN77" s="530"/>
      <c r="VLO77" s="530"/>
      <c r="VLP77" s="530"/>
      <c r="VLQ77" s="530"/>
      <c r="VLR77" s="530"/>
      <c r="VLS77" s="530"/>
      <c r="VLT77" s="530"/>
      <c r="VLU77" s="530"/>
      <c r="VLV77" s="530"/>
      <c r="VLW77" s="530"/>
      <c r="VLX77" s="530"/>
      <c r="VLY77" s="530"/>
      <c r="VLZ77" s="530"/>
      <c r="VMA77" s="530"/>
      <c r="VMB77" s="530"/>
      <c r="VMC77" s="530"/>
      <c r="VMD77" s="530"/>
      <c r="VME77" s="530"/>
      <c r="VMF77" s="530"/>
      <c r="VMG77" s="530"/>
      <c r="VMH77" s="530"/>
      <c r="VMI77" s="530"/>
      <c r="VMJ77" s="530"/>
      <c r="VMK77" s="530"/>
      <c r="VML77" s="530"/>
      <c r="VMM77" s="530"/>
      <c r="VMN77" s="530"/>
      <c r="VMO77" s="530"/>
      <c r="VMP77" s="530"/>
      <c r="VMQ77" s="530"/>
      <c r="VMR77" s="530"/>
      <c r="VMS77" s="530"/>
      <c r="VMT77" s="530"/>
      <c r="VMU77" s="530"/>
      <c r="VMV77" s="530"/>
      <c r="VMW77" s="530"/>
      <c r="VMX77" s="530"/>
      <c r="VMY77" s="530"/>
      <c r="VMZ77" s="530"/>
      <c r="VNA77" s="530"/>
      <c r="VNB77" s="530"/>
      <c r="VNC77" s="530"/>
      <c r="VND77" s="530"/>
      <c r="VNE77" s="530"/>
      <c r="VNF77" s="530"/>
      <c r="VNG77" s="530"/>
      <c r="VNH77" s="530"/>
      <c r="VNI77" s="530"/>
      <c r="VNJ77" s="530"/>
      <c r="VNK77" s="530"/>
      <c r="VNL77" s="530"/>
      <c r="VNM77" s="530"/>
      <c r="VNN77" s="530"/>
      <c r="VNO77" s="530"/>
      <c r="VNP77" s="530"/>
      <c r="VNQ77" s="530"/>
      <c r="VNR77" s="530"/>
      <c r="VNS77" s="530"/>
      <c r="VNT77" s="530"/>
      <c r="VNU77" s="530"/>
      <c r="VNV77" s="530"/>
      <c r="VNW77" s="530"/>
      <c r="VNX77" s="530"/>
      <c r="VNY77" s="530"/>
      <c r="VNZ77" s="530"/>
      <c r="VOA77" s="530"/>
      <c r="VOB77" s="530"/>
      <c r="VOC77" s="530"/>
      <c r="VOD77" s="530"/>
      <c r="VOE77" s="530"/>
      <c r="VOF77" s="530"/>
      <c r="VOG77" s="530"/>
      <c r="VOH77" s="530"/>
      <c r="VOI77" s="530"/>
      <c r="VOJ77" s="530"/>
      <c r="VOK77" s="530"/>
      <c r="VOL77" s="530"/>
      <c r="VOM77" s="530"/>
      <c r="VON77" s="530"/>
      <c r="VOO77" s="530"/>
      <c r="VOP77" s="530"/>
      <c r="VOQ77" s="530"/>
      <c r="VOR77" s="530"/>
      <c r="VOS77" s="530"/>
      <c r="VOT77" s="530"/>
      <c r="VOU77" s="530"/>
      <c r="VOV77" s="530"/>
      <c r="VOW77" s="530"/>
      <c r="VOX77" s="530"/>
      <c r="VOY77" s="530"/>
      <c r="VOZ77" s="530"/>
      <c r="VPA77" s="530"/>
      <c r="VPB77" s="530"/>
      <c r="VPC77" s="530"/>
      <c r="VPD77" s="530"/>
      <c r="VPE77" s="530"/>
      <c r="VPF77" s="530"/>
      <c r="VPG77" s="530"/>
      <c r="VPH77" s="530"/>
      <c r="VPI77" s="530"/>
      <c r="VPJ77" s="530"/>
      <c r="VPK77" s="530"/>
      <c r="VPL77" s="530"/>
      <c r="VPM77" s="530"/>
      <c r="VPN77" s="530"/>
      <c r="VPO77" s="530"/>
      <c r="VPP77" s="530"/>
      <c r="VPQ77" s="530"/>
      <c r="VPR77" s="530"/>
      <c r="VPS77" s="530"/>
      <c r="VPT77" s="530"/>
      <c r="VPU77" s="530"/>
      <c r="VPV77" s="530"/>
      <c r="VPW77" s="530"/>
      <c r="VPX77" s="530"/>
      <c r="VPY77" s="530"/>
      <c r="VPZ77" s="530"/>
      <c r="VQA77" s="530"/>
      <c r="VQB77" s="530"/>
      <c r="VQC77" s="530"/>
      <c r="VQD77" s="530"/>
      <c r="VQE77" s="530"/>
      <c r="VQF77" s="530"/>
      <c r="VQG77" s="530"/>
      <c r="VQH77" s="530"/>
      <c r="VQI77" s="530"/>
      <c r="VQJ77" s="530"/>
      <c r="VQK77" s="530"/>
      <c r="VQL77" s="530"/>
      <c r="VQM77" s="530"/>
      <c r="VQN77" s="530"/>
      <c r="VQO77" s="530"/>
      <c r="VQP77" s="530"/>
      <c r="VQQ77" s="530"/>
      <c r="VQR77" s="530"/>
      <c r="VQS77" s="530"/>
      <c r="VQT77" s="530"/>
      <c r="VQU77" s="530"/>
      <c r="VQV77" s="530"/>
      <c r="VQW77" s="530"/>
      <c r="VQX77" s="530"/>
      <c r="VQY77" s="530"/>
      <c r="VQZ77" s="530"/>
      <c r="VRA77" s="530"/>
      <c r="VRB77" s="530"/>
      <c r="VRC77" s="530"/>
      <c r="VRD77" s="530"/>
      <c r="VRE77" s="530"/>
      <c r="VRF77" s="530"/>
      <c r="VRG77" s="530"/>
      <c r="VRH77" s="530"/>
      <c r="VRI77" s="530"/>
      <c r="VRJ77" s="530"/>
      <c r="VRK77" s="530"/>
      <c r="VRL77" s="530"/>
      <c r="VRM77" s="530"/>
      <c r="VRN77" s="530"/>
      <c r="VRO77" s="530"/>
      <c r="VRP77" s="530"/>
      <c r="VRQ77" s="530"/>
      <c r="VRR77" s="530"/>
      <c r="VRS77" s="530"/>
      <c r="VRT77" s="530"/>
      <c r="VRU77" s="530"/>
      <c r="VRV77" s="530"/>
      <c r="VRW77" s="530"/>
      <c r="VRX77" s="530"/>
      <c r="VRY77" s="530"/>
      <c r="VRZ77" s="530"/>
      <c r="VSA77" s="530"/>
      <c r="VSB77" s="530"/>
      <c r="VSC77" s="530"/>
      <c r="VSD77" s="530"/>
      <c r="VSE77" s="530"/>
      <c r="VSF77" s="530"/>
      <c r="VSG77" s="530"/>
      <c r="VSH77" s="530"/>
      <c r="VSI77" s="530"/>
      <c r="VSJ77" s="530"/>
      <c r="VSK77" s="530"/>
      <c r="VSL77" s="530"/>
      <c r="VSM77" s="530"/>
      <c r="VSN77" s="530"/>
      <c r="VSO77" s="530"/>
      <c r="VSP77" s="530"/>
      <c r="VSQ77" s="530"/>
      <c r="VSR77" s="530"/>
      <c r="VSS77" s="530"/>
      <c r="VST77" s="530"/>
      <c r="VSU77" s="530"/>
      <c r="VSV77" s="530"/>
      <c r="VSW77" s="530"/>
      <c r="VSX77" s="530"/>
      <c r="VSY77" s="530"/>
      <c r="VSZ77" s="530"/>
      <c r="VTA77" s="530"/>
      <c r="VTB77" s="530"/>
      <c r="VTC77" s="530"/>
      <c r="VTD77" s="530"/>
      <c r="VTE77" s="530"/>
      <c r="VTF77" s="530"/>
      <c r="VTG77" s="530"/>
      <c r="VTH77" s="530"/>
      <c r="VTI77" s="530"/>
      <c r="VTJ77" s="530"/>
      <c r="VTK77" s="530"/>
      <c r="VTL77" s="530"/>
      <c r="VTM77" s="530"/>
      <c r="VTN77" s="530"/>
      <c r="VTO77" s="530"/>
      <c r="VTP77" s="530"/>
      <c r="VTQ77" s="530"/>
      <c r="VTR77" s="530"/>
      <c r="VTS77" s="530"/>
      <c r="VTT77" s="530"/>
      <c r="VTU77" s="530"/>
      <c r="VTV77" s="530"/>
      <c r="VTW77" s="530"/>
      <c r="VTX77" s="530"/>
      <c r="VTY77" s="530"/>
      <c r="VTZ77" s="530"/>
      <c r="VUA77" s="530"/>
      <c r="VUB77" s="530"/>
      <c r="VUC77" s="530"/>
      <c r="VUD77" s="530"/>
      <c r="VUE77" s="530"/>
      <c r="VUF77" s="530"/>
      <c r="VUG77" s="530"/>
      <c r="VUH77" s="530"/>
      <c r="VUI77" s="530"/>
      <c r="VUJ77" s="530"/>
      <c r="VUK77" s="530"/>
      <c r="VUL77" s="530"/>
      <c r="VUM77" s="530"/>
      <c r="VUN77" s="530"/>
      <c r="VUO77" s="530"/>
      <c r="VUP77" s="530"/>
      <c r="VUQ77" s="530"/>
      <c r="VUR77" s="530"/>
      <c r="VUS77" s="530"/>
      <c r="VUT77" s="530"/>
      <c r="VUU77" s="530"/>
      <c r="VUV77" s="530"/>
      <c r="VUW77" s="530"/>
      <c r="VUX77" s="530"/>
      <c r="VUY77" s="530"/>
      <c r="VUZ77" s="530"/>
      <c r="VVA77" s="530"/>
      <c r="VVB77" s="530"/>
      <c r="VVC77" s="530"/>
      <c r="VVD77" s="530"/>
      <c r="VVE77" s="530"/>
      <c r="VVF77" s="530"/>
      <c r="VVG77" s="530"/>
      <c r="VVH77" s="530"/>
      <c r="VVI77" s="530"/>
      <c r="VVJ77" s="530"/>
      <c r="VVK77" s="530"/>
      <c r="VVL77" s="530"/>
      <c r="VVM77" s="530"/>
      <c r="VVN77" s="530"/>
      <c r="VVO77" s="530"/>
      <c r="VVP77" s="530"/>
      <c r="VVQ77" s="530"/>
      <c r="VVR77" s="530"/>
      <c r="VVS77" s="530"/>
      <c r="VVT77" s="530"/>
      <c r="VVU77" s="530"/>
      <c r="VVV77" s="530"/>
      <c r="VVW77" s="530"/>
      <c r="VVX77" s="530"/>
      <c r="VVY77" s="530"/>
      <c r="VVZ77" s="530"/>
      <c r="VWA77" s="530"/>
      <c r="VWB77" s="530"/>
      <c r="VWC77" s="530"/>
      <c r="VWD77" s="530"/>
      <c r="VWE77" s="530"/>
      <c r="VWF77" s="530"/>
      <c r="VWG77" s="530"/>
      <c r="VWH77" s="530"/>
      <c r="VWI77" s="530"/>
      <c r="VWJ77" s="530"/>
      <c r="VWK77" s="530"/>
      <c r="VWL77" s="530"/>
      <c r="VWM77" s="530"/>
      <c r="VWN77" s="530"/>
      <c r="VWO77" s="530"/>
      <c r="VWP77" s="530"/>
      <c r="VWQ77" s="530"/>
      <c r="VWR77" s="530"/>
      <c r="VWS77" s="530"/>
      <c r="VWT77" s="530"/>
      <c r="VWU77" s="530"/>
      <c r="VWV77" s="530"/>
      <c r="VWW77" s="530"/>
      <c r="VWX77" s="530"/>
      <c r="VWY77" s="530"/>
      <c r="VWZ77" s="530"/>
      <c r="VXA77" s="530"/>
      <c r="VXB77" s="530"/>
      <c r="VXC77" s="530"/>
      <c r="VXD77" s="530"/>
      <c r="VXE77" s="530"/>
      <c r="VXF77" s="530"/>
      <c r="VXG77" s="530"/>
      <c r="VXH77" s="530"/>
      <c r="VXI77" s="530"/>
      <c r="VXJ77" s="530"/>
      <c r="VXK77" s="530"/>
      <c r="VXL77" s="530"/>
      <c r="VXM77" s="530"/>
      <c r="VXN77" s="530"/>
      <c r="VXO77" s="530"/>
      <c r="VXP77" s="530"/>
      <c r="VXQ77" s="530"/>
      <c r="VXR77" s="530"/>
      <c r="VXS77" s="530"/>
      <c r="VXT77" s="530"/>
      <c r="VXU77" s="530"/>
      <c r="VXV77" s="530"/>
      <c r="VXW77" s="530"/>
      <c r="VXX77" s="530"/>
      <c r="VXY77" s="530"/>
      <c r="VXZ77" s="530"/>
      <c r="VYA77" s="530"/>
      <c r="VYB77" s="530"/>
      <c r="VYC77" s="530"/>
      <c r="VYD77" s="530"/>
      <c r="VYE77" s="530"/>
      <c r="VYF77" s="530"/>
      <c r="VYG77" s="530"/>
      <c r="VYH77" s="530"/>
      <c r="VYI77" s="530"/>
      <c r="VYJ77" s="530"/>
      <c r="VYK77" s="530"/>
      <c r="VYL77" s="530"/>
      <c r="VYM77" s="530"/>
      <c r="VYN77" s="530"/>
      <c r="VYO77" s="530"/>
      <c r="VYP77" s="530"/>
      <c r="VYQ77" s="530"/>
      <c r="VYR77" s="530"/>
      <c r="VYS77" s="530"/>
      <c r="VYT77" s="530"/>
      <c r="VYU77" s="530"/>
      <c r="VYV77" s="530"/>
      <c r="VYW77" s="530"/>
      <c r="VYX77" s="530"/>
      <c r="VYY77" s="530"/>
      <c r="VYZ77" s="530"/>
      <c r="VZA77" s="530"/>
      <c r="VZB77" s="530"/>
      <c r="VZC77" s="530"/>
      <c r="VZD77" s="530"/>
      <c r="VZE77" s="530"/>
      <c r="VZF77" s="530"/>
      <c r="VZG77" s="530"/>
      <c r="VZH77" s="530"/>
      <c r="VZI77" s="530"/>
      <c r="VZJ77" s="530"/>
      <c r="VZK77" s="530"/>
      <c r="VZL77" s="530"/>
      <c r="VZM77" s="530"/>
      <c r="VZN77" s="530"/>
      <c r="VZO77" s="530"/>
      <c r="VZP77" s="530"/>
      <c r="VZQ77" s="530"/>
      <c r="VZR77" s="530"/>
      <c r="VZS77" s="530"/>
      <c r="VZT77" s="530"/>
      <c r="VZU77" s="530"/>
      <c r="VZV77" s="530"/>
      <c r="VZW77" s="530"/>
      <c r="VZX77" s="530"/>
      <c r="VZY77" s="530"/>
      <c r="VZZ77" s="530"/>
      <c r="WAA77" s="530"/>
      <c r="WAB77" s="530"/>
      <c r="WAC77" s="530"/>
      <c r="WAD77" s="530"/>
      <c r="WAE77" s="530"/>
      <c r="WAF77" s="530"/>
      <c r="WAG77" s="530"/>
      <c r="WAH77" s="530"/>
      <c r="WAI77" s="530"/>
      <c r="WAJ77" s="530"/>
      <c r="WAK77" s="530"/>
      <c r="WAL77" s="530"/>
      <c r="WAM77" s="530"/>
      <c r="WAN77" s="530"/>
      <c r="WAO77" s="530"/>
      <c r="WAP77" s="530"/>
      <c r="WAQ77" s="530"/>
      <c r="WAR77" s="530"/>
      <c r="WAS77" s="530"/>
      <c r="WAT77" s="530"/>
      <c r="WAU77" s="530"/>
      <c r="WAV77" s="530"/>
      <c r="WAW77" s="530"/>
      <c r="WAX77" s="530"/>
      <c r="WAY77" s="530"/>
      <c r="WAZ77" s="530"/>
      <c r="WBA77" s="530"/>
      <c r="WBB77" s="530"/>
      <c r="WBC77" s="530"/>
      <c r="WBD77" s="530"/>
      <c r="WBE77" s="530"/>
      <c r="WBF77" s="530"/>
      <c r="WBG77" s="530"/>
      <c r="WBH77" s="530"/>
      <c r="WBI77" s="530"/>
      <c r="WBJ77" s="530"/>
      <c r="WBK77" s="530"/>
      <c r="WBL77" s="530"/>
      <c r="WBM77" s="530"/>
      <c r="WBN77" s="530"/>
      <c r="WBO77" s="530"/>
      <c r="WBP77" s="530"/>
      <c r="WBQ77" s="530"/>
      <c r="WBR77" s="530"/>
      <c r="WBS77" s="530"/>
      <c r="WBT77" s="530"/>
      <c r="WBU77" s="530"/>
      <c r="WBV77" s="530"/>
      <c r="WBW77" s="530"/>
      <c r="WBX77" s="530"/>
      <c r="WBY77" s="530"/>
      <c r="WBZ77" s="530"/>
      <c r="WCA77" s="530"/>
      <c r="WCB77" s="530"/>
      <c r="WCC77" s="530"/>
      <c r="WCD77" s="530"/>
      <c r="WCE77" s="530"/>
      <c r="WCF77" s="530"/>
      <c r="WCG77" s="530"/>
      <c r="WCH77" s="530"/>
      <c r="WCI77" s="530"/>
      <c r="WCJ77" s="530"/>
      <c r="WCK77" s="530"/>
      <c r="WCL77" s="530"/>
      <c r="WCM77" s="530"/>
      <c r="WCN77" s="530"/>
      <c r="WCO77" s="530"/>
      <c r="WCP77" s="530"/>
      <c r="WCQ77" s="530"/>
      <c r="WCR77" s="530"/>
      <c r="WCS77" s="530"/>
      <c r="WCT77" s="530"/>
      <c r="WCU77" s="530"/>
      <c r="WCV77" s="530"/>
      <c r="WCW77" s="530"/>
      <c r="WCX77" s="530"/>
      <c r="WCY77" s="530"/>
      <c r="WCZ77" s="530"/>
      <c r="WDA77" s="530"/>
      <c r="WDB77" s="530"/>
      <c r="WDC77" s="530"/>
      <c r="WDD77" s="530"/>
      <c r="WDE77" s="530"/>
      <c r="WDF77" s="530"/>
      <c r="WDG77" s="530"/>
      <c r="WDH77" s="530"/>
      <c r="WDI77" s="530"/>
      <c r="WDJ77" s="530"/>
      <c r="WDK77" s="530"/>
      <c r="WDL77" s="530"/>
      <c r="WDM77" s="530"/>
      <c r="WDN77" s="530"/>
      <c r="WDO77" s="530"/>
      <c r="WDP77" s="530"/>
      <c r="WDQ77" s="530"/>
      <c r="WDR77" s="530"/>
      <c r="WDS77" s="530"/>
      <c r="WDT77" s="530"/>
      <c r="WDU77" s="530"/>
      <c r="WDV77" s="530"/>
      <c r="WDW77" s="530"/>
      <c r="WDX77" s="530"/>
      <c r="WDY77" s="530"/>
      <c r="WDZ77" s="530"/>
      <c r="WEA77" s="530"/>
      <c r="WEB77" s="530"/>
      <c r="WEC77" s="530"/>
      <c r="WED77" s="530"/>
      <c r="WEE77" s="530"/>
      <c r="WEF77" s="530"/>
      <c r="WEG77" s="530"/>
      <c r="WEH77" s="530"/>
      <c r="WEI77" s="530"/>
      <c r="WEJ77" s="530"/>
      <c r="WEK77" s="530"/>
      <c r="WEL77" s="530"/>
      <c r="WEM77" s="530"/>
      <c r="WEN77" s="530"/>
      <c r="WEO77" s="530"/>
      <c r="WEP77" s="530"/>
      <c r="WEQ77" s="530"/>
      <c r="WER77" s="530"/>
      <c r="WES77" s="530"/>
      <c r="WET77" s="530"/>
      <c r="WEU77" s="530"/>
      <c r="WEV77" s="530"/>
      <c r="WEW77" s="530"/>
      <c r="WEX77" s="530"/>
      <c r="WEY77" s="530"/>
      <c r="WEZ77" s="530"/>
      <c r="WFA77" s="530"/>
      <c r="WFB77" s="530"/>
      <c r="WFC77" s="530"/>
      <c r="WFD77" s="530"/>
      <c r="WFE77" s="530"/>
      <c r="WFF77" s="530"/>
      <c r="WFG77" s="530"/>
      <c r="WFH77" s="530"/>
      <c r="WFI77" s="530"/>
      <c r="WFJ77" s="530"/>
      <c r="WFK77" s="530"/>
      <c r="WFL77" s="530"/>
      <c r="WFM77" s="530"/>
      <c r="WFN77" s="530"/>
      <c r="WFO77" s="530"/>
      <c r="WFP77" s="530"/>
      <c r="WFQ77" s="530"/>
      <c r="WFR77" s="530"/>
      <c r="WFS77" s="530"/>
      <c r="WFT77" s="530"/>
      <c r="WFU77" s="530"/>
      <c r="WFV77" s="530"/>
      <c r="WFW77" s="530"/>
      <c r="WFX77" s="530"/>
      <c r="WFY77" s="530"/>
      <c r="WFZ77" s="530"/>
      <c r="WGA77" s="530"/>
      <c r="WGB77" s="530"/>
      <c r="WGC77" s="530"/>
      <c r="WGD77" s="530"/>
      <c r="WGE77" s="530"/>
      <c r="WGF77" s="530"/>
      <c r="WGG77" s="530"/>
      <c r="WGH77" s="530"/>
      <c r="WGI77" s="530"/>
      <c r="WGJ77" s="530"/>
      <c r="WGK77" s="530"/>
      <c r="WGL77" s="530"/>
      <c r="WGM77" s="530"/>
      <c r="WGN77" s="530"/>
      <c r="WGO77" s="530"/>
      <c r="WGP77" s="530"/>
      <c r="WGQ77" s="530"/>
      <c r="WGR77" s="530"/>
      <c r="WGS77" s="530"/>
      <c r="WGT77" s="530"/>
      <c r="WGU77" s="530"/>
      <c r="WGV77" s="530"/>
      <c r="WGW77" s="530"/>
      <c r="WGX77" s="530"/>
      <c r="WGY77" s="530"/>
      <c r="WGZ77" s="530"/>
      <c r="WHA77" s="530"/>
      <c r="WHB77" s="530"/>
      <c r="WHC77" s="530"/>
      <c r="WHD77" s="530"/>
      <c r="WHE77" s="530"/>
      <c r="WHF77" s="530"/>
      <c r="WHG77" s="530"/>
      <c r="WHH77" s="530"/>
      <c r="WHI77" s="530"/>
      <c r="WHJ77" s="530"/>
      <c r="WHK77" s="530"/>
      <c r="WHL77" s="530"/>
      <c r="WHM77" s="530"/>
      <c r="WHN77" s="530"/>
      <c r="WHO77" s="530"/>
      <c r="WHP77" s="530"/>
      <c r="WHQ77" s="530"/>
      <c r="WHR77" s="530"/>
      <c r="WHS77" s="530"/>
      <c r="WHT77" s="530"/>
      <c r="WHU77" s="530"/>
      <c r="WHV77" s="530"/>
      <c r="WHW77" s="530"/>
      <c r="WHX77" s="530"/>
      <c r="WHY77" s="530"/>
      <c r="WHZ77" s="530"/>
      <c r="WIA77" s="530"/>
      <c r="WIB77" s="530"/>
      <c r="WIC77" s="530"/>
      <c r="WID77" s="530"/>
      <c r="WIE77" s="530"/>
      <c r="WIF77" s="530"/>
      <c r="WIG77" s="530"/>
      <c r="WIH77" s="530"/>
      <c r="WII77" s="530"/>
      <c r="WIJ77" s="530"/>
      <c r="WIK77" s="530"/>
      <c r="WIL77" s="530"/>
      <c r="WIM77" s="530"/>
      <c r="WIN77" s="530"/>
      <c r="WIO77" s="530"/>
      <c r="WIP77" s="530"/>
      <c r="WIQ77" s="530"/>
      <c r="WIR77" s="530"/>
      <c r="WIS77" s="530"/>
      <c r="WIT77" s="530"/>
      <c r="WIU77" s="530"/>
      <c r="WIV77" s="530"/>
      <c r="WIW77" s="530"/>
      <c r="WIX77" s="530"/>
      <c r="WIY77" s="530"/>
      <c r="WIZ77" s="530"/>
      <c r="WJA77" s="530"/>
      <c r="WJB77" s="530"/>
      <c r="WJC77" s="530"/>
      <c r="WJD77" s="530"/>
      <c r="WJE77" s="530"/>
      <c r="WJF77" s="530"/>
      <c r="WJG77" s="530"/>
      <c r="WJH77" s="530"/>
      <c r="WJI77" s="530"/>
      <c r="WJJ77" s="530"/>
      <c r="WJK77" s="530"/>
      <c r="WJL77" s="530"/>
      <c r="WJM77" s="530"/>
      <c r="WJN77" s="530"/>
      <c r="WJO77" s="530"/>
      <c r="WJP77" s="530"/>
      <c r="WJQ77" s="530"/>
      <c r="WJR77" s="530"/>
      <c r="WJS77" s="530"/>
      <c r="WJT77" s="530"/>
      <c r="WJU77" s="530"/>
      <c r="WJV77" s="530"/>
      <c r="WJW77" s="530"/>
      <c r="WJX77" s="530"/>
      <c r="WJY77" s="530"/>
      <c r="WJZ77" s="530"/>
      <c r="WKA77" s="530"/>
      <c r="WKB77" s="530"/>
      <c r="WKC77" s="530"/>
      <c r="WKD77" s="530"/>
      <c r="WKE77" s="530"/>
      <c r="WKF77" s="530"/>
      <c r="WKG77" s="530"/>
      <c r="WKH77" s="530"/>
      <c r="WKI77" s="530"/>
      <c r="WKJ77" s="530"/>
      <c r="WKK77" s="530"/>
      <c r="WKL77" s="530"/>
      <c r="WKM77" s="530"/>
      <c r="WKN77" s="530"/>
      <c r="WKO77" s="530"/>
      <c r="WKP77" s="530"/>
      <c r="WKQ77" s="530"/>
      <c r="WKR77" s="530"/>
      <c r="WKS77" s="530"/>
      <c r="WKT77" s="530"/>
      <c r="WKU77" s="530"/>
      <c r="WKV77" s="530"/>
      <c r="WKW77" s="530"/>
      <c r="WKX77" s="530"/>
      <c r="WKY77" s="530"/>
      <c r="WKZ77" s="530"/>
      <c r="WLA77" s="530"/>
      <c r="WLB77" s="530"/>
      <c r="WLC77" s="530"/>
      <c r="WLD77" s="530"/>
      <c r="WLE77" s="530"/>
      <c r="WLF77" s="530"/>
      <c r="WLG77" s="530"/>
      <c r="WLH77" s="530"/>
      <c r="WLI77" s="530"/>
      <c r="WLJ77" s="530"/>
      <c r="WLK77" s="530"/>
      <c r="WLL77" s="530"/>
      <c r="WLM77" s="530"/>
      <c r="WLN77" s="530"/>
      <c r="WLO77" s="530"/>
      <c r="WLP77" s="530"/>
      <c r="WLQ77" s="530"/>
      <c r="WLR77" s="530"/>
      <c r="WLS77" s="530"/>
      <c r="WLT77" s="530"/>
      <c r="WLU77" s="530"/>
      <c r="WLV77" s="530"/>
      <c r="WLW77" s="530"/>
      <c r="WLX77" s="530"/>
      <c r="WLY77" s="530"/>
      <c r="WLZ77" s="530"/>
      <c r="WMA77" s="530"/>
      <c r="WMB77" s="530"/>
      <c r="WMC77" s="530"/>
      <c r="WMD77" s="530"/>
      <c r="WME77" s="530"/>
      <c r="WMF77" s="530"/>
      <c r="WMG77" s="530"/>
      <c r="WMH77" s="530"/>
      <c r="WMI77" s="530"/>
      <c r="WMJ77" s="530"/>
      <c r="WMK77" s="530"/>
      <c r="WML77" s="530"/>
      <c r="WMM77" s="530"/>
      <c r="WMN77" s="530"/>
      <c r="WMO77" s="530"/>
      <c r="WMP77" s="530"/>
      <c r="WMQ77" s="530"/>
      <c r="WMR77" s="530"/>
      <c r="WMS77" s="530"/>
      <c r="WMT77" s="530"/>
      <c r="WMU77" s="530"/>
      <c r="WMV77" s="530"/>
      <c r="WMW77" s="530"/>
      <c r="WMX77" s="530"/>
      <c r="WMY77" s="530"/>
      <c r="WMZ77" s="530"/>
      <c r="WNA77" s="530"/>
      <c r="WNB77" s="530"/>
      <c r="WNC77" s="530"/>
      <c r="WND77" s="530"/>
      <c r="WNE77" s="530"/>
      <c r="WNF77" s="530"/>
      <c r="WNG77" s="530"/>
      <c r="WNH77" s="530"/>
      <c r="WNI77" s="530"/>
      <c r="WNJ77" s="530"/>
      <c r="WNK77" s="530"/>
      <c r="WNL77" s="530"/>
      <c r="WNM77" s="530"/>
      <c r="WNN77" s="530"/>
      <c r="WNO77" s="530"/>
      <c r="WNP77" s="530"/>
      <c r="WNQ77" s="530"/>
      <c r="WNR77" s="530"/>
      <c r="WNS77" s="530"/>
      <c r="WNT77" s="530"/>
      <c r="WNU77" s="530"/>
      <c r="WNV77" s="530"/>
      <c r="WNW77" s="530"/>
      <c r="WNX77" s="530"/>
      <c r="WNY77" s="530"/>
      <c r="WNZ77" s="530"/>
      <c r="WOA77" s="530"/>
      <c r="WOB77" s="530"/>
      <c r="WOC77" s="530"/>
      <c r="WOD77" s="530"/>
      <c r="WOE77" s="530"/>
      <c r="WOF77" s="530"/>
      <c r="WOG77" s="530"/>
      <c r="WOH77" s="530"/>
      <c r="WOI77" s="530"/>
      <c r="WOJ77" s="530"/>
      <c r="WOK77" s="530"/>
      <c r="WOL77" s="530"/>
      <c r="WOM77" s="530"/>
      <c r="WON77" s="530"/>
      <c r="WOO77" s="530"/>
      <c r="WOP77" s="530"/>
      <c r="WOQ77" s="530"/>
      <c r="WOR77" s="530"/>
      <c r="WOS77" s="530"/>
      <c r="WOT77" s="530"/>
      <c r="WOU77" s="530"/>
      <c r="WOV77" s="530"/>
      <c r="WOW77" s="530"/>
      <c r="WOX77" s="530"/>
      <c r="WOY77" s="530"/>
      <c r="WOZ77" s="530"/>
      <c r="WPA77" s="530"/>
      <c r="WPB77" s="530"/>
      <c r="WPC77" s="530"/>
      <c r="WPD77" s="530"/>
      <c r="WPE77" s="530"/>
      <c r="WPF77" s="530"/>
      <c r="WPG77" s="530"/>
      <c r="WPH77" s="530"/>
      <c r="WPI77" s="530"/>
      <c r="WPJ77" s="530"/>
      <c r="WPK77" s="530"/>
      <c r="WPL77" s="530"/>
      <c r="WPM77" s="530"/>
      <c r="WPN77" s="530"/>
      <c r="WPO77" s="530"/>
      <c r="WPP77" s="530"/>
      <c r="WPQ77" s="530"/>
      <c r="WPR77" s="530"/>
      <c r="WPS77" s="530"/>
      <c r="WPT77" s="530"/>
      <c r="WPU77" s="530"/>
      <c r="WPV77" s="530"/>
      <c r="WPW77" s="530"/>
      <c r="WPX77" s="530"/>
      <c r="WPY77" s="530"/>
      <c r="WPZ77" s="530"/>
      <c r="WQA77" s="530"/>
      <c r="WQB77" s="530"/>
      <c r="WQC77" s="530"/>
      <c r="WQD77" s="530"/>
      <c r="WQE77" s="530"/>
      <c r="WQF77" s="530"/>
      <c r="WQG77" s="530"/>
      <c r="WQH77" s="530"/>
      <c r="WQI77" s="530"/>
      <c r="WQJ77" s="530"/>
      <c r="WQK77" s="530"/>
      <c r="WQL77" s="530"/>
      <c r="WQM77" s="530"/>
      <c r="WQN77" s="530"/>
      <c r="WQO77" s="530"/>
      <c r="WQP77" s="530"/>
      <c r="WQQ77" s="530"/>
      <c r="WQR77" s="530"/>
      <c r="WQS77" s="530"/>
      <c r="WQT77" s="530"/>
      <c r="WQU77" s="530"/>
      <c r="WQV77" s="530"/>
      <c r="WQW77" s="530"/>
      <c r="WQX77" s="530"/>
      <c r="WQY77" s="530"/>
      <c r="WQZ77" s="530"/>
      <c r="WRA77" s="530"/>
      <c r="WRB77" s="530"/>
      <c r="WRC77" s="530"/>
      <c r="WRD77" s="530"/>
      <c r="WRE77" s="530"/>
      <c r="WRF77" s="530"/>
      <c r="WRG77" s="530"/>
      <c r="WRH77" s="530"/>
      <c r="WRI77" s="530"/>
      <c r="WRJ77" s="530"/>
      <c r="WRK77" s="530"/>
      <c r="WRL77" s="530"/>
      <c r="WRM77" s="530"/>
      <c r="WRN77" s="530"/>
      <c r="WRO77" s="530"/>
      <c r="WRP77" s="530"/>
      <c r="WRQ77" s="530"/>
      <c r="WRR77" s="530"/>
      <c r="WRS77" s="530"/>
      <c r="WRT77" s="530"/>
      <c r="WRU77" s="530"/>
      <c r="WRV77" s="530"/>
      <c r="WRW77" s="530"/>
      <c r="WRX77" s="530"/>
      <c r="WRY77" s="530"/>
      <c r="WRZ77" s="530"/>
      <c r="WSA77" s="530"/>
      <c r="WSB77" s="530"/>
      <c r="WSC77" s="530"/>
      <c r="WSD77" s="530"/>
      <c r="WSE77" s="530"/>
      <c r="WSF77" s="530"/>
      <c r="WSG77" s="530"/>
      <c r="WSH77" s="530"/>
      <c r="WSI77" s="530"/>
      <c r="WSJ77" s="530"/>
      <c r="WSK77" s="530"/>
      <c r="WSL77" s="530"/>
      <c r="WSM77" s="530"/>
      <c r="WSN77" s="530"/>
      <c r="WSO77" s="530"/>
      <c r="WSP77" s="530"/>
      <c r="WSQ77" s="530"/>
      <c r="WSR77" s="530"/>
      <c r="WSS77" s="530"/>
      <c r="WST77" s="530"/>
      <c r="WSU77" s="530"/>
      <c r="WSV77" s="530"/>
      <c r="WSW77" s="530"/>
      <c r="WSX77" s="530"/>
      <c r="WSY77" s="530"/>
      <c r="WSZ77" s="530"/>
      <c r="WTA77" s="530"/>
      <c r="WTB77" s="530"/>
      <c r="WTC77" s="530"/>
      <c r="WTD77" s="530"/>
      <c r="WTE77" s="530"/>
      <c r="WTF77" s="530"/>
      <c r="WTG77" s="530"/>
      <c r="WTH77" s="530"/>
      <c r="WTI77" s="530"/>
      <c r="WTJ77" s="530"/>
      <c r="WTK77" s="530"/>
      <c r="WTL77" s="530"/>
      <c r="WTM77" s="530"/>
      <c r="WTN77" s="530"/>
      <c r="WTO77" s="530"/>
      <c r="WTP77" s="530"/>
      <c r="WTQ77" s="530"/>
      <c r="WTR77" s="530"/>
      <c r="WTS77" s="530"/>
      <c r="WTT77" s="530"/>
      <c r="WTU77" s="530"/>
      <c r="WTV77" s="530"/>
      <c r="WTW77" s="530"/>
      <c r="WTX77" s="530"/>
      <c r="WTY77" s="530"/>
      <c r="WTZ77" s="530"/>
      <c r="WUA77" s="530"/>
      <c r="WUB77" s="530"/>
      <c r="WUC77" s="530"/>
      <c r="WUD77" s="530"/>
      <c r="WUE77" s="530"/>
      <c r="WUF77" s="530"/>
      <c r="WUG77" s="530"/>
      <c r="WUH77" s="530"/>
      <c r="WUI77" s="530"/>
      <c r="WUJ77" s="530"/>
      <c r="WUK77" s="530"/>
      <c r="WUL77" s="530"/>
      <c r="WUM77" s="530"/>
      <c r="WUN77" s="530"/>
      <c r="WUO77" s="530"/>
      <c r="WUP77" s="530"/>
      <c r="WUQ77" s="530"/>
      <c r="WUR77" s="530"/>
      <c r="WUS77" s="530"/>
      <c r="WUT77" s="530"/>
      <c r="WUU77" s="530"/>
      <c r="WUV77" s="530"/>
      <c r="WUW77" s="530"/>
      <c r="WUX77" s="530"/>
      <c r="WUY77" s="530"/>
      <c r="WUZ77" s="530"/>
      <c r="WVA77" s="530"/>
      <c r="WVB77" s="530"/>
      <c r="WVC77" s="530"/>
      <c r="WVD77" s="530"/>
      <c r="WVE77" s="530"/>
      <c r="WVF77" s="530"/>
      <c r="WVG77" s="530"/>
      <c r="WVH77" s="530"/>
      <c r="WVI77" s="530"/>
      <c r="WVJ77" s="530"/>
      <c r="WVK77" s="530"/>
      <c r="WVL77" s="530"/>
      <c r="WVM77" s="530"/>
      <c r="WVN77" s="530"/>
      <c r="WVO77" s="530"/>
      <c r="WVP77" s="530"/>
      <c r="WVQ77" s="530"/>
      <c r="WVR77" s="530"/>
      <c r="WVS77" s="530"/>
      <c r="WVT77" s="530"/>
      <c r="WVU77" s="530"/>
      <c r="WVV77" s="530"/>
      <c r="WVW77" s="530"/>
      <c r="WVX77" s="530"/>
      <c r="WVY77" s="530"/>
      <c r="WVZ77" s="530"/>
      <c r="WWA77" s="530"/>
      <c r="WWB77" s="530"/>
      <c r="WWC77" s="530"/>
      <c r="WWD77" s="530"/>
      <c r="WWE77" s="530"/>
      <c r="WWF77" s="530"/>
      <c r="WWG77" s="530"/>
      <c r="WWH77" s="530"/>
      <c r="WWI77" s="530"/>
      <c r="WWJ77" s="530"/>
      <c r="WWK77" s="530"/>
      <c r="WWL77" s="530"/>
      <c r="WWM77" s="530"/>
      <c r="WWN77" s="530"/>
      <c r="WWO77" s="530"/>
      <c r="WWP77" s="530"/>
      <c r="WWQ77" s="530"/>
      <c r="WWR77" s="530"/>
      <c r="WWS77" s="530"/>
      <c r="WWT77" s="530"/>
      <c r="WWU77" s="530"/>
      <c r="WWV77" s="530"/>
      <c r="WWW77" s="530"/>
      <c r="WWX77" s="530"/>
      <c r="WWY77" s="530"/>
      <c r="WWZ77" s="530"/>
      <c r="WXA77" s="530"/>
      <c r="WXB77" s="530"/>
      <c r="WXC77" s="530"/>
      <c r="WXD77" s="530"/>
      <c r="WXE77" s="530"/>
      <c r="WXF77" s="530"/>
      <c r="WXG77" s="530"/>
      <c r="WXH77" s="530"/>
      <c r="WXI77" s="530"/>
      <c r="WXJ77" s="530"/>
      <c r="WXK77" s="530"/>
      <c r="WXL77" s="530"/>
      <c r="WXM77" s="530"/>
      <c r="WXN77" s="530"/>
      <c r="WXO77" s="530"/>
      <c r="WXP77" s="530"/>
      <c r="WXQ77" s="530"/>
      <c r="WXR77" s="530"/>
      <c r="WXS77" s="530"/>
      <c r="WXT77" s="530"/>
      <c r="WXU77" s="530"/>
      <c r="WXV77" s="530"/>
      <c r="WXW77" s="530"/>
      <c r="WXX77" s="530"/>
      <c r="WXY77" s="530"/>
      <c r="WXZ77" s="530"/>
      <c r="WYA77" s="530"/>
      <c r="WYB77" s="530"/>
      <c r="WYC77" s="530"/>
      <c r="WYD77" s="530"/>
      <c r="WYE77" s="530"/>
      <c r="WYF77" s="530"/>
      <c r="WYG77" s="530"/>
      <c r="WYH77" s="530"/>
      <c r="WYI77" s="530"/>
      <c r="WYJ77" s="530"/>
      <c r="WYK77" s="530"/>
      <c r="WYL77" s="530"/>
      <c r="WYM77" s="530"/>
      <c r="WYN77" s="530"/>
      <c r="WYO77" s="530"/>
      <c r="WYP77" s="530"/>
      <c r="WYQ77" s="530"/>
      <c r="WYR77" s="530"/>
      <c r="WYS77" s="530"/>
      <c r="WYT77" s="530"/>
      <c r="WYU77" s="530"/>
      <c r="WYV77" s="530"/>
      <c r="WYW77" s="530"/>
      <c r="WYX77" s="530"/>
      <c r="WYY77" s="530"/>
      <c r="WYZ77" s="530"/>
      <c r="WZA77" s="530"/>
      <c r="WZB77" s="530"/>
      <c r="WZC77" s="530"/>
      <c r="WZD77" s="530"/>
      <c r="WZE77" s="530"/>
      <c r="WZF77" s="530"/>
      <c r="WZG77" s="530"/>
      <c r="WZH77" s="530"/>
      <c r="WZI77" s="530"/>
      <c r="WZJ77" s="530"/>
      <c r="WZK77" s="530"/>
      <c r="WZL77" s="530"/>
      <c r="WZM77" s="530"/>
      <c r="WZN77" s="530"/>
      <c r="WZO77" s="530"/>
      <c r="WZP77" s="530"/>
      <c r="WZQ77" s="530"/>
      <c r="WZR77" s="530"/>
      <c r="WZS77" s="530"/>
      <c r="WZT77" s="530"/>
      <c r="WZU77" s="530"/>
      <c r="WZV77" s="530"/>
      <c r="WZW77" s="530"/>
      <c r="WZX77" s="530"/>
      <c r="WZY77" s="530"/>
      <c r="WZZ77" s="530"/>
      <c r="XAA77" s="530"/>
      <c r="XAB77" s="530"/>
      <c r="XAC77" s="530"/>
      <c r="XAD77" s="530"/>
      <c r="XAE77" s="530"/>
      <c r="XAF77" s="530"/>
      <c r="XAG77" s="530"/>
      <c r="XAH77" s="530"/>
      <c r="XAI77" s="530"/>
      <c r="XAJ77" s="530"/>
      <c r="XAK77" s="530"/>
      <c r="XAL77" s="530"/>
      <c r="XAM77" s="530"/>
      <c r="XAN77" s="530"/>
      <c r="XAO77" s="530"/>
      <c r="XAP77" s="530"/>
      <c r="XAQ77" s="530"/>
      <c r="XAR77" s="530"/>
      <c r="XAS77" s="530"/>
      <c r="XAT77" s="530"/>
      <c r="XAU77" s="530"/>
      <c r="XAV77" s="530"/>
      <c r="XAW77" s="530"/>
      <c r="XAX77" s="530"/>
      <c r="XAY77" s="530"/>
      <c r="XAZ77" s="530"/>
      <c r="XBA77" s="530"/>
      <c r="XBB77" s="530"/>
      <c r="XBC77" s="530"/>
      <c r="XBD77" s="530"/>
      <c r="XBE77" s="530"/>
      <c r="XBF77" s="530"/>
      <c r="XBG77" s="530"/>
      <c r="XBH77" s="530"/>
      <c r="XBI77" s="530"/>
      <c r="XBJ77" s="530"/>
      <c r="XBK77" s="530"/>
      <c r="XBL77" s="530"/>
      <c r="XBM77" s="530"/>
      <c r="XBN77" s="530"/>
      <c r="XBO77" s="530"/>
      <c r="XBP77" s="530"/>
      <c r="XBQ77" s="530"/>
      <c r="XBR77" s="530"/>
      <c r="XBS77" s="530"/>
      <c r="XBT77" s="530"/>
      <c r="XBU77" s="530"/>
      <c r="XBV77" s="530"/>
      <c r="XBW77" s="530"/>
      <c r="XBX77" s="530"/>
      <c r="XBY77" s="530"/>
      <c r="XBZ77" s="530"/>
      <c r="XCA77" s="530"/>
      <c r="XCB77" s="530"/>
      <c r="XCC77" s="530"/>
      <c r="XCD77" s="530"/>
      <c r="XCE77" s="530"/>
      <c r="XCF77" s="530"/>
      <c r="XCG77" s="530"/>
      <c r="XCH77" s="530"/>
      <c r="XCI77" s="530"/>
      <c r="XCJ77" s="530"/>
      <c r="XCK77" s="530"/>
      <c r="XCL77" s="530"/>
      <c r="XCM77" s="530"/>
      <c r="XCN77" s="530"/>
      <c r="XCO77" s="530"/>
      <c r="XCP77" s="530"/>
      <c r="XCQ77" s="530"/>
      <c r="XCR77" s="530"/>
      <c r="XCS77" s="530"/>
      <c r="XCT77" s="530"/>
      <c r="XCU77" s="530"/>
      <c r="XCV77" s="530"/>
      <c r="XCW77" s="530"/>
      <c r="XCX77" s="530"/>
      <c r="XCY77" s="530"/>
      <c r="XCZ77" s="530"/>
      <c r="XDA77" s="530"/>
      <c r="XDB77" s="530"/>
      <c r="XDC77" s="530"/>
      <c r="XDD77" s="530"/>
      <c r="XDE77" s="530"/>
      <c r="XDF77" s="530"/>
      <c r="XDG77" s="530"/>
      <c r="XDH77" s="530"/>
      <c r="XDI77" s="530"/>
      <c r="XDJ77" s="530"/>
      <c r="XDK77" s="530"/>
      <c r="XDL77" s="530"/>
      <c r="XDM77" s="530"/>
      <c r="XDN77" s="530"/>
      <c r="XDO77" s="530"/>
      <c r="XDP77" s="530"/>
      <c r="XDQ77" s="530"/>
      <c r="XDR77" s="530"/>
      <c r="XDS77" s="530"/>
      <c r="XDT77" s="530"/>
      <c r="XDU77" s="530"/>
      <c r="XDV77" s="530"/>
      <c r="XDW77" s="530"/>
      <c r="XDX77" s="530"/>
      <c r="XDY77" s="530"/>
      <c r="XDZ77" s="530"/>
      <c r="XEA77" s="530"/>
      <c r="XEB77" s="530"/>
      <c r="XEC77" s="530"/>
      <c r="XED77" s="530"/>
      <c r="XEE77" s="530"/>
      <c r="XEF77" s="530"/>
      <c r="XEG77" s="530"/>
      <c r="XEH77" s="530"/>
      <c r="XEI77" s="530"/>
      <c r="XEJ77" s="530"/>
      <c r="XEK77" s="530"/>
      <c r="XEL77" s="530"/>
      <c r="XEM77" s="530"/>
      <c r="XEN77" s="530"/>
      <c r="XEO77" s="530"/>
      <c r="XEP77" s="530"/>
      <c r="XEQ77" s="530"/>
      <c r="XER77" s="530"/>
      <c r="XES77" s="530"/>
      <c r="XET77" s="530"/>
      <c r="XEU77" s="530"/>
      <c r="XEV77" s="530"/>
      <c r="XEW77" s="530"/>
      <c r="XEX77" s="530"/>
      <c r="XEY77" s="530"/>
      <c r="XEZ77" s="530"/>
      <c r="XFA77" s="530"/>
      <c r="XFB77" s="530"/>
      <c r="XFC77" s="530"/>
      <c r="XFD77" s="530"/>
    </row>
    <row r="78" spans="1:16384" s="185" customFormat="1" ht="114.75">
      <c r="A78" s="404" t="s">
        <v>4910</v>
      </c>
      <c r="B78" s="515" t="s">
        <v>52</v>
      </c>
      <c r="C78" s="515" t="s">
        <v>5067</v>
      </c>
      <c r="D78" s="515" t="s">
        <v>641</v>
      </c>
      <c r="E78" s="513" t="s">
        <v>705</v>
      </c>
      <c r="F78" s="512" t="s">
        <v>4853</v>
      </c>
      <c r="G78" s="512" t="s">
        <v>19</v>
      </c>
      <c r="H78" s="512" t="s">
        <v>5093</v>
      </c>
      <c r="I78" s="512" t="s">
        <v>5094</v>
      </c>
      <c r="J78" s="512" t="s">
        <v>5095</v>
      </c>
      <c r="K78" s="513" t="s">
        <v>5006</v>
      </c>
      <c r="L78" s="512">
        <v>2</v>
      </c>
      <c r="M78" s="512" t="s">
        <v>59</v>
      </c>
      <c r="N78" s="513" t="s">
        <v>3035</v>
      </c>
      <c r="O78" s="513" t="s">
        <v>3258</v>
      </c>
      <c r="P78" s="513" t="s">
        <v>3036</v>
      </c>
      <c r="Q78" s="512" t="s">
        <v>50</v>
      </c>
      <c r="R78" s="512" t="s">
        <v>51</v>
      </c>
      <c r="S78" s="513" t="s">
        <v>5096</v>
      </c>
      <c r="T78" s="512" t="s">
        <v>1206</v>
      </c>
      <c r="U78" s="513" t="s">
        <v>3048</v>
      </c>
      <c r="V78" s="513" t="s">
        <v>5097</v>
      </c>
      <c r="W78" s="513" t="s">
        <v>3262</v>
      </c>
      <c r="X78" s="513" t="s">
        <v>194</v>
      </c>
      <c r="Y78" s="512" t="s">
        <v>5098</v>
      </c>
      <c r="Z78" s="512" t="s">
        <v>5099</v>
      </c>
      <c r="AA78" s="512" t="s">
        <v>51</v>
      </c>
      <c r="AB78" s="512" t="s">
        <v>62</v>
      </c>
      <c r="AC78" s="512">
        <v>2</v>
      </c>
      <c r="AD78" s="512" t="s">
        <v>51</v>
      </c>
      <c r="AE78" s="513" t="s">
        <v>5100</v>
      </c>
      <c r="AF78" s="513" t="s">
        <v>49</v>
      </c>
      <c r="AG78" s="513" t="s">
        <v>51</v>
      </c>
      <c r="AH78" s="513" t="s">
        <v>51</v>
      </c>
      <c r="AI78" s="513" t="s">
        <v>49</v>
      </c>
      <c r="AJ78" s="513" t="s">
        <v>49</v>
      </c>
      <c r="AK78" s="513" t="s">
        <v>51</v>
      </c>
      <c r="AL78" s="515" t="s">
        <v>5101</v>
      </c>
      <c r="AM78" s="518" t="s">
        <v>49</v>
      </c>
      <c r="AN78" s="518" t="s">
        <v>49</v>
      </c>
      <c r="AO78" s="511" t="s">
        <v>49</v>
      </c>
      <c r="AP78" s="511" t="s">
        <v>51</v>
      </c>
      <c r="AQ78" s="516" t="s">
        <v>49</v>
      </c>
      <c r="AR78" s="510" t="s">
        <v>5102</v>
      </c>
      <c r="AS78" s="515" t="s">
        <v>5103</v>
      </c>
      <c r="AT78" s="515" t="s">
        <v>1067</v>
      </c>
      <c r="AU78" s="514" t="s">
        <v>5104</v>
      </c>
      <c r="AV78" s="511" t="s">
        <v>1489</v>
      </c>
      <c r="AW78" s="518" t="s">
        <v>5105</v>
      </c>
      <c r="AX78" s="515" t="s">
        <v>194</v>
      </c>
      <c r="AY78" s="515" t="s">
        <v>194</v>
      </c>
      <c r="AZ78" s="515" t="s">
        <v>194</v>
      </c>
      <c r="BA78" s="515" t="s">
        <v>194</v>
      </c>
      <c r="BB78" s="515" t="s">
        <v>194</v>
      </c>
      <c r="BC78" s="515" t="s">
        <v>5046</v>
      </c>
      <c r="BD78" s="515" t="s">
        <v>194</v>
      </c>
      <c r="BE78" s="515" t="s">
        <v>194</v>
      </c>
      <c r="BF78" s="515" t="s">
        <v>49</v>
      </c>
      <c r="BG78" s="515" t="s">
        <v>194</v>
      </c>
      <c r="BH78" s="515" t="s">
        <v>194</v>
      </c>
      <c r="BI78" s="515" t="s">
        <v>194</v>
      </c>
      <c r="BJ78" s="485"/>
      <c r="BK78" s="485"/>
      <c r="BL78" s="485"/>
      <c r="BM78" s="71"/>
    </row>
    <row r="79" spans="1:16384" s="185" customFormat="1" ht="114.75">
      <c r="A79" s="404" t="s">
        <v>4909</v>
      </c>
      <c r="B79" s="515" t="s">
        <v>52</v>
      </c>
      <c r="C79" s="515" t="s">
        <v>5067</v>
      </c>
      <c r="D79" s="515" t="s">
        <v>641</v>
      </c>
      <c r="E79" s="513" t="s">
        <v>705</v>
      </c>
      <c r="F79" s="512" t="s">
        <v>4853</v>
      </c>
      <c r="G79" s="512" t="s">
        <v>5106</v>
      </c>
      <c r="H79" s="512" t="s">
        <v>5107</v>
      </c>
      <c r="I79" s="512" t="s">
        <v>5108</v>
      </c>
      <c r="J79" s="512" t="s">
        <v>5109</v>
      </c>
      <c r="K79" s="513" t="s">
        <v>5006</v>
      </c>
      <c r="L79" s="512">
        <v>2</v>
      </c>
      <c r="M79" s="512" t="s">
        <v>59</v>
      </c>
      <c r="N79" s="513" t="s">
        <v>3035</v>
      </c>
      <c r="O79" s="513" t="s">
        <v>3258</v>
      </c>
      <c r="P79" s="513" t="s">
        <v>3036</v>
      </c>
      <c r="Q79" s="512" t="s">
        <v>50</v>
      </c>
      <c r="R79" s="512" t="s">
        <v>51</v>
      </c>
      <c r="S79" s="513" t="s">
        <v>5096</v>
      </c>
      <c r="T79" s="512" t="s">
        <v>1206</v>
      </c>
      <c r="U79" s="513" t="s">
        <v>51</v>
      </c>
      <c r="V79" s="513" t="s">
        <v>5066</v>
      </c>
      <c r="W79" s="513" t="s">
        <v>3262</v>
      </c>
      <c r="X79" s="513" t="s">
        <v>194</v>
      </c>
      <c r="Y79" s="512">
        <v>3</v>
      </c>
      <c r="Z79" s="512">
        <v>1</v>
      </c>
      <c r="AA79" s="512" t="s">
        <v>51</v>
      </c>
      <c r="AB79" s="512" t="s">
        <v>62</v>
      </c>
      <c r="AC79" s="512">
        <v>2</v>
      </c>
      <c r="AD79" s="512" t="s">
        <v>51</v>
      </c>
      <c r="AE79" s="513" t="s">
        <v>5110</v>
      </c>
      <c r="AF79" s="513" t="s">
        <v>49</v>
      </c>
      <c r="AG79" s="513" t="s">
        <v>51</v>
      </c>
      <c r="AH79" s="513" t="s">
        <v>51</v>
      </c>
      <c r="AI79" s="513" t="s">
        <v>49</v>
      </c>
      <c r="AJ79" s="513" t="s">
        <v>49</v>
      </c>
      <c r="AK79" s="513" t="s">
        <v>51</v>
      </c>
      <c r="AL79" s="515" t="s">
        <v>5101</v>
      </c>
      <c r="AM79" s="518" t="s">
        <v>49</v>
      </c>
      <c r="AN79" s="518" t="s">
        <v>49</v>
      </c>
      <c r="AO79" s="511" t="s">
        <v>49</v>
      </c>
      <c r="AP79" s="511" t="s">
        <v>51</v>
      </c>
      <c r="AQ79" s="516" t="s">
        <v>49</v>
      </c>
      <c r="AR79" s="510" t="s">
        <v>5102</v>
      </c>
      <c r="AS79" s="515" t="s">
        <v>5103</v>
      </c>
      <c r="AT79" s="515" t="s">
        <v>1067</v>
      </c>
      <c r="AU79" s="514" t="s">
        <v>5104</v>
      </c>
      <c r="AV79" s="511" t="s">
        <v>1489</v>
      </c>
      <c r="AW79" s="518" t="s">
        <v>5105</v>
      </c>
      <c r="AX79" s="515" t="s">
        <v>194</v>
      </c>
      <c r="AY79" s="515" t="s">
        <v>194</v>
      </c>
      <c r="AZ79" s="515" t="s">
        <v>194</v>
      </c>
      <c r="BA79" s="515" t="s">
        <v>194</v>
      </c>
      <c r="BB79" s="515" t="s">
        <v>194</v>
      </c>
      <c r="BC79" s="515" t="s">
        <v>5046</v>
      </c>
      <c r="BD79" s="515" t="s">
        <v>194</v>
      </c>
      <c r="BE79" s="515" t="s">
        <v>194</v>
      </c>
      <c r="BF79" s="515" t="s">
        <v>49</v>
      </c>
      <c r="BG79" s="515" t="s">
        <v>194</v>
      </c>
      <c r="BH79" s="515" t="s">
        <v>194</v>
      </c>
      <c r="BI79" s="515" t="s">
        <v>194</v>
      </c>
      <c r="BJ79" s="485"/>
      <c r="BK79" s="485"/>
      <c r="BL79" s="485"/>
      <c r="BM79" s="71"/>
    </row>
    <row r="80" spans="1:16384" s="185" customFormat="1" ht="114.75">
      <c r="A80" s="404" t="s">
        <v>4908</v>
      </c>
      <c r="B80" s="515" t="s">
        <v>52</v>
      </c>
      <c r="C80" s="515" t="s">
        <v>5067</v>
      </c>
      <c r="D80" s="515" t="s">
        <v>641</v>
      </c>
      <c r="E80" s="513" t="s">
        <v>705</v>
      </c>
      <c r="F80" s="517" t="s">
        <v>5111</v>
      </c>
      <c r="G80" s="512" t="s">
        <v>5106</v>
      </c>
      <c r="H80" s="512" t="s">
        <v>5107</v>
      </c>
      <c r="I80" s="512" t="s">
        <v>5108</v>
      </c>
      <c r="J80" s="512" t="s">
        <v>5112</v>
      </c>
      <c r="K80" s="513" t="s">
        <v>5113</v>
      </c>
      <c r="L80" s="512">
        <v>2</v>
      </c>
      <c r="M80" s="512" t="s">
        <v>59</v>
      </c>
      <c r="N80" s="513" t="s">
        <v>3035</v>
      </c>
      <c r="O80" s="513" t="s">
        <v>3258</v>
      </c>
      <c r="P80" s="513" t="s">
        <v>3036</v>
      </c>
      <c r="Q80" s="512" t="s">
        <v>35</v>
      </c>
      <c r="R80" s="512" t="s">
        <v>51</v>
      </c>
      <c r="S80" s="512" t="s">
        <v>5114</v>
      </c>
      <c r="T80" s="512" t="s">
        <v>1206</v>
      </c>
      <c r="U80" s="513" t="s">
        <v>51</v>
      </c>
      <c r="V80" s="513" t="s">
        <v>5066</v>
      </c>
      <c r="W80" s="513" t="s">
        <v>3262</v>
      </c>
      <c r="X80" s="513" t="s">
        <v>194</v>
      </c>
      <c r="Y80" s="512">
        <v>3</v>
      </c>
      <c r="Z80" s="512">
        <v>1</v>
      </c>
      <c r="AA80" s="512" t="s">
        <v>51</v>
      </c>
      <c r="AB80" s="512" t="s">
        <v>62</v>
      </c>
      <c r="AC80" s="512">
        <v>2</v>
      </c>
      <c r="AD80" s="512" t="s">
        <v>51</v>
      </c>
      <c r="AE80" s="513" t="s">
        <v>5110</v>
      </c>
      <c r="AF80" s="513" t="s">
        <v>49</v>
      </c>
      <c r="AG80" s="513" t="s">
        <v>51</v>
      </c>
      <c r="AH80" s="513" t="s">
        <v>51</v>
      </c>
      <c r="AI80" s="513" t="s">
        <v>49</v>
      </c>
      <c r="AJ80" s="513" t="s">
        <v>49</v>
      </c>
      <c r="AK80" s="513" t="s">
        <v>49</v>
      </c>
      <c r="AL80" s="515" t="s">
        <v>49</v>
      </c>
      <c r="AM80" s="518" t="s">
        <v>49</v>
      </c>
      <c r="AN80" s="518" t="s">
        <v>49</v>
      </c>
      <c r="AO80" s="511" t="s">
        <v>49</v>
      </c>
      <c r="AP80" s="511" t="s">
        <v>51</v>
      </c>
      <c r="AQ80" s="516" t="s">
        <v>49</v>
      </c>
      <c r="AR80" s="510" t="s">
        <v>5102</v>
      </c>
      <c r="AS80" s="515" t="s">
        <v>5103</v>
      </c>
      <c r="AT80" s="515" t="s">
        <v>1067</v>
      </c>
      <c r="AU80" s="514" t="s">
        <v>5104</v>
      </c>
      <c r="AV80" s="511" t="s">
        <v>1489</v>
      </c>
      <c r="AW80" s="518" t="s">
        <v>5105</v>
      </c>
      <c r="AX80" s="515" t="s">
        <v>194</v>
      </c>
      <c r="AY80" s="515" t="s">
        <v>194</v>
      </c>
      <c r="AZ80" s="515" t="s">
        <v>194</v>
      </c>
      <c r="BA80" s="515" t="s">
        <v>194</v>
      </c>
      <c r="BB80" s="515" t="s">
        <v>194</v>
      </c>
      <c r="BC80" s="515" t="s">
        <v>5046</v>
      </c>
      <c r="BD80" s="515" t="s">
        <v>194</v>
      </c>
      <c r="BE80" s="515" t="s">
        <v>194</v>
      </c>
      <c r="BF80" s="515" t="s">
        <v>49</v>
      </c>
      <c r="BG80" s="515" t="s">
        <v>194</v>
      </c>
      <c r="BH80" s="515" t="s">
        <v>194</v>
      </c>
      <c r="BI80" s="515" t="s">
        <v>194</v>
      </c>
      <c r="BJ80" s="485"/>
      <c r="BK80" s="485"/>
      <c r="BL80" s="485"/>
      <c r="BM80" s="71"/>
    </row>
    <row r="81" spans="1:66" s="526" customFormat="1" ht="89.25">
      <c r="A81" s="597" t="s">
        <v>5839</v>
      </c>
      <c r="B81" s="525" t="s">
        <v>52</v>
      </c>
      <c r="C81" s="525" t="s">
        <v>5840</v>
      </c>
      <c r="D81" s="525" t="s">
        <v>641</v>
      </c>
      <c r="E81" s="523" t="s">
        <v>705</v>
      </c>
      <c r="F81" s="522" t="s">
        <v>4853</v>
      </c>
      <c r="G81" s="522" t="s">
        <v>5106</v>
      </c>
      <c r="H81" s="522" t="s">
        <v>5841</v>
      </c>
      <c r="I81" s="522" t="s">
        <v>5842</v>
      </c>
      <c r="J81" s="522" t="s">
        <v>5843</v>
      </c>
      <c r="K81" s="523" t="s">
        <v>5059</v>
      </c>
      <c r="L81" s="522">
        <v>2</v>
      </c>
      <c r="M81" s="522" t="s">
        <v>59</v>
      </c>
      <c r="N81" s="523" t="s">
        <v>3035</v>
      </c>
      <c r="O81" s="523" t="s">
        <v>3258</v>
      </c>
      <c r="P81" s="523" t="s">
        <v>3036</v>
      </c>
      <c r="Q81" s="522" t="s">
        <v>2385</v>
      </c>
      <c r="R81" s="522" t="s">
        <v>51</v>
      </c>
      <c r="S81" s="522" t="s">
        <v>4696</v>
      </c>
      <c r="T81" s="522" t="s">
        <v>1206</v>
      </c>
      <c r="U81" s="523" t="s">
        <v>51</v>
      </c>
      <c r="V81" s="523" t="s">
        <v>5844</v>
      </c>
      <c r="W81" s="523" t="s">
        <v>3262</v>
      </c>
      <c r="X81" s="523" t="s">
        <v>194</v>
      </c>
      <c r="Y81" s="522">
        <v>3</v>
      </c>
      <c r="Z81" s="522">
        <v>1</v>
      </c>
      <c r="AA81" s="522" t="s">
        <v>49</v>
      </c>
      <c r="AB81" s="522" t="s">
        <v>49</v>
      </c>
      <c r="AC81" s="522" t="s">
        <v>49</v>
      </c>
      <c r="AD81" s="522" t="s">
        <v>51</v>
      </c>
      <c r="AE81" s="523" t="s">
        <v>5845</v>
      </c>
      <c r="AF81" s="523" t="s">
        <v>49</v>
      </c>
      <c r="AG81" s="523" t="s">
        <v>51</v>
      </c>
      <c r="AH81" s="523" t="s">
        <v>51</v>
      </c>
      <c r="AI81" s="523" t="s">
        <v>49</v>
      </c>
      <c r="AJ81" s="523" t="s">
        <v>49</v>
      </c>
      <c r="AK81" s="523" t="s">
        <v>51</v>
      </c>
      <c r="AL81" s="525" t="s">
        <v>1206</v>
      </c>
      <c r="AM81" s="530" t="s">
        <v>1206</v>
      </c>
      <c r="AN81" s="530" t="s">
        <v>1206</v>
      </c>
      <c r="AO81" s="521" t="s">
        <v>21</v>
      </c>
      <c r="AP81" s="521" t="s">
        <v>51</v>
      </c>
      <c r="AQ81" s="516" t="s">
        <v>49</v>
      </c>
      <c r="AR81" s="519" t="s">
        <v>1206</v>
      </c>
      <c r="AS81" s="525" t="s">
        <v>1206</v>
      </c>
      <c r="AT81" s="525" t="s">
        <v>1067</v>
      </c>
      <c r="AU81" s="524" t="s">
        <v>5846</v>
      </c>
      <c r="AV81" s="521" t="s">
        <v>1489</v>
      </c>
      <c r="AW81" s="530" t="s">
        <v>5105</v>
      </c>
      <c r="AX81" s="525" t="s">
        <v>194</v>
      </c>
      <c r="AY81" s="525" t="s">
        <v>194</v>
      </c>
      <c r="AZ81" s="525" t="s">
        <v>194</v>
      </c>
      <c r="BA81" s="525" t="s">
        <v>194</v>
      </c>
      <c r="BB81" s="525" t="s">
        <v>194</v>
      </c>
      <c r="BC81" s="525" t="s">
        <v>5046</v>
      </c>
      <c r="BD81" s="525" t="s">
        <v>194</v>
      </c>
      <c r="BE81" s="525" t="s">
        <v>194</v>
      </c>
      <c r="BF81" s="525" t="s">
        <v>49</v>
      </c>
      <c r="BG81" s="525" t="s">
        <v>194</v>
      </c>
      <c r="BH81" s="525" t="s">
        <v>194</v>
      </c>
      <c r="BI81" s="525" t="s">
        <v>194</v>
      </c>
      <c r="BJ81" s="521"/>
      <c r="BK81" s="521"/>
      <c r="BL81" s="521"/>
      <c r="BM81" s="520"/>
      <c r="BN81" s="526" t="s">
        <v>5847</v>
      </c>
    </row>
    <row r="82" spans="1:66" s="185" customFormat="1">
      <c r="A82" s="404"/>
      <c r="B82" s="402"/>
      <c r="C82" s="402"/>
      <c r="D82" s="402"/>
      <c r="E82" s="401"/>
      <c r="F82" s="486"/>
      <c r="G82" s="486"/>
      <c r="H82" s="486"/>
      <c r="I82" s="486"/>
      <c r="J82" s="486"/>
      <c r="K82" s="401"/>
      <c r="L82" s="486"/>
      <c r="M82" s="486"/>
      <c r="N82" s="486"/>
      <c r="O82" s="486"/>
      <c r="P82" s="401"/>
      <c r="Q82" s="486"/>
      <c r="R82" s="486"/>
      <c r="S82" s="486"/>
      <c r="T82" s="486"/>
      <c r="U82" s="401"/>
      <c r="V82" s="401"/>
      <c r="W82" s="401"/>
      <c r="X82" s="401"/>
      <c r="Y82" s="486"/>
      <c r="Z82" s="486"/>
      <c r="AA82" s="486"/>
      <c r="AB82" s="486"/>
      <c r="AC82" s="486"/>
      <c r="AD82" s="486"/>
      <c r="AE82" s="401"/>
      <c r="AF82" s="401"/>
      <c r="AG82" s="401"/>
      <c r="AH82" s="401"/>
      <c r="AI82" s="401"/>
      <c r="AJ82" s="401"/>
      <c r="AK82" s="401"/>
      <c r="AL82" s="402"/>
      <c r="AM82" s="402"/>
      <c r="AN82" s="402"/>
      <c r="AO82" s="485"/>
      <c r="AP82" s="485"/>
      <c r="AQ82" s="485"/>
      <c r="AR82" s="52"/>
      <c r="AS82" s="402"/>
      <c r="AT82" s="402"/>
      <c r="AU82" s="150"/>
      <c r="AV82" s="485"/>
      <c r="AW82" s="320"/>
      <c r="AX82" s="402"/>
      <c r="AY82" s="402"/>
      <c r="AZ82" s="402"/>
      <c r="BA82" s="402"/>
      <c r="BB82" s="402"/>
      <c r="BC82" s="402"/>
      <c r="BD82" s="402"/>
      <c r="BE82" s="402"/>
      <c r="BF82" s="402"/>
      <c r="BG82" s="402"/>
      <c r="BH82" s="402"/>
      <c r="BI82" s="402"/>
      <c r="BJ82" s="485"/>
      <c r="BK82" s="485"/>
      <c r="BL82" s="485"/>
      <c r="BM82" s="71"/>
    </row>
    <row r="83" spans="1:66" s="526" customFormat="1" ht="114.75">
      <c r="A83" s="529" t="s">
        <v>5776</v>
      </c>
      <c r="B83" s="525" t="s">
        <v>52</v>
      </c>
      <c r="C83" s="525" t="s">
        <v>4654</v>
      </c>
      <c r="D83" s="525" t="s">
        <v>641</v>
      </c>
      <c r="E83" s="523" t="s">
        <v>705</v>
      </c>
      <c r="F83" s="522" t="s">
        <v>4638</v>
      </c>
      <c r="G83" s="522" t="s">
        <v>3049</v>
      </c>
      <c r="H83" s="522" t="s">
        <v>5777</v>
      </c>
      <c r="I83" s="522" t="s">
        <v>5748</v>
      </c>
      <c r="J83" s="522" t="s">
        <v>5137</v>
      </c>
      <c r="K83" s="523" t="s">
        <v>5006</v>
      </c>
      <c r="L83" s="522">
        <v>2</v>
      </c>
      <c r="M83" s="522" t="s">
        <v>59</v>
      </c>
      <c r="N83" s="522" t="s">
        <v>3035</v>
      </c>
      <c r="O83" s="522" t="s">
        <v>3258</v>
      </c>
      <c r="P83" s="523" t="s">
        <v>3036</v>
      </c>
      <c r="Q83" s="522" t="s">
        <v>3805</v>
      </c>
      <c r="R83" s="522" t="s">
        <v>51</v>
      </c>
      <c r="S83" s="522" t="s">
        <v>2510</v>
      </c>
      <c r="T83" s="522" t="s">
        <v>1206</v>
      </c>
      <c r="U83" s="523" t="s">
        <v>5778</v>
      </c>
      <c r="V83" s="523" t="s">
        <v>5138</v>
      </c>
      <c r="W83" s="523" t="s">
        <v>49</v>
      </c>
      <c r="X83" s="523" t="s">
        <v>194</v>
      </c>
      <c r="Y83" s="522" t="s">
        <v>194</v>
      </c>
      <c r="Z83" s="522" t="s">
        <v>194</v>
      </c>
      <c r="AA83" s="522" t="s">
        <v>1206</v>
      </c>
      <c r="AB83" s="522" t="s">
        <v>49</v>
      </c>
      <c r="AC83" s="522" t="s">
        <v>5764</v>
      </c>
      <c r="AD83" s="522" t="s">
        <v>51</v>
      </c>
      <c r="AE83" s="523" t="s">
        <v>5139</v>
      </c>
      <c r="AF83" s="523" t="s">
        <v>49</v>
      </c>
      <c r="AG83" s="523" t="s">
        <v>51</v>
      </c>
      <c r="AH83" s="523" t="s">
        <v>49</v>
      </c>
      <c r="AI83" s="523" t="s">
        <v>3216</v>
      </c>
      <c r="AJ83" s="523" t="s">
        <v>49</v>
      </c>
      <c r="AK83" s="523" t="s">
        <v>51</v>
      </c>
      <c r="AL83" s="525" t="s">
        <v>51</v>
      </c>
      <c r="AM83" s="525" t="s">
        <v>3954</v>
      </c>
      <c r="AN83" s="525" t="s">
        <v>51</v>
      </c>
      <c r="AO83" s="521" t="s">
        <v>711</v>
      </c>
      <c r="AP83" s="521" t="s">
        <v>3954</v>
      </c>
      <c r="AQ83" s="521" t="s">
        <v>51</v>
      </c>
      <c r="AR83" s="519" t="s">
        <v>5102</v>
      </c>
      <c r="AS83" s="525" t="s">
        <v>49</v>
      </c>
      <c r="AT83" s="525" t="s">
        <v>1067</v>
      </c>
      <c r="AU83" s="524" t="s">
        <v>5104</v>
      </c>
      <c r="AV83" s="521" t="s">
        <v>1489</v>
      </c>
      <c r="AW83" s="530" t="s">
        <v>5105</v>
      </c>
      <c r="AX83" s="525" t="s">
        <v>194</v>
      </c>
      <c r="AY83" s="525" t="s">
        <v>194</v>
      </c>
      <c r="AZ83" s="525" t="s">
        <v>194</v>
      </c>
      <c r="BA83" s="525" t="s">
        <v>194</v>
      </c>
      <c r="BB83" s="525" t="s">
        <v>194</v>
      </c>
      <c r="BC83" s="525" t="s">
        <v>5046</v>
      </c>
      <c r="BD83" s="525" t="s">
        <v>194</v>
      </c>
      <c r="BE83" s="525" t="s">
        <v>194</v>
      </c>
      <c r="BF83" s="525" t="s">
        <v>194</v>
      </c>
      <c r="BG83" s="525" t="s">
        <v>5140</v>
      </c>
      <c r="BH83" s="525" t="s">
        <v>194</v>
      </c>
      <c r="BI83" s="525" t="s">
        <v>5039</v>
      </c>
      <c r="BJ83" s="521"/>
      <c r="BK83" s="521" t="s">
        <v>5792</v>
      </c>
      <c r="BL83" s="521"/>
      <c r="BM83" s="520"/>
    </row>
    <row r="84" spans="1:66" s="526" customFormat="1" ht="127.5">
      <c r="A84" s="597" t="s">
        <v>5855</v>
      </c>
      <c r="B84" s="525" t="s">
        <v>52</v>
      </c>
      <c r="C84" s="525" t="s">
        <v>5746</v>
      </c>
      <c r="D84" s="525" t="s">
        <v>641</v>
      </c>
      <c r="E84" s="523" t="s">
        <v>705</v>
      </c>
      <c r="F84" s="522" t="s">
        <v>5856</v>
      </c>
      <c r="G84" s="522" t="s">
        <v>3049</v>
      </c>
      <c r="H84" s="522" t="s">
        <v>5857</v>
      </c>
      <c r="I84" s="522" t="s">
        <v>5748</v>
      </c>
      <c r="J84" s="522" t="s">
        <v>5137</v>
      </c>
      <c r="K84" s="523" t="s">
        <v>5858</v>
      </c>
      <c r="L84" s="522">
        <v>2</v>
      </c>
      <c r="M84" s="522" t="s">
        <v>59</v>
      </c>
      <c r="N84" s="522" t="s">
        <v>3035</v>
      </c>
      <c r="O84" s="522" t="s">
        <v>3258</v>
      </c>
      <c r="P84" s="523" t="s">
        <v>3036</v>
      </c>
      <c r="Q84" s="522" t="s">
        <v>3805</v>
      </c>
      <c r="R84" s="522" t="s">
        <v>51</v>
      </c>
      <c r="S84" s="522" t="s">
        <v>5111</v>
      </c>
      <c r="T84" s="522" t="s">
        <v>1206</v>
      </c>
      <c r="U84" s="523" t="s">
        <v>5778</v>
      </c>
      <c r="V84" s="523" t="s">
        <v>5138</v>
      </c>
      <c r="W84" s="598" t="s">
        <v>3262</v>
      </c>
      <c r="X84" s="523" t="s">
        <v>194</v>
      </c>
      <c r="Y84" s="522" t="s">
        <v>194</v>
      </c>
      <c r="Z84" s="522" t="s">
        <v>194</v>
      </c>
      <c r="AA84" s="522" t="s">
        <v>49</v>
      </c>
      <c r="AB84" s="522" t="s">
        <v>49</v>
      </c>
      <c r="AC84" s="522" t="s">
        <v>5764</v>
      </c>
      <c r="AD84" s="522" t="s">
        <v>51</v>
      </c>
      <c r="AE84" s="523" t="s">
        <v>5139</v>
      </c>
      <c r="AF84" s="523" t="s">
        <v>49</v>
      </c>
      <c r="AG84" s="523" t="s">
        <v>51</v>
      </c>
      <c r="AH84" s="523" t="s">
        <v>49</v>
      </c>
      <c r="AI84" s="523" t="s">
        <v>3216</v>
      </c>
      <c r="AJ84" s="523" t="s">
        <v>49</v>
      </c>
      <c r="AK84" s="523" t="s">
        <v>51</v>
      </c>
      <c r="AL84" s="525" t="s">
        <v>3954</v>
      </c>
      <c r="AM84" s="525" t="s">
        <v>3954</v>
      </c>
      <c r="AN84" s="525" t="s">
        <v>1206</v>
      </c>
      <c r="AO84" s="521" t="s">
        <v>51</v>
      </c>
      <c r="AP84" s="521" t="s">
        <v>51</v>
      </c>
      <c r="AQ84" s="521" t="s">
        <v>49</v>
      </c>
      <c r="AR84" s="519" t="s">
        <v>5102</v>
      </c>
      <c r="AS84" s="525" t="s">
        <v>49</v>
      </c>
      <c r="AT84" s="525" t="s">
        <v>1067</v>
      </c>
      <c r="AU84" s="524" t="s">
        <v>5859</v>
      </c>
      <c r="AV84" s="521" t="s">
        <v>1489</v>
      </c>
      <c r="AW84" s="530" t="s">
        <v>5860</v>
      </c>
      <c r="AX84" s="525" t="s">
        <v>194</v>
      </c>
      <c r="AY84" s="525" t="s">
        <v>194</v>
      </c>
      <c r="AZ84" s="525" t="s">
        <v>194</v>
      </c>
      <c r="BA84" s="525" t="s">
        <v>194</v>
      </c>
      <c r="BB84" s="525" t="s">
        <v>194</v>
      </c>
      <c r="BC84" s="525" t="s">
        <v>5046</v>
      </c>
      <c r="BD84" s="525" t="s">
        <v>194</v>
      </c>
      <c r="BE84" s="525" t="s">
        <v>194</v>
      </c>
      <c r="BF84" s="525" t="s">
        <v>194</v>
      </c>
      <c r="BG84" s="525" t="s">
        <v>5140</v>
      </c>
      <c r="BH84" s="525" t="s">
        <v>194</v>
      </c>
      <c r="BI84" s="525" t="s">
        <v>5039</v>
      </c>
      <c r="BJ84" s="521"/>
      <c r="BK84" s="521" t="s">
        <v>5792</v>
      </c>
      <c r="BL84" s="521"/>
      <c r="BM84" s="520"/>
    </row>
    <row r="85" spans="1:66" s="526" customFormat="1" ht="114.75">
      <c r="A85" s="529" t="s">
        <v>5779</v>
      </c>
      <c r="B85" s="525" t="s">
        <v>52</v>
      </c>
      <c r="C85" s="525" t="s">
        <v>5182</v>
      </c>
      <c r="D85" s="525" t="s">
        <v>641</v>
      </c>
      <c r="E85" s="523" t="s">
        <v>705</v>
      </c>
      <c r="F85" s="522" t="s">
        <v>4716</v>
      </c>
      <c r="G85" s="522" t="s">
        <v>3049</v>
      </c>
      <c r="H85" s="522" t="s">
        <v>5777</v>
      </c>
      <c r="I85" s="522" t="s">
        <v>5748</v>
      </c>
      <c r="J85" s="522" t="s">
        <v>5137</v>
      </c>
      <c r="K85" s="523" t="s">
        <v>5141</v>
      </c>
      <c r="L85" s="522">
        <v>2</v>
      </c>
      <c r="M85" s="522" t="s">
        <v>59</v>
      </c>
      <c r="N85" s="522" t="s">
        <v>3035</v>
      </c>
      <c r="O85" s="522" t="s">
        <v>3258</v>
      </c>
      <c r="P85" s="523" t="s">
        <v>3036</v>
      </c>
      <c r="Q85" s="522" t="s">
        <v>3805</v>
      </c>
      <c r="R85" s="522" t="s">
        <v>51</v>
      </c>
      <c r="S85" s="522" t="s">
        <v>2510</v>
      </c>
      <c r="T85" s="522" t="s">
        <v>1206</v>
      </c>
      <c r="U85" s="523" t="s">
        <v>5778</v>
      </c>
      <c r="V85" s="523" t="s">
        <v>5138</v>
      </c>
      <c r="W85" s="523" t="s">
        <v>49</v>
      </c>
      <c r="X85" s="523" t="s">
        <v>194</v>
      </c>
      <c r="Y85" s="522" t="s">
        <v>194</v>
      </c>
      <c r="Z85" s="522" t="s">
        <v>194</v>
      </c>
      <c r="AA85" s="522" t="s">
        <v>1206</v>
      </c>
      <c r="AB85" s="522" t="s">
        <v>49</v>
      </c>
      <c r="AC85" s="522" t="s">
        <v>5764</v>
      </c>
      <c r="AD85" s="522" t="s">
        <v>51</v>
      </c>
      <c r="AE85" s="523" t="s">
        <v>5139</v>
      </c>
      <c r="AF85" s="523" t="s">
        <v>49</v>
      </c>
      <c r="AG85" s="523" t="s">
        <v>3216</v>
      </c>
      <c r="AH85" s="523" t="s">
        <v>49</v>
      </c>
      <c r="AI85" s="523" t="s">
        <v>51</v>
      </c>
      <c r="AJ85" s="523" t="s">
        <v>49</v>
      </c>
      <c r="AK85" s="523" t="s">
        <v>51</v>
      </c>
      <c r="AL85" s="525" t="s">
        <v>3954</v>
      </c>
      <c r="AM85" s="525" t="s">
        <v>3954</v>
      </c>
      <c r="AN85" s="525" t="s">
        <v>51</v>
      </c>
      <c r="AO85" s="521" t="s">
        <v>51</v>
      </c>
      <c r="AP85" s="521" t="s">
        <v>3954</v>
      </c>
      <c r="AQ85" s="521" t="s">
        <v>49</v>
      </c>
      <c r="AR85" s="519" t="s">
        <v>5102</v>
      </c>
      <c r="AS85" s="525" t="s">
        <v>49</v>
      </c>
      <c r="AT85" s="525" t="s">
        <v>1067</v>
      </c>
      <c r="AU85" s="524" t="s">
        <v>5104</v>
      </c>
      <c r="AV85" s="521" t="s">
        <v>1489</v>
      </c>
      <c r="AW85" s="530" t="s">
        <v>5105</v>
      </c>
      <c r="AX85" s="525" t="s">
        <v>194</v>
      </c>
      <c r="AY85" s="525" t="s">
        <v>194</v>
      </c>
      <c r="AZ85" s="525" t="s">
        <v>194</v>
      </c>
      <c r="BA85" s="525" t="s">
        <v>194</v>
      </c>
      <c r="BB85" s="525" t="s">
        <v>194</v>
      </c>
      <c r="BC85" s="525" t="s">
        <v>5046</v>
      </c>
      <c r="BD85" s="525" t="s">
        <v>194</v>
      </c>
      <c r="BE85" s="525" t="s">
        <v>194</v>
      </c>
      <c r="BF85" s="525" t="s">
        <v>194</v>
      </c>
      <c r="BG85" s="525" t="s">
        <v>5140</v>
      </c>
      <c r="BH85" s="525" t="s">
        <v>194</v>
      </c>
      <c r="BI85" s="525" t="s">
        <v>5039</v>
      </c>
      <c r="BJ85" s="521"/>
      <c r="BK85" s="521" t="s">
        <v>5792</v>
      </c>
      <c r="BL85" s="521"/>
      <c r="BM85" s="520"/>
    </row>
    <row r="86" spans="1:66" s="526" customFormat="1" ht="140.25">
      <c r="A86" s="529" t="s">
        <v>5780</v>
      </c>
      <c r="B86" s="525" t="s">
        <v>52</v>
      </c>
      <c r="C86" s="525" t="s">
        <v>5182</v>
      </c>
      <c r="D86" s="525" t="s">
        <v>641</v>
      </c>
      <c r="E86" s="523" t="s">
        <v>705</v>
      </c>
      <c r="F86" s="522" t="s">
        <v>5781</v>
      </c>
      <c r="G86" s="522" t="s">
        <v>3049</v>
      </c>
      <c r="H86" s="522" t="s">
        <v>5777</v>
      </c>
      <c r="I86" s="522" t="s">
        <v>5748</v>
      </c>
      <c r="J86" s="522" t="s">
        <v>5137</v>
      </c>
      <c r="K86" s="523" t="s">
        <v>5141</v>
      </c>
      <c r="L86" s="522">
        <v>2</v>
      </c>
      <c r="M86" s="522" t="s">
        <v>59</v>
      </c>
      <c r="N86" s="522" t="s">
        <v>3035</v>
      </c>
      <c r="O86" s="522" t="s">
        <v>3258</v>
      </c>
      <c r="P86" s="523" t="s">
        <v>3036</v>
      </c>
      <c r="Q86" s="522" t="s">
        <v>3805</v>
      </c>
      <c r="R86" s="522" t="s">
        <v>51</v>
      </c>
      <c r="S86" s="522" t="s">
        <v>2510</v>
      </c>
      <c r="T86" s="522" t="s">
        <v>1206</v>
      </c>
      <c r="U86" s="523" t="s">
        <v>5778</v>
      </c>
      <c r="V86" s="523" t="s">
        <v>5138</v>
      </c>
      <c r="W86" s="523" t="s">
        <v>49</v>
      </c>
      <c r="X86" s="523" t="s">
        <v>194</v>
      </c>
      <c r="Y86" s="522" t="s">
        <v>194</v>
      </c>
      <c r="Z86" s="522" t="s">
        <v>194</v>
      </c>
      <c r="AA86" s="522" t="s">
        <v>1206</v>
      </c>
      <c r="AB86" s="522" t="s">
        <v>49</v>
      </c>
      <c r="AC86" s="522" t="s">
        <v>5764</v>
      </c>
      <c r="AD86" s="522" t="s">
        <v>51</v>
      </c>
      <c r="AE86" s="523" t="s">
        <v>5782</v>
      </c>
      <c r="AF86" s="523" t="s">
        <v>49</v>
      </c>
      <c r="AG86" s="523" t="s">
        <v>51</v>
      </c>
      <c r="AH86" s="523" t="s">
        <v>49</v>
      </c>
      <c r="AI86" s="523" t="s">
        <v>51</v>
      </c>
      <c r="AJ86" s="523" t="s">
        <v>49</v>
      </c>
      <c r="AK86" s="523" t="s">
        <v>51</v>
      </c>
      <c r="AL86" s="525" t="s">
        <v>3954</v>
      </c>
      <c r="AM86" s="525" t="s">
        <v>3954</v>
      </c>
      <c r="AN86" s="525" t="s">
        <v>49</v>
      </c>
      <c r="AO86" s="521" t="s">
        <v>51</v>
      </c>
      <c r="AP86" s="521" t="s">
        <v>51</v>
      </c>
      <c r="AQ86" s="521" t="s">
        <v>49</v>
      </c>
      <c r="AR86" s="519" t="s">
        <v>5102</v>
      </c>
      <c r="AS86" s="525" t="s">
        <v>49</v>
      </c>
      <c r="AT86" s="525" t="s">
        <v>1067</v>
      </c>
      <c r="AU86" s="524" t="s">
        <v>5783</v>
      </c>
      <c r="AV86" s="521" t="s">
        <v>1489</v>
      </c>
      <c r="AW86" s="530" t="s">
        <v>5105</v>
      </c>
      <c r="AX86" s="525" t="s">
        <v>194</v>
      </c>
      <c r="AY86" s="525" t="s">
        <v>194</v>
      </c>
      <c r="AZ86" s="525" t="s">
        <v>194</v>
      </c>
      <c r="BA86" s="525" t="s">
        <v>194</v>
      </c>
      <c r="BB86" s="525" t="s">
        <v>194</v>
      </c>
      <c r="BC86" s="525" t="s">
        <v>5046</v>
      </c>
      <c r="BD86" s="525" t="s">
        <v>194</v>
      </c>
      <c r="BE86" s="525" t="s">
        <v>194</v>
      </c>
      <c r="BF86" s="525" t="s">
        <v>194</v>
      </c>
      <c r="BG86" s="525" t="s">
        <v>5140</v>
      </c>
      <c r="BH86" s="525" t="s">
        <v>194</v>
      </c>
      <c r="BI86" s="525" t="s">
        <v>5039</v>
      </c>
      <c r="BJ86" s="521"/>
      <c r="BK86" s="521" t="s">
        <v>5792</v>
      </c>
      <c r="BL86" s="521"/>
      <c r="BM86" s="520"/>
    </row>
    <row r="87" spans="1:66" s="526" customFormat="1" ht="114.75">
      <c r="A87" s="529" t="s">
        <v>5784</v>
      </c>
      <c r="B87" s="525" t="s">
        <v>52</v>
      </c>
      <c r="C87" s="525" t="s">
        <v>5752</v>
      </c>
      <c r="D87" s="525" t="s">
        <v>641</v>
      </c>
      <c r="E87" s="523" t="s">
        <v>705</v>
      </c>
      <c r="F87" s="522" t="s">
        <v>4854</v>
      </c>
      <c r="G87" s="522" t="s">
        <v>3049</v>
      </c>
      <c r="H87" s="522" t="s">
        <v>5785</v>
      </c>
      <c r="I87" s="522" t="s">
        <v>5786</v>
      </c>
      <c r="J87" s="522" t="s">
        <v>5787</v>
      </c>
      <c r="K87" s="523" t="s">
        <v>5059</v>
      </c>
      <c r="L87" s="522">
        <v>2</v>
      </c>
      <c r="M87" s="522" t="s">
        <v>59</v>
      </c>
      <c r="N87" s="522" t="s">
        <v>3035</v>
      </c>
      <c r="O87" s="522" t="s">
        <v>5788</v>
      </c>
      <c r="P87" s="523" t="s">
        <v>3036</v>
      </c>
      <c r="Q87" s="522" t="s">
        <v>3805</v>
      </c>
      <c r="R87" s="522" t="s">
        <v>51</v>
      </c>
      <c r="S87" s="522" t="s">
        <v>2510</v>
      </c>
      <c r="T87" s="522" t="s">
        <v>1206</v>
      </c>
      <c r="U87" s="523" t="s">
        <v>5778</v>
      </c>
      <c r="V87" s="523" t="s">
        <v>5138</v>
      </c>
      <c r="W87" s="523" t="s">
        <v>49</v>
      </c>
      <c r="X87" s="523" t="s">
        <v>194</v>
      </c>
      <c r="Y87" s="522" t="s">
        <v>194</v>
      </c>
      <c r="Z87" s="522" t="s">
        <v>194</v>
      </c>
      <c r="AA87" s="522" t="s">
        <v>5789</v>
      </c>
      <c r="AB87" s="522" t="s">
        <v>49</v>
      </c>
      <c r="AC87" s="522" t="s">
        <v>5764</v>
      </c>
      <c r="AD87" s="522" t="s">
        <v>51</v>
      </c>
      <c r="AE87" s="523" t="s">
        <v>5790</v>
      </c>
      <c r="AF87" s="523" t="s">
        <v>49</v>
      </c>
      <c r="AG87" s="523" t="s">
        <v>51</v>
      </c>
      <c r="AH87" s="523" t="s">
        <v>49</v>
      </c>
      <c r="AI87" s="523" t="s">
        <v>51</v>
      </c>
      <c r="AJ87" s="523" t="s">
        <v>49</v>
      </c>
      <c r="AK87" s="523" t="s">
        <v>51</v>
      </c>
      <c r="AL87" s="525" t="s">
        <v>3954</v>
      </c>
      <c r="AM87" s="525" t="s">
        <v>3954</v>
      </c>
      <c r="AN87" s="525" t="s">
        <v>49</v>
      </c>
      <c r="AO87" s="521" t="s">
        <v>51</v>
      </c>
      <c r="AP87" s="521" t="s">
        <v>51</v>
      </c>
      <c r="AQ87" s="521" t="s">
        <v>49</v>
      </c>
      <c r="AR87" s="519" t="s">
        <v>5102</v>
      </c>
      <c r="AS87" s="525" t="s">
        <v>49</v>
      </c>
      <c r="AT87" s="525" t="s">
        <v>1067</v>
      </c>
      <c r="AU87" s="524" t="s">
        <v>5791</v>
      </c>
      <c r="AV87" s="521" t="s">
        <v>1489</v>
      </c>
      <c r="AW87" s="530" t="s">
        <v>5105</v>
      </c>
      <c r="AX87" s="525" t="s">
        <v>194</v>
      </c>
      <c r="AY87" s="525" t="s">
        <v>194</v>
      </c>
      <c r="AZ87" s="525" t="s">
        <v>194</v>
      </c>
      <c r="BA87" s="525" t="s">
        <v>194</v>
      </c>
      <c r="BB87" s="525" t="s">
        <v>194</v>
      </c>
      <c r="BC87" s="525" t="s">
        <v>5046</v>
      </c>
      <c r="BD87" s="525" t="s">
        <v>194</v>
      </c>
      <c r="BE87" s="525" t="s">
        <v>194</v>
      </c>
      <c r="BF87" s="525" t="s">
        <v>194</v>
      </c>
      <c r="BG87" s="525" t="s">
        <v>5140</v>
      </c>
      <c r="BH87" s="525" t="s">
        <v>194</v>
      </c>
      <c r="BI87" s="525" t="s">
        <v>51</v>
      </c>
      <c r="BJ87" s="521"/>
      <c r="BK87" s="521" t="s">
        <v>5792</v>
      </c>
      <c r="BL87" s="521"/>
      <c r="BM87" s="520"/>
    </row>
    <row r="88" spans="1:66" s="526" customFormat="1">
      <c r="A88" s="529"/>
      <c r="B88" s="525"/>
      <c r="C88" s="525"/>
      <c r="D88" s="525"/>
      <c r="E88" s="523"/>
      <c r="F88" s="522"/>
      <c r="G88" s="522"/>
      <c r="H88" s="522"/>
      <c r="I88" s="522"/>
      <c r="J88" s="522"/>
      <c r="K88" s="523"/>
      <c r="L88" s="522"/>
      <c r="M88" s="522"/>
      <c r="N88" s="522"/>
      <c r="O88" s="522"/>
      <c r="P88" s="523"/>
      <c r="Q88" s="522"/>
      <c r="R88" s="522"/>
      <c r="S88" s="522"/>
      <c r="T88" s="522"/>
      <c r="U88" s="523"/>
      <c r="V88" s="523"/>
      <c r="W88" s="523"/>
      <c r="X88" s="523"/>
      <c r="Y88" s="522"/>
      <c r="Z88" s="522"/>
      <c r="AA88" s="522"/>
      <c r="AB88" s="522"/>
      <c r="AC88" s="522"/>
      <c r="AD88" s="522"/>
      <c r="AE88" s="523"/>
      <c r="AF88" s="523"/>
      <c r="AG88" s="523"/>
      <c r="AH88" s="523"/>
      <c r="AI88" s="523"/>
      <c r="AJ88" s="523"/>
      <c r="AK88" s="523"/>
      <c r="AL88" s="525"/>
      <c r="AM88" s="525"/>
      <c r="AN88" s="525"/>
      <c r="AO88" s="521"/>
      <c r="AP88" s="521"/>
      <c r="AQ88" s="521"/>
      <c r="AR88" s="519"/>
      <c r="AS88" s="525"/>
      <c r="AT88" s="525"/>
      <c r="AU88" s="524"/>
      <c r="AV88" s="521"/>
      <c r="AW88" s="530"/>
      <c r="AX88" s="525"/>
      <c r="AY88" s="525"/>
      <c r="AZ88" s="525"/>
      <c r="BA88" s="525"/>
      <c r="BB88" s="525"/>
      <c r="BC88" s="525"/>
      <c r="BD88" s="525"/>
      <c r="BE88" s="525"/>
      <c r="BF88" s="525"/>
      <c r="BG88" s="525"/>
      <c r="BH88" s="525"/>
      <c r="BI88" s="525"/>
      <c r="BJ88" s="521"/>
      <c r="BK88" s="521"/>
      <c r="BL88" s="521"/>
      <c r="BM88" s="520"/>
    </row>
    <row r="89" spans="1:66" s="526" customFormat="1" ht="114.75">
      <c r="A89" s="529" t="s">
        <v>5115</v>
      </c>
      <c r="B89" s="525" t="s">
        <v>52</v>
      </c>
      <c r="C89" s="525" t="s">
        <v>5091</v>
      </c>
      <c r="D89" s="525" t="s">
        <v>641</v>
      </c>
      <c r="E89" s="523" t="s">
        <v>705</v>
      </c>
      <c r="F89" s="522" t="s">
        <v>4638</v>
      </c>
      <c r="G89" s="522" t="s">
        <v>640</v>
      </c>
      <c r="H89" s="522" t="s">
        <v>5142</v>
      </c>
      <c r="I89" s="522" t="s">
        <v>5143</v>
      </c>
      <c r="J89" s="522" t="s">
        <v>5116</v>
      </c>
      <c r="K89" s="523" t="s">
        <v>5006</v>
      </c>
      <c r="L89" s="522">
        <v>2</v>
      </c>
      <c r="M89" s="522" t="s">
        <v>59</v>
      </c>
      <c r="N89" s="522" t="s">
        <v>3035</v>
      </c>
      <c r="O89" s="522" t="s">
        <v>3258</v>
      </c>
      <c r="P89" s="523" t="s">
        <v>3036</v>
      </c>
      <c r="Q89" s="522" t="s">
        <v>635</v>
      </c>
      <c r="R89" s="522" t="s">
        <v>51</v>
      </c>
      <c r="S89" s="522" t="s">
        <v>2510</v>
      </c>
      <c r="T89" s="522" t="s">
        <v>1206</v>
      </c>
      <c r="U89" s="523" t="s">
        <v>3048</v>
      </c>
      <c r="V89" s="523" t="s">
        <v>5117</v>
      </c>
      <c r="W89" s="523" t="s">
        <v>3262</v>
      </c>
      <c r="X89" s="523" t="s">
        <v>194</v>
      </c>
      <c r="Y89" s="522" t="s">
        <v>5118</v>
      </c>
      <c r="Z89" s="522" t="s">
        <v>194</v>
      </c>
      <c r="AA89" s="522" t="s">
        <v>51</v>
      </c>
      <c r="AB89" s="522" t="s">
        <v>49</v>
      </c>
      <c r="AC89" s="522">
        <v>2</v>
      </c>
      <c r="AD89" s="522" t="s">
        <v>51</v>
      </c>
      <c r="AE89" s="523" t="s">
        <v>5119</v>
      </c>
      <c r="AF89" s="523" t="s">
        <v>49</v>
      </c>
      <c r="AG89" s="523" t="s">
        <v>49</v>
      </c>
      <c r="AH89" s="523" t="s">
        <v>5120</v>
      </c>
      <c r="AI89" s="523" t="s">
        <v>51</v>
      </c>
      <c r="AJ89" s="523" t="s">
        <v>49</v>
      </c>
      <c r="AK89" s="523" t="s">
        <v>51</v>
      </c>
      <c r="AL89" s="525" t="s">
        <v>51</v>
      </c>
      <c r="AM89" s="525" t="s">
        <v>49</v>
      </c>
      <c r="AN89" s="525" t="s">
        <v>51</v>
      </c>
      <c r="AO89" s="521" t="s">
        <v>51</v>
      </c>
      <c r="AP89" s="521" t="s">
        <v>51</v>
      </c>
      <c r="AQ89" s="521" t="s">
        <v>51</v>
      </c>
      <c r="AR89" s="519" t="s">
        <v>5102</v>
      </c>
      <c r="AS89" s="525" t="s">
        <v>4235</v>
      </c>
      <c r="AT89" s="525" t="s">
        <v>1067</v>
      </c>
      <c r="AU89" s="524" t="s">
        <v>5104</v>
      </c>
      <c r="AV89" s="521" t="s">
        <v>1489</v>
      </c>
      <c r="AW89" s="530" t="s">
        <v>5105</v>
      </c>
      <c r="AX89" s="525" t="s">
        <v>700</v>
      </c>
      <c r="AY89" s="525" t="s">
        <v>62</v>
      </c>
      <c r="AZ89" s="525" t="s">
        <v>3100</v>
      </c>
      <c r="BA89" s="525" t="s">
        <v>5121</v>
      </c>
      <c r="BB89" s="525" t="s">
        <v>5122</v>
      </c>
      <c r="BC89" s="525" t="s">
        <v>5046</v>
      </c>
      <c r="BD89" s="525" t="s">
        <v>5123</v>
      </c>
      <c r="BE89" s="525" t="s">
        <v>51</v>
      </c>
      <c r="BF89" s="525" t="s">
        <v>49</v>
      </c>
      <c r="BG89" s="525" t="s">
        <v>2099</v>
      </c>
      <c r="BH89" s="525" t="s">
        <v>1489</v>
      </c>
      <c r="BI89" s="525" t="s">
        <v>51</v>
      </c>
      <c r="BJ89" s="521" t="s">
        <v>5124</v>
      </c>
      <c r="BK89" s="521"/>
      <c r="BL89" s="521"/>
      <c r="BM89" s="520"/>
    </row>
    <row r="90" spans="1:66" s="526" customFormat="1" ht="127.5">
      <c r="A90" s="597" t="s">
        <v>5869</v>
      </c>
      <c r="B90" s="525" t="s">
        <v>52</v>
      </c>
      <c r="C90" s="525"/>
      <c r="D90" s="525" t="s">
        <v>641</v>
      </c>
      <c r="E90" s="523" t="s">
        <v>705</v>
      </c>
      <c r="F90" s="522" t="s">
        <v>5856</v>
      </c>
      <c r="G90" s="522" t="s">
        <v>640</v>
      </c>
      <c r="H90" s="522" t="s">
        <v>5870</v>
      </c>
      <c r="I90" s="522" t="s">
        <v>5871</v>
      </c>
      <c r="J90" s="522" t="s">
        <v>5872</v>
      </c>
      <c r="K90" s="523" t="s">
        <v>5864</v>
      </c>
      <c r="L90" s="522">
        <v>2</v>
      </c>
      <c r="M90" s="522" t="s">
        <v>59</v>
      </c>
      <c r="N90" s="522" t="s">
        <v>3035</v>
      </c>
      <c r="O90" s="522" t="s">
        <v>3258</v>
      </c>
      <c r="P90" s="523" t="s">
        <v>3036</v>
      </c>
      <c r="Q90" s="522" t="s">
        <v>635</v>
      </c>
      <c r="R90" s="522" t="s">
        <v>51</v>
      </c>
      <c r="S90" s="522" t="s">
        <v>2510</v>
      </c>
      <c r="T90" s="522" t="s">
        <v>1206</v>
      </c>
      <c r="U90" s="523" t="s">
        <v>3048</v>
      </c>
      <c r="V90" s="523" t="s">
        <v>5117</v>
      </c>
      <c r="W90" s="523" t="s">
        <v>3262</v>
      </c>
      <c r="X90" s="523" t="s">
        <v>5874</v>
      </c>
      <c r="Y90" s="522">
        <v>1</v>
      </c>
      <c r="Z90" s="522" t="s">
        <v>194</v>
      </c>
      <c r="AA90" s="522" t="s">
        <v>51</v>
      </c>
      <c r="AB90" s="522" t="s">
        <v>49</v>
      </c>
      <c r="AC90" s="522">
        <v>2</v>
      </c>
      <c r="AD90" s="522" t="s">
        <v>51</v>
      </c>
      <c r="AE90" s="523"/>
      <c r="AF90" s="523"/>
      <c r="AG90" s="523"/>
      <c r="AH90" s="523"/>
      <c r="AI90" s="523"/>
      <c r="AJ90" s="523"/>
      <c r="AK90" s="523"/>
      <c r="AL90" s="525"/>
      <c r="AM90" s="525"/>
      <c r="AN90" s="525"/>
      <c r="AO90" s="521"/>
      <c r="AP90" s="521"/>
      <c r="AQ90" s="521"/>
      <c r="AR90" s="519"/>
      <c r="AS90" s="525"/>
      <c r="AT90" s="525"/>
      <c r="AU90" s="524" t="s">
        <v>5873</v>
      </c>
      <c r="AV90" s="521"/>
      <c r="AW90" s="530"/>
      <c r="AX90" s="525"/>
      <c r="AY90" s="525"/>
      <c r="AZ90" s="525"/>
      <c r="BA90" s="525"/>
      <c r="BB90" s="525"/>
      <c r="BC90" s="525"/>
      <c r="BD90" s="525"/>
      <c r="BE90" s="525"/>
      <c r="BF90" s="525"/>
      <c r="BG90" s="525"/>
      <c r="BH90" s="525"/>
      <c r="BI90" s="525"/>
      <c r="BJ90" s="521"/>
      <c r="BK90" s="521"/>
      <c r="BL90" s="521"/>
      <c r="BM90" s="520"/>
    </row>
    <row r="91" spans="1:66" s="526" customFormat="1" ht="114.75">
      <c r="A91" s="529" t="s">
        <v>5144</v>
      </c>
      <c r="B91" s="525" t="s">
        <v>52</v>
      </c>
      <c r="C91" s="525" t="s">
        <v>5125</v>
      </c>
      <c r="D91" s="525" t="s">
        <v>641</v>
      </c>
      <c r="E91" s="523" t="s">
        <v>705</v>
      </c>
      <c r="F91" s="522" t="s">
        <v>4716</v>
      </c>
      <c r="G91" s="522" t="s">
        <v>640</v>
      </c>
      <c r="H91" s="522" t="s">
        <v>5126</v>
      </c>
      <c r="I91" s="522" t="s">
        <v>5127</v>
      </c>
      <c r="J91" s="522" t="s">
        <v>5128</v>
      </c>
      <c r="K91" s="523" t="s">
        <v>5006</v>
      </c>
      <c r="L91" s="522">
        <v>2</v>
      </c>
      <c r="M91" s="522" t="s">
        <v>59</v>
      </c>
      <c r="N91" s="522" t="s">
        <v>3035</v>
      </c>
      <c r="O91" s="522" t="s">
        <v>3258</v>
      </c>
      <c r="P91" s="523" t="s">
        <v>3036</v>
      </c>
      <c r="Q91" s="522" t="s">
        <v>635</v>
      </c>
      <c r="R91" s="522" t="s">
        <v>51</v>
      </c>
      <c r="S91" s="522" t="s">
        <v>2510</v>
      </c>
      <c r="T91" s="522" t="s">
        <v>1206</v>
      </c>
      <c r="U91" s="523" t="s">
        <v>3048</v>
      </c>
      <c r="V91" s="523" t="s">
        <v>5129</v>
      </c>
      <c r="W91" s="523" t="s">
        <v>3262</v>
      </c>
      <c r="X91" s="523" t="s">
        <v>194</v>
      </c>
      <c r="Y91" s="522" t="s">
        <v>5118</v>
      </c>
      <c r="Z91" s="522" t="s">
        <v>194</v>
      </c>
      <c r="AA91" s="522" t="s">
        <v>51</v>
      </c>
      <c r="AB91" s="522" t="s">
        <v>49</v>
      </c>
      <c r="AC91" s="522">
        <v>2</v>
      </c>
      <c r="AD91" s="522" t="s">
        <v>51</v>
      </c>
      <c r="AE91" s="523" t="s">
        <v>5130</v>
      </c>
      <c r="AF91" s="523" t="s">
        <v>49</v>
      </c>
      <c r="AG91" s="523" t="s">
        <v>49</v>
      </c>
      <c r="AH91" s="523" t="s">
        <v>5120</v>
      </c>
      <c r="AI91" s="523" t="s">
        <v>51</v>
      </c>
      <c r="AJ91" s="523" t="s">
        <v>49</v>
      </c>
      <c r="AK91" s="523" t="s">
        <v>51</v>
      </c>
      <c r="AL91" s="525" t="s">
        <v>5131</v>
      </c>
      <c r="AM91" s="525" t="s">
        <v>49</v>
      </c>
      <c r="AN91" s="525" t="s">
        <v>51</v>
      </c>
      <c r="AO91" s="521" t="s">
        <v>51</v>
      </c>
      <c r="AP91" s="521" t="s">
        <v>51</v>
      </c>
      <c r="AQ91" s="521" t="s">
        <v>49</v>
      </c>
      <c r="AR91" s="519" t="s">
        <v>5102</v>
      </c>
      <c r="AS91" s="525" t="s">
        <v>4235</v>
      </c>
      <c r="AT91" s="525" t="s">
        <v>1067</v>
      </c>
      <c r="AU91" s="524" t="s">
        <v>5104</v>
      </c>
      <c r="AV91" s="521" t="s">
        <v>1489</v>
      </c>
      <c r="AW91" s="530" t="s">
        <v>5105</v>
      </c>
      <c r="AX91" s="525" t="s">
        <v>2157</v>
      </c>
      <c r="AY91" s="525" t="s">
        <v>49</v>
      </c>
      <c r="AZ91" s="525" t="s">
        <v>3100</v>
      </c>
      <c r="BA91" s="525" t="s">
        <v>5121</v>
      </c>
      <c r="BB91" s="525" t="s">
        <v>2101</v>
      </c>
      <c r="BC91" s="525" t="s">
        <v>5046</v>
      </c>
      <c r="BD91" s="525" t="s">
        <v>5123</v>
      </c>
      <c r="BE91" s="525" t="s">
        <v>51</v>
      </c>
      <c r="BF91" s="525" t="s">
        <v>49</v>
      </c>
      <c r="BG91" s="525" t="s">
        <v>2099</v>
      </c>
      <c r="BH91" s="525" t="s">
        <v>1489</v>
      </c>
      <c r="BI91" s="525" t="s">
        <v>51</v>
      </c>
      <c r="BJ91" s="521" t="s">
        <v>5124</v>
      </c>
      <c r="BK91" s="521"/>
      <c r="BL91" s="521"/>
      <c r="BM91" s="520"/>
    </row>
    <row r="92" spans="1:66" s="526" customFormat="1" ht="114.75">
      <c r="A92" s="529" t="s">
        <v>5145</v>
      </c>
      <c r="B92" s="525" t="s">
        <v>52</v>
      </c>
      <c r="C92" s="525" t="s">
        <v>5132</v>
      </c>
      <c r="D92" s="525" t="s">
        <v>641</v>
      </c>
      <c r="E92" s="523" t="s">
        <v>705</v>
      </c>
      <c r="F92" s="522" t="s">
        <v>4853</v>
      </c>
      <c r="G92" s="522" t="s">
        <v>640</v>
      </c>
      <c r="H92" s="522" t="s">
        <v>3954</v>
      </c>
      <c r="I92" s="522" t="s">
        <v>3954</v>
      </c>
      <c r="J92" s="522" t="s">
        <v>5133</v>
      </c>
      <c r="K92" s="523" t="s">
        <v>5027</v>
      </c>
      <c r="L92" s="522">
        <v>2</v>
      </c>
      <c r="M92" s="522" t="s">
        <v>59</v>
      </c>
      <c r="N92" s="522" t="s">
        <v>3035</v>
      </c>
      <c r="O92" s="522" t="s">
        <v>3258</v>
      </c>
      <c r="P92" s="523" t="s">
        <v>3036</v>
      </c>
      <c r="Q92" s="522" t="s">
        <v>635</v>
      </c>
      <c r="R92" s="522" t="s">
        <v>51</v>
      </c>
      <c r="S92" s="522" t="s">
        <v>2510</v>
      </c>
      <c r="T92" s="522" t="s">
        <v>1206</v>
      </c>
      <c r="U92" s="523" t="s">
        <v>3048</v>
      </c>
      <c r="V92" s="523" t="s">
        <v>5038</v>
      </c>
      <c r="W92" s="523" t="s">
        <v>3262</v>
      </c>
      <c r="X92" s="523" t="s">
        <v>194</v>
      </c>
      <c r="Y92" s="522" t="s">
        <v>5118</v>
      </c>
      <c r="Z92" s="522" t="s">
        <v>194</v>
      </c>
      <c r="AA92" s="522" t="s">
        <v>51</v>
      </c>
      <c r="AB92" s="522" t="s">
        <v>49</v>
      </c>
      <c r="AC92" s="522" t="s">
        <v>49</v>
      </c>
      <c r="AD92" s="522" t="s">
        <v>51</v>
      </c>
      <c r="AE92" s="523" t="s">
        <v>5134</v>
      </c>
      <c r="AF92" s="523" t="s">
        <v>49</v>
      </c>
      <c r="AG92" s="523" t="s">
        <v>49</v>
      </c>
      <c r="AH92" s="523" t="s">
        <v>5120</v>
      </c>
      <c r="AI92" s="523" t="s">
        <v>51</v>
      </c>
      <c r="AJ92" s="523" t="s">
        <v>49</v>
      </c>
      <c r="AK92" s="523" t="s">
        <v>51</v>
      </c>
      <c r="AL92" s="525" t="s">
        <v>1206</v>
      </c>
      <c r="AM92" s="525" t="s">
        <v>49</v>
      </c>
      <c r="AN92" s="525" t="s">
        <v>49</v>
      </c>
      <c r="AO92" s="521" t="s">
        <v>49</v>
      </c>
      <c r="AP92" s="521" t="s">
        <v>49</v>
      </c>
      <c r="AQ92" s="521" t="s">
        <v>49</v>
      </c>
      <c r="AR92" s="519" t="s">
        <v>3954</v>
      </c>
      <c r="AS92" s="525" t="s">
        <v>4235</v>
      </c>
      <c r="AT92" s="525" t="s">
        <v>1067</v>
      </c>
      <c r="AU92" s="524" t="s">
        <v>5104</v>
      </c>
      <c r="AV92" s="521" t="s">
        <v>1489</v>
      </c>
      <c r="AW92" s="530" t="s">
        <v>1489</v>
      </c>
      <c r="AX92" s="525" t="s">
        <v>2157</v>
      </c>
      <c r="AY92" s="525" t="s">
        <v>51</v>
      </c>
      <c r="AZ92" s="525" t="s">
        <v>3100</v>
      </c>
      <c r="BA92" s="525" t="s">
        <v>5045</v>
      </c>
      <c r="BB92" s="525" t="s">
        <v>2101</v>
      </c>
      <c r="BC92" s="525" t="s">
        <v>5046</v>
      </c>
      <c r="BD92" s="525" t="s">
        <v>5135</v>
      </c>
      <c r="BE92" s="525" t="s">
        <v>51</v>
      </c>
      <c r="BF92" s="525" t="s">
        <v>49</v>
      </c>
      <c r="BG92" s="525" t="s">
        <v>2099</v>
      </c>
      <c r="BH92" s="525" t="s">
        <v>1489</v>
      </c>
      <c r="BI92" s="525" t="s">
        <v>51</v>
      </c>
      <c r="BJ92" s="521"/>
      <c r="BK92" s="521"/>
      <c r="BL92" s="521"/>
      <c r="BM92" s="520"/>
    </row>
    <row r="93" spans="1:66" s="526" customFormat="1" ht="114.75">
      <c r="A93" s="529" t="s">
        <v>5146</v>
      </c>
      <c r="B93" s="525" t="s">
        <v>52</v>
      </c>
      <c r="C93" s="525" t="s">
        <v>5132</v>
      </c>
      <c r="D93" s="525" t="s">
        <v>641</v>
      </c>
      <c r="E93" s="523" t="s">
        <v>705</v>
      </c>
      <c r="F93" s="522" t="s">
        <v>4853</v>
      </c>
      <c r="G93" s="522" t="s">
        <v>640</v>
      </c>
      <c r="H93" s="522" t="s">
        <v>3954</v>
      </c>
      <c r="I93" s="522" t="s">
        <v>3954</v>
      </c>
      <c r="J93" s="522" t="s">
        <v>5133</v>
      </c>
      <c r="K93" s="523" t="s">
        <v>5027</v>
      </c>
      <c r="L93" s="522">
        <v>2</v>
      </c>
      <c r="M93" s="522" t="s">
        <v>59</v>
      </c>
      <c r="N93" s="522" t="s">
        <v>3035</v>
      </c>
      <c r="O93" s="522" t="s">
        <v>3258</v>
      </c>
      <c r="P93" s="523" t="s">
        <v>3036</v>
      </c>
      <c r="Q93" s="522" t="s">
        <v>635</v>
      </c>
      <c r="R93" s="522" t="s">
        <v>51</v>
      </c>
      <c r="S93" s="522" t="s">
        <v>2510</v>
      </c>
      <c r="T93" s="522" t="s">
        <v>1206</v>
      </c>
      <c r="U93" s="523" t="s">
        <v>3048</v>
      </c>
      <c r="V93" s="523" t="s">
        <v>5038</v>
      </c>
      <c r="W93" s="523" t="s">
        <v>3262</v>
      </c>
      <c r="X93" s="523" t="s">
        <v>194</v>
      </c>
      <c r="Y93" s="522" t="s">
        <v>5118</v>
      </c>
      <c r="Z93" s="522" t="s">
        <v>194</v>
      </c>
      <c r="AA93" s="522" t="s">
        <v>51</v>
      </c>
      <c r="AB93" s="522" t="s">
        <v>49</v>
      </c>
      <c r="AC93" s="522" t="s">
        <v>49</v>
      </c>
      <c r="AD93" s="522" t="s">
        <v>51</v>
      </c>
      <c r="AE93" s="523" t="s">
        <v>5134</v>
      </c>
      <c r="AF93" s="523" t="s">
        <v>49</v>
      </c>
      <c r="AG93" s="523" t="s">
        <v>49</v>
      </c>
      <c r="AH93" s="523" t="s">
        <v>5120</v>
      </c>
      <c r="AI93" s="523" t="s">
        <v>51</v>
      </c>
      <c r="AJ93" s="523" t="s">
        <v>49</v>
      </c>
      <c r="AK93" s="523" t="s">
        <v>51</v>
      </c>
      <c r="AL93" s="525" t="s">
        <v>1206</v>
      </c>
      <c r="AM93" s="525" t="s">
        <v>49</v>
      </c>
      <c r="AN93" s="525" t="s">
        <v>49</v>
      </c>
      <c r="AO93" s="521" t="s">
        <v>49</v>
      </c>
      <c r="AP93" s="521" t="s">
        <v>49</v>
      </c>
      <c r="AQ93" s="521" t="s">
        <v>49</v>
      </c>
      <c r="AR93" s="519" t="s">
        <v>3954</v>
      </c>
      <c r="AS93" s="525" t="s">
        <v>4235</v>
      </c>
      <c r="AT93" s="525" t="s">
        <v>1067</v>
      </c>
      <c r="AU93" s="524" t="s">
        <v>5104</v>
      </c>
      <c r="AV93" s="521" t="s">
        <v>1489</v>
      </c>
      <c r="AW93" s="530" t="s">
        <v>1489</v>
      </c>
      <c r="AX93" s="525" t="s">
        <v>5136</v>
      </c>
      <c r="AY93" s="525" t="s">
        <v>49</v>
      </c>
      <c r="AZ93" s="525" t="s">
        <v>3109</v>
      </c>
      <c r="BA93" s="525" t="s">
        <v>5045</v>
      </c>
      <c r="BB93" s="525" t="s">
        <v>2101</v>
      </c>
      <c r="BC93" s="525" t="s">
        <v>5046</v>
      </c>
      <c r="BD93" s="525" t="s">
        <v>5135</v>
      </c>
      <c r="BE93" s="525" t="s">
        <v>51</v>
      </c>
      <c r="BF93" s="525" t="s">
        <v>49</v>
      </c>
      <c r="BG93" s="525" t="s">
        <v>2099</v>
      </c>
      <c r="BH93" s="525" t="s">
        <v>1489</v>
      </c>
      <c r="BI93" s="525" t="s">
        <v>51</v>
      </c>
      <c r="BJ93" s="521"/>
      <c r="BK93" s="521"/>
      <c r="BL93" s="521"/>
      <c r="BM93" s="520"/>
    </row>
    <row r="94" spans="1:66" s="185" customFormat="1">
      <c r="A94" s="404"/>
      <c r="B94" s="402"/>
      <c r="C94" s="402"/>
      <c r="D94" s="402"/>
      <c r="E94" s="401"/>
      <c r="F94" s="486"/>
      <c r="G94" s="486"/>
      <c r="H94" s="486"/>
      <c r="I94" s="486"/>
      <c r="J94" s="486"/>
      <c r="K94" s="401"/>
      <c r="L94" s="486"/>
      <c r="M94" s="486"/>
      <c r="N94" s="486"/>
      <c r="O94" s="486"/>
      <c r="P94" s="401"/>
      <c r="Q94" s="486"/>
      <c r="R94" s="486"/>
      <c r="S94" s="486"/>
      <c r="T94" s="486"/>
      <c r="U94" s="401"/>
      <c r="V94" s="401"/>
      <c r="W94" s="401"/>
      <c r="X94" s="401"/>
      <c r="Y94" s="486"/>
      <c r="Z94" s="486"/>
      <c r="AA94" s="486"/>
      <c r="AB94" s="486"/>
      <c r="AC94" s="486"/>
      <c r="AD94" s="486"/>
      <c r="AE94" s="401"/>
      <c r="AF94" s="401"/>
      <c r="AG94" s="401"/>
      <c r="AH94" s="401"/>
      <c r="AI94" s="401"/>
      <c r="AJ94" s="401"/>
      <c r="AK94" s="401"/>
      <c r="AL94" s="402"/>
      <c r="AM94" s="402"/>
      <c r="AN94" s="402"/>
      <c r="AO94" s="485"/>
      <c r="AP94" s="485"/>
      <c r="AQ94" s="485"/>
      <c r="AR94" s="52"/>
      <c r="AS94" s="402"/>
      <c r="AT94" s="402"/>
      <c r="AU94" s="150"/>
      <c r="AV94" s="485"/>
      <c r="AW94" s="320"/>
      <c r="AX94" s="402"/>
      <c r="AY94" s="402"/>
      <c r="AZ94" s="402"/>
      <c r="BA94" s="402"/>
      <c r="BB94" s="402"/>
      <c r="BC94" s="402"/>
      <c r="BD94" s="402"/>
      <c r="BE94" s="402"/>
      <c r="BF94" s="402"/>
      <c r="BG94" s="402"/>
      <c r="BH94" s="402"/>
      <c r="BI94" s="402"/>
      <c r="BJ94" s="485"/>
      <c r="BK94" s="485"/>
      <c r="BL94" s="485"/>
      <c r="BM94" s="71"/>
    </row>
    <row r="95" spans="1:66" s="185" customFormat="1" ht="102">
      <c r="A95" s="402" t="s">
        <v>4727</v>
      </c>
      <c r="B95" s="402" t="s">
        <v>52</v>
      </c>
      <c r="C95" s="402" t="s">
        <v>4728</v>
      </c>
      <c r="D95" s="401" t="s">
        <v>669</v>
      </c>
      <c r="E95" s="401" t="s">
        <v>705</v>
      </c>
      <c r="F95" s="401" t="s">
        <v>4729</v>
      </c>
      <c r="G95" s="401" t="s">
        <v>19</v>
      </c>
      <c r="H95" s="401" t="s">
        <v>4730</v>
      </c>
      <c r="I95" s="401" t="s">
        <v>888</v>
      </c>
      <c r="J95" s="401" t="s">
        <v>4731</v>
      </c>
      <c r="K95" s="401" t="s">
        <v>4732</v>
      </c>
      <c r="L95" s="401">
        <v>4</v>
      </c>
      <c r="M95" s="401" t="s">
        <v>254</v>
      </c>
      <c r="N95" s="401" t="s">
        <v>4668</v>
      </c>
      <c r="O95" s="401" t="s">
        <v>4694</v>
      </c>
      <c r="P95" s="401" t="s">
        <v>4733</v>
      </c>
      <c r="Q95" s="401" t="s">
        <v>37</v>
      </c>
      <c r="R95" s="401" t="s">
        <v>51</v>
      </c>
      <c r="S95" s="401" t="s">
        <v>4734</v>
      </c>
      <c r="T95" s="401" t="s">
        <v>4195</v>
      </c>
      <c r="U95" s="401">
        <v>1</v>
      </c>
      <c r="V95" s="401">
        <v>1</v>
      </c>
      <c r="W95" s="401" t="s">
        <v>51</v>
      </c>
      <c r="X95" s="401">
        <v>1</v>
      </c>
      <c r="Y95" s="401">
        <v>1</v>
      </c>
      <c r="Z95" s="401">
        <v>2</v>
      </c>
      <c r="AA95" s="401" t="s">
        <v>4698</v>
      </c>
      <c r="AB95" s="401" t="s">
        <v>62</v>
      </c>
      <c r="AC95" s="401">
        <v>2</v>
      </c>
      <c r="AD95" s="401" t="s">
        <v>51</v>
      </c>
      <c r="AE95" s="401" t="s">
        <v>4735</v>
      </c>
      <c r="AF95" s="401" t="s">
        <v>62</v>
      </c>
      <c r="AG95" s="401" t="s">
        <v>51</v>
      </c>
      <c r="AH95" s="401" t="s">
        <v>49</v>
      </c>
      <c r="AI95" s="401">
        <v>1</v>
      </c>
      <c r="AJ95" s="401" t="s">
        <v>49</v>
      </c>
      <c r="AK95" s="401" t="s">
        <v>51</v>
      </c>
      <c r="AL95" s="402" t="s">
        <v>51</v>
      </c>
      <c r="AM95" s="401" t="s">
        <v>49</v>
      </c>
      <c r="AN95" s="402" t="s">
        <v>51</v>
      </c>
      <c r="AO95" s="402" t="s">
        <v>21</v>
      </c>
      <c r="AP95" s="402" t="s">
        <v>51</v>
      </c>
      <c r="AQ95" s="402" t="s">
        <v>49</v>
      </c>
      <c r="AR95" s="314" t="s">
        <v>4736</v>
      </c>
      <c r="AS95" s="402" t="s">
        <v>49</v>
      </c>
      <c r="AT95" s="402" t="s">
        <v>1067</v>
      </c>
      <c r="AU95" s="315" t="s">
        <v>4721</v>
      </c>
      <c r="AV95" s="402" t="s">
        <v>4737</v>
      </c>
      <c r="AW95" s="402" t="s">
        <v>4702</v>
      </c>
      <c r="AX95" s="402" t="s">
        <v>644</v>
      </c>
      <c r="AY95" s="402" t="s">
        <v>644</v>
      </c>
      <c r="AZ95" s="402" t="s">
        <v>644</v>
      </c>
      <c r="BA95" s="402" t="s">
        <v>644</v>
      </c>
      <c r="BB95" s="402" t="s">
        <v>644</v>
      </c>
      <c r="BC95" s="402" t="s">
        <v>62</v>
      </c>
      <c r="BD95" s="402" t="s">
        <v>644</v>
      </c>
      <c r="BE95" s="402" t="s">
        <v>644</v>
      </c>
      <c r="BF95" s="402" t="s">
        <v>644</v>
      </c>
      <c r="BG95" s="402" t="s">
        <v>4738</v>
      </c>
      <c r="BH95" s="402" t="s">
        <v>644</v>
      </c>
      <c r="BI95" s="402" t="s">
        <v>644</v>
      </c>
      <c r="BJ95" s="402"/>
      <c r="BK95" s="402"/>
      <c r="BL95" s="402"/>
      <c r="BM95" s="402"/>
    </row>
    <row r="96" spans="1:66" s="185" customFormat="1" ht="102">
      <c r="A96" s="402" t="s">
        <v>4739</v>
      </c>
      <c r="B96" s="402" t="s">
        <v>52</v>
      </c>
      <c r="C96" s="402" t="s">
        <v>4728</v>
      </c>
      <c r="D96" s="401" t="s">
        <v>669</v>
      </c>
      <c r="E96" s="401" t="s">
        <v>705</v>
      </c>
      <c r="F96" s="401" t="s">
        <v>4729</v>
      </c>
      <c r="G96" s="401" t="s">
        <v>29</v>
      </c>
      <c r="H96" s="401" t="s">
        <v>4740</v>
      </c>
      <c r="I96" s="401" t="s">
        <v>891</v>
      </c>
      <c r="J96" s="401" t="s">
        <v>4741</v>
      </c>
      <c r="K96" s="401" t="s">
        <v>4732</v>
      </c>
      <c r="L96" s="401">
        <v>4</v>
      </c>
      <c r="M96" s="401" t="s">
        <v>254</v>
      </c>
      <c r="N96" s="401" t="s">
        <v>4668</v>
      </c>
      <c r="O96" s="401" t="s">
        <v>4694</v>
      </c>
      <c r="P96" s="401" t="s">
        <v>4733</v>
      </c>
      <c r="Q96" s="401" t="s">
        <v>35</v>
      </c>
      <c r="R96" s="401" t="s">
        <v>51</v>
      </c>
      <c r="S96" s="401" t="s">
        <v>4734</v>
      </c>
      <c r="T96" s="401" t="s">
        <v>4195</v>
      </c>
      <c r="U96" s="401">
        <v>2</v>
      </c>
      <c r="V96" s="401">
        <v>2</v>
      </c>
      <c r="W96" s="401" t="s">
        <v>51</v>
      </c>
      <c r="X96" s="401">
        <v>1</v>
      </c>
      <c r="Y96" s="401">
        <v>1</v>
      </c>
      <c r="Z96" s="401">
        <v>2</v>
      </c>
      <c r="AA96" s="401" t="s">
        <v>4698</v>
      </c>
      <c r="AB96" s="401" t="s">
        <v>62</v>
      </c>
      <c r="AC96" s="401">
        <v>2</v>
      </c>
      <c r="AD96" s="401" t="s">
        <v>51</v>
      </c>
      <c r="AE96" s="401" t="s">
        <v>4735</v>
      </c>
      <c r="AF96" s="401" t="s">
        <v>62</v>
      </c>
      <c r="AG96" s="401" t="s">
        <v>51</v>
      </c>
      <c r="AH96" s="401" t="s">
        <v>49</v>
      </c>
      <c r="AI96" s="401">
        <v>1</v>
      </c>
      <c r="AJ96" s="401" t="s">
        <v>49</v>
      </c>
      <c r="AK96" s="401" t="s">
        <v>51</v>
      </c>
      <c r="AL96" s="402" t="s">
        <v>51</v>
      </c>
      <c r="AM96" s="401" t="s">
        <v>49</v>
      </c>
      <c r="AN96" s="402" t="s">
        <v>51</v>
      </c>
      <c r="AO96" s="402" t="s">
        <v>21</v>
      </c>
      <c r="AP96" s="402" t="s">
        <v>51</v>
      </c>
      <c r="AQ96" s="402" t="s">
        <v>49</v>
      </c>
      <c r="AR96" s="314" t="s">
        <v>4736</v>
      </c>
      <c r="AS96" s="402" t="s">
        <v>49</v>
      </c>
      <c r="AT96" s="402" t="s">
        <v>1067</v>
      </c>
      <c r="AU96" s="315" t="s">
        <v>4721</v>
      </c>
      <c r="AV96" s="402" t="s">
        <v>4737</v>
      </c>
      <c r="AW96" s="402" t="s">
        <v>4702</v>
      </c>
      <c r="AX96" s="402" t="s">
        <v>644</v>
      </c>
      <c r="AY96" s="402" t="s">
        <v>644</v>
      </c>
      <c r="AZ96" s="402" t="s">
        <v>644</v>
      </c>
      <c r="BA96" s="402" t="s">
        <v>644</v>
      </c>
      <c r="BB96" s="402" t="s">
        <v>644</v>
      </c>
      <c r="BC96" s="402" t="s">
        <v>62</v>
      </c>
      <c r="BD96" s="402" t="s">
        <v>644</v>
      </c>
      <c r="BE96" s="402" t="s">
        <v>644</v>
      </c>
      <c r="BF96" s="402" t="s">
        <v>644</v>
      </c>
      <c r="BG96" s="402" t="s">
        <v>4738</v>
      </c>
      <c r="BH96" s="402" t="s">
        <v>644</v>
      </c>
      <c r="BI96" s="402" t="s">
        <v>644</v>
      </c>
      <c r="BJ96" s="402"/>
      <c r="BK96" s="402"/>
      <c r="BL96" s="402"/>
      <c r="BM96" s="402"/>
    </row>
    <row r="97" spans="1:65" s="185" customFormat="1">
      <c r="A97" s="404"/>
      <c r="B97" s="402"/>
      <c r="C97" s="402"/>
      <c r="D97" s="402"/>
      <c r="E97" s="401"/>
      <c r="F97" s="486"/>
      <c r="G97" s="486"/>
      <c r="H97" s="486"/>
      <c r="I97" s="486"/>
      <c r="J97" s="486"/>
      <c r="K97" s="401"/>
      <c r="L97" s="486"/>
      <c r="M97" s="486"/>
      <c r="N97" s="486"/>
      <c r="O97" s="486"/>
      <c r="P97" s="401"/>
      <c r="Q97" s="486"/>
      <c r="R97" s="486"/>
      <c r="S97" s="486"/>
      <c r="T97" s="486"/>
      <c r="U97" s="401"/>
      <c r="V97" s="401"/>
      <c r="W97" s="401"/>
      <c r="X97" s="401"/>
      <c r="Y97" s="486"/>
      <c r="Z97" s="486"/>
      <c r="AA97" s="486"/>
      <c r="AB97" s="486"/>
      <c r="AC97" s="486"/>
      <c r="AD97" s="486"/>
      <c r="AE97" s="401"/>
      <c r="AF97" s="401"/>
      <c r="AG97" s="401"/>
      <c r="AH97" s="401"/>
      <c r="AI97" s="401"/>
      <c r="AJ97" s="401"/>
      <c r="AK97" s="401"/>
      <c r="AL97" s="402"/>
      <c r="AM97" s="402"/>
      <c r="AN97" s="402"/>
      <c r="AO97" s="485"/>
      <c r="AP97" s="485"/>
      <c r="AQ97" s="485"/>
      <c r="AR97" s="52"/>
      <c r="AS97" s="402"/>
      <c r="AT97" s="402"/>
      <c r="AU97" s="150"/>
      <c r="AV97" s="485"/>
      <c r="AW97" s="320"/>
      <c r="AX97" s="402"/>
      <c r="AY97" s="402"/>
      <c r="AZ97" s="402"/>
      <c r="BA97" s="402"/>
      <c r="BB97" s="402"/>
      <c r="BC97" s="402"/>
      <c r="BD97" s="402"/>
      <c r="BE97" s="402"/>
      <c r="BF97" s="402"/>
      <c r="BG97" s="402"/>
      <c r="BH97" s="402"/>
      <c r="BI97" s="402"/>
      <c r="BJ97" s="485"/>
      <c r="BK97" s="485"/>
      <c r="BL97" s="485"/>
      <c r="BM97" s="71"/>
    </row>
    <row r="98" spans="1:65" s="70" customFormat="1">
      <c r="A98" s="404"/>
      <c r="B98" s="402"/>
      <c r="C98" s="402"/>
      <c r="D98" s="402"/>
      <c r="E98" s="401"/>
      <c r="F98" s="486"/>
      <c r="G98" s="486"/>
      <c r="H98" s="486"/>
      <c r="I98" s="486"/>
      <c r="J98" s="486"/>
      <c r="K98" s="401"/>
      <c r="L98" s="486"/>
      <c r="M98" s="486"/>
      <c r="N98" s="486"/>
      <c r="O98" s="486"/>
      <c r="P98" s="401"/>
      <c r="Q98" s="486"/>
      <c r="R98" s="486"/>
      <c r="S98" s="486"/>
      <c r="T98" s="486"/>
      <c r="U98" s="401"/>
      <c r="V98" s="401"/>
      <c r="W98" s="401"/>
      <c r="X98" s="401"/>
      <c r="Y98" s="486"/>
      <c r="Z98" s="486"/>
      <c r="AA98" s="486"/>
      <c r="AB98" s="486"/>
      <c r="AC98" s="486"/>
      <c r="AD98" s="486"/>
      <c r="AE98" s="401"/>
      <c r="AF98" s="401"/>
      <c r="AG98" s="401"/>
      <c r="AH98" s="401"/>
      <c r="AI98" s="401"/>
      <c r="AJ98" s="401"/>
      <c r="AK98" s="401"/>
      <c r="AL98" s="402"/>
      <c r="AM98" s="402"/>
      <c r="AN98" s="402"/>
      <c r="AO98" s="485"/>
      <c r="AP98" s="485"/>
      <c r="AQ98" s="485"/>
      <c r="AR98" s="52"/>
      <c r="AS98" s="402"/>
      <c r="AT98" s="402"/>
      <c r="AU98" s="150"/>
      <c r="AV98" s="485"/>
      <c r="AW98" s="320"/>
      <c r="AX98" s="402"/>
      <c r="AY98" s="402"/>
      <c r="AZ98" s="402"/>
      <c r="BA98" s="402"/>
      <c r="BB98" s="402"/>
      <c r="BC98" s="402"/>
      <c r="BD98" s="402"/>
      <c r="BE98" s="402"/>
      <c r="BF98" s="402"/>
      <c r="BG98" s="402"/>
      <c r="BH98" s="402"/>
      <c r="BI98" s="402"/>
      <c r="BJ98" s="485"/>
      <c r="BK98" s="485"/>
      <c r="BL98" s="485"/>
      <c r="BM98" s="71"/>
    </row>
    <row r="99" spans="1:65" s="70" customFormat="1">
      <c r="A99" s="72"/>
      <c r="B99" s="72"/>
      <c r="C99" s="72"/>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1"/>
      <c r="AM99" s="73"/>
      <c r="AN99" s="71"/>
      <c r="AO99" s="71"/>
      <c r="AP99" s="71"/>
      <c r="AQ99" s="71"/>
      <c r="AR99" s="52"/>
      <c r="AS99" s="71"/>
      <c r="AT99" s="71"/>
      <c r="AU99" s="140"/>
      <c r="AV99" s="71"/>
      <c r="AW99" s="71"/>
      <c r="AX99" s="71"/>
      <c r="AY99" s="71"/>
      <c r="AZ99" s="71"/>
      <c r="BA99" s="71"/>
      <c r="BB99" s="71"/>
      <c r="BC99" s="71"/>
      <c r="BD99" s="71"/>
      <c r="BE99" s="71"/>
      <c r="BF99" s="71"/>
      <c r="BG99" s="71"/>
      <c r="BH99" s="71"/>
      <c r="BI99" s="71"/>
      <c r="BJ99" s="72"/>
      <c r="BK99" s="72"/>
      <c r="BL99" s="72"/>
      <c r="BM99" s="71"/>
    </row>
    <row r="100" spans="1:65" s="70" customFormat="1">
      <c r="A100" s="312" t="s">
        <v>2691</v>
      </c>
      <c r="B100" s="72"/>
      <c r="C100" s="72"/>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1"/>
      <c r="AM100" s="73"/>
      <c r="AN100" s="71"/>
      <c r="AO100" s="71"/>
      <c r="AP100" s="71"/>
      <c r="AQ100" s="71"/>
      <c r="AR100" s="52"/>
      <c r="AS100" s="71"/>
      <c r="AT100" s="71"/>
      <c r="AU100" s="140"/>
      <c r="AV100" s="71"/>
      <c r="AW100" s="71"/>
      <c r="AX100" s="71"/>
      <c r="AY100" s="71"/>
      <c r="AZ100" s="71"/>
      <c r="BA100" s="71"/>
      <c r="BB100" s="71"/>
      <c r="BC100" s="71"/>
      <c r="BD100" s="71"/>
      <c r="BE100" s="71"/>
      <c r="BF100" s="71"/>
      <c r="BG100" s="71"/>
      <c r="BH100" s="71"/>
      <c r="BI100" s="71"/>
      <c r="BJ100" s="72"/>
      <c r="BK100" s="72"/>
      <c r="BL100" s="72"/>
      <c r="BM100" s="71"/>
    </row>
    <row r="101" spans="1:65" s="70" customFormat="1" ht="63.75">
      <c r="A101" s="404" t="s">
        <v>4172</v>
      </c>
      <c r="B101" s="402" t="s">
        <v>0</v>
      </c>
      <c r="C101" s="402" t="s">
        <v>194</v>
      </c>
      <c r="D101" s="401" t="s">
        <v>669</v>
      </c>
      <c r="E101" s="401" t="s">
        <v>705</v>
      </c>
      <c r="F101" s="401" t="s">
        <v>4173</v>
      </c>
      <c r="G101" s="401" t="s">
        <v>3105</v>
      </c>
      <c r="H101" s="401" t="s">
        <v>4174</v>
      </c>
      <c r="I101" s="401" t="s">
        <v>4175</v>
      </c>
      <c r="J101" s="401" t="s">
        <v>4212</v>
      </c>
      <c r="K101" s="401" t="s">
        <v>4213</v>
      </c>
      <c r="L101" s="401">
        <v>1</v>
      </c>
      <c r="M101" s="401" t="s">
        <v>3</v>
      </c>
      <c r="N101" s="401" t="s">
        <v>4214</v>
      </c>
      <c r="O101" s="403" t="s">
        <v>4176</v>
      </c>
      <c r="P101" s="403" t="s">
        <v>4177</v>
      </c>
      <c r="Q101" s="403" t="s">
        <v>4178</v>
      </c>
      <c r="R101" s="403" t="s">
        <v>3112</v>
      </c>
      <c r="S101" s="403" t="s">
        <v>3078</v>
      </c>
      <c r="T101" s="401" t="s">
        <v>62</v>
      </c>
      <c r="U101" s="405">
        <v>1</v>
      </c>
      <c r="V101" s="405">
        <v>1</v>
      </c>
      <c r="W101" s="401" t="s">
        <v>194</v>
      </c>
      <c r="X101" s="401" t="s">
        <v>194</v>
      </c>
      <c r="Y101" s="401" t="s">
        <v>644</v>
      </c>
      <c r="Z101" s="401" t="s">
        <v>644</v>
      </c>
      <c r="AA101" s="401" t="s">
        <v>88</v>
      </c>
      <c r="AB101" s="401" t="s">
        <v>644</v>
      </c>
      <c r="AC101" s="401" t="s">
        <v>644</v>
      </c>
      <c r="AD101" s="407" t="s">
        <v>51</v>
      </c>
      <c r="AE101" s="407" t="s">
        <v>4179</v>
      </c>
      <c r="AF101" s="407" t="s">
        <v>51</v>
      </c>
      <c r="AG101" s="407" t="s">
        <v>51</v>
      </c>
      <c r="AH101" s="407" t="s">
        <v>49</v>
      </c>
      <c r="AI101" s="403" t="s">
        <v>644</v>
      </c>
      <c r="AJ101" s="407" t="s">
        <v>49</v>
      </c>
      <c r="AK101" s="401" t="s">
        <v>51</v>
      </c>
      <c r="AL101" s="403" t="s">
        <v>644</v>
      </c>
      <c r="AM101" s="408" t="s">
        <v>51</v>
      </c>
      <c r="AN101" s="405" t="s">
        <v>644</v>
      </c>
      <c r="AO101" s="405" t="s">
        <v>644</v>
      </c>
      <c r="AP101" s="402" t="s">
        <v>49</v>
      </c>
      <c r="AQ101" s="402" t="s">
        <v>49</v>
      </c>
      <c r="AR101" s="403" t="s">
        <v>3062</v>
      </c>
      <c r="AS101" s="403" t="s">
        <v>644</v>
      </c>
      <c r="AT101" s="403" t="s">
        <v>631</v>
      </c>
      <c r="AU101" s="410" t="s">
        <v>4180</v>
      </c>
      <c r="AV101" s="409" t="s">
        <v>4181</v>
      </c>
      <c r="AW101" s="405" t="s">
        <v>4182</v>
      </c>
      <c r="AX101" s="403" t="s">
        <v>4183</v>
      </c>
      <c r="AY101" s="408" t="s">
        <v>194</v>
      </c>
      <c r="AZ101" s="403" t="s">
        <v>4184</v>
      </c>
      <c r="BA101" s="403" t="s">
        <v>4185</v>
      </c>
      <c r="BB101" s="408" t="s">
        <v>194</v>
      </c>
      <c r="BC101" s="405" t="s">
        <v>4186</v>
      </c>
      <c r="BD101" s="403" t="s">
        <v>4187</v>
      </c>
      <c r="BE101" s="405" t="s">
        <v>51</v>
      </c>
      <c r="BF101" s="408" t="s">
        <v>51</v>
      </c>
      <c r="BG101" s="408" t="s">
        <v>4188</v>
      </c>
      <c r="BH101" s="408" t="s">
        <v>194</v>
      </c>
      <c r="BI101" s="408" t="s">
        <v>194</v>
      </c>
      <c r="BJ101" s="72"/>
      <c r="BK101" s="72"/>
      <c r="BL101" s="72"/>
      <c r="BM101" s="71"/>
    </row>
    <row r="102" spans="1:65" s="70" customFormat="1" ht="63.75">
      <c r="A102" s="404" t="s">
        <v>4189</v>
      </c>
      <c r="B102" s="402" t="s">
        <v>0</v>
      </c>
      <c r="C102" s="402" t="s">
        <v>194</v>
      </c>
      <c r="D102" s="401" t="s">
        <v>669</v>
      </c>
      <c r="E102" s="401" t="s">
        <v>705</v>
      </c>
      <c r="F102" s="401" t="s">
        <v>4173</v>
      </c>
      <c r="G102" s="401" t="s">
        <v>29</v>
      </c>
      <c r="H102" s="401" t="s">
        <v>4190</v>
      </c>
      <c r="I102" s="401" t="s">
        <v>4191</v>
      </c>
      <c r="J102" s="401" t="s">
        <v>4215</v>
      </c>
      <c r="K102" s="401" t="s">
        <v>4216</v>
      </c>
      <c r="L102" s="401">
        <v>2</v>
      </c>
      <c r="M102" s="401" t="s">
        <v>59</v>
      </c>
      <c r="N102" s="401" t="s">
        <v>4217</v>
      </c>
      <c r="O102" s="403" t="s">
        <v>4192</v>
      </c>
      <c r="P102" s="403" t="s">
        <v>4193</v>
      </c>
      <c r="Q102" s="403" t="s">
        <v>4194</v>
      </c>
      <c r="R102" s="403" t="s">
        <v>711</v>
      </c>
      <c r="S102" s="403" t="s">
        <v>3078</v>
      </c>
      <c r="T102" s="405" t="s">
        <v>4195</v>
      </c>
      <c r="U102" s="405">
        <v>1</v>
      </c>
      <c r="V102" s="405">
        <v>2</v>
      </c>
      <c r="W102" s="405" t="s">
        <v>51</v>
      </c>
      <c r="X102" s="401" t="s">
        <v>194</v>
      </c>
      <c r="Y102" s="405" t="s">
        <v>4196</v>
      </c>
      <c r="Z102" s="405" t="s">
        <v>4197</v>
      </c>
      <c r="AA102" s="405" t="s">
        <v>4198</v>
      </c>
      <c r="AB102" s="405" t="s">
        <v>4199</v>
      </c>
      <c r="AC102" s="401" t="s">
        <v>644</v>
      </c>
      <c r="AD102" s="407" t="s">
        <v>51</v>
      </c>
      <c r="AE102" s="407" t="s">
        <v>4200</v>
      </c>
      <c r="AF102" s="407" t="s">
        <v>51</v>
      </c>
      <c r="AG102" s="407" t="s">
        <v>51</v>
      </c>
      <c r="AH102" s="407" t="s">
        <v>51</v>
      </c>
      <c r="AI102" s="407" t="s">
        <v>2606</v>
      </c>
      <c r="AJ102" s="407" t="s">
        <v>49</v>
      </c>
      <c r="AK102" s="401" t="s">
        <v>51</v>
      </c>
      <c r="AL102" s="408" t="s">
        <v>51</v>
      </c>
      <c r="AM102" s="408" t="s">
        <v>51</v>
      </c>
      <c r="AN102" s="405" t="s">
        <v>644</v>
      </c>
      <c r="AO102" s="405" t="s">
        <v>644</v>
      </c>
      <c r="AP102" s="407" t="s">
        <v>51</v>
      </c>
      <c r="AQ102" s="402" t="s">
        <v>49</v>
      </c>
      <c r="AR102" s="405" t="s">
        <v>4201</v>
      </c>
      <c r="AS102" s="408" t="s">
        <v>51</v>
      </c>
      <c r="AT102" s="403" t="s">
        <v>631</v>
      </c>
      <c r="AU102" s="406" t="s">
        <v>4202</v>
      </c>
      <c r="AV102" s="409" t="s">
        <v>4203</v>
      </c>
      <c r="AW102" s="405" t="s">
        <v>4182</v>
      </c>
      <c r="AX102" s="408" t="s">
        <v>194</v>
      </c>
      <c r="AY102" s="408" t="s">
        <v>194</v>
      </c>
      <c r="AZ102" s="408" t="s">
        <v>194</v>
      </c>
      <c r="BA102" s="408" t="s">
        <v>194</v>
      </c>
      <c r="BB102" s="408" t="s">
        <v>194</v>
      </c>
      <c r="BC102" s="405" t="s">
        <v>51</v>
      </c>
      <c r="BD102" s="408" t="s">
        <v>194</v>
      </c>
      <c r="BE102" s="405" t="s">
        <v>51</v>
      </c>
      <c r="BF102" s="408" t="s">
        <v>51</v>
      </c>
      <c r="BG102" s="408" t="s">
        <v>4188</v>
      </c>
      <c r="BH102" s="408" t="s">
        <v>194</v>
      </c>
      <c r="BI102" s="408" t="s">
        <v>194</v>
      </c>
      <c r="BJ102" s="72"/>
      <c r="BK102" s="72"/>
      <c r="BL102" s="72"/>
      <c r="BM102" s="71"/>
    </row>
    <row r="103" spans="1:65" s="70" customFormat="1" ht="63.75">
      <c r="A103" s="404" t="s">
        <v>4219</v>
      </c>
      <c r="B103" s="402" t="s">
        <v>0</v>
      </c>
      <c r="C103" s="402" t="s">
        <v>194</v>
      </c>
      <c r="D103" s="401" t="s">
        <v>669</v>
      </c>
      <c r="E103" s="401" t="s">
        <v>705</v>
      </c>
      <c r="F103" s="401" t="s">
        <v>4173</v>
      </c>
      <c r="G103" s="401" t="s">
        <v>4204</v>
      </c>
      <c r="H103" s="401" t="s">
        <v>4205</v>
      </c>
      <c r="I103" s="401" t="s">
        <v>4206</v>
      </c>
      <c r="J103" s="401" t="s">
        <v>4218</v>
      </c>
      <c r="K103" s="401" t="s">
        <v>4216</v>
      </c>
      <c r="L103" s="401">
        <v>2</v>
      </c>
      <c r="M103" s="401" t="s">
        <v>59</v>
      </c>
      <c r="N103" s="401" t="s">
        <v>4217</v>
      </c>
      <c r="O103" s="403" t="s">
        <v>4192</v>
      </c>
      <c r="P103" s="403" t="s">
        <v>4193</v>
      </c>
      <c r="Q103" s="403" t="s">
        <v>4207</v>
      </c>
      <c r="R103" s="403" t="s">
        <v>711</v>
      </c>
      <c r="S103" s="403" t="s">
        <v>3078</v>
      </c>
      <c r="T103" s="405" t="s">
        <v>4195</v>
      </c>
      <c r="U103" s="405" t="s">
        <v>194</v>
      </c>
      <c r="V103" s="405">
        <v>1</v>
      </c>
      <c r="W103" s="405" t="s">
        <v>51</v>
      </c>
      <c r="X103" s="401" t="s">
        <v>194</v>
      </c>
      <c r="Y103" s="405" t="s">
        <v>4208</v>
      </c>
      <c r="Z103" s="405" t="s">
        <v>4209</v>
      </c>
      <c r="AA103" s="405" t="s">
        <v>4198</v>
      </c>
      <c r="AB103" s="405" t="s">
        <v>4199</v>
      </c>
      <c r="AC103" s="401" t="s">
        <v>644</v>
      </c>
      <c r="AD103" s="407" t="s">
        <v>51</v>
      </c>
      <c r="AE103" s="407" t="s">
        <v>4210</v>
      </c>
      <c r="AF103" s="407" t="s">
        <v>51</v>
      </c>
      <c r="AG103" s="407" t="s">
        <v>51</v>
      </c>
      <c r="AH103" s="407" t="s">
        <v>51</v>
      </c>
      <c r="AI103" s="407" t="s">
        <v>2606</v>
      </c>
      <c r="AJ103" s="407" t="s">
        <v>49</v>
      </c>
      <c r="AK103" s="401" t="s">
        <v>51</v>
      </c>
      <c r="AL103" s="408" t="s">
        <v>51</v>
      </c>
      <c r="AM103" s="408" t="s">
        <v>51</v>
      </c>
      <c r="AN103" s="405" t="s">
        <v>644</v>
      </c>
      <c r="AO103" s="405" t="s">
        <v>644</v>
      </c>
      <c r="AP103" s="407" t="s">
        <v>51</v>
      </c>
      <c r="AQ103" s="402" t="s">
        <v>49</v>
      </c>
      <c r="AR103" s="405" t="s">
        <v>4201</v>
      </c>
      <c r="AS103" s="408" t="s">
        <v>51</v>
      </c>
      <c r="AT103" s="403" t="s">
        <v>631</v>
      </c>
      <c r="AU103" s="406" t="s">
        <v>4202</v>
      </c>
      <c r="AV103" s="409" t="s">
        <v>4211</v>
      </c>
      <c r="AW103" s="405" t="s">
        <v>4182</v>
      </c>
      <c r="AX103" s="408" t="s">
        <v>194</v>
      </c>
      <c r="AY103" s="408" t="s">
        <v>194</v>
      </c>
      <c r="AZ103" s="408" t="s">
        <v>194</v>
      </c>
      <c r="BA103" s="408" t="s">
        <v>194</v>
      </c>
      <c r="BB103" s="408" t="s">
        <v>194</v>
      </c>
      <c r="BC103" s="405" t="s">
        <v>51</v>
      </c>
      <c r="BD103" s="408" t="s">
        <v>194</v>
      </c>
      <c r="BE103" s="405" t="s">
        <v>51</v>
      </c>
      <c r="BF103" s="408" t="s">
        <v>51</v>
      </c>
      <c r="BG103" s="408" t="s">
        <v>4188</v>
      </c>
      <c r="BH103" s="408" t="s">
        <v>194</v>
      </c>
      <c r="BI103" s="408" t="s">
        <v>194</v>
      </c>
      <c r="BJ103" s="72"/>
      <c r="BK103" s="72"/>
      <c r="BL103" s="72"/>
      <c r="BM103" s="71"/>
    </row>
    <row r="104" spans="1:65" s="70" customFormat="1" ht="102">
      <c r="A104" s="313" t="s">
        <v>4171</v>
      </c>
      <c r="B104" s="184" t="s">
        <v>0</v>
      </c>
      <c r="C104" s="184" t="s">
        <v>194</v>
      </c>
      <c r="D104" s="76" t="s">
        <v>613</v>
      </c>
      <c r="E104" s="76" t="s">
        <v>705</v>
      </c>
      <c r="F104" s="76" t="s">
        <v>3033</v>
      </c>
      <c r="G104" s="76" t="s">
        <v>29</v>
      </c>
      <c r="H104" s="76" t="s">
        <v>3257</v>
      </c>
      <c r="I104" s="76" t="s">
        <v>3639</v>
      </c>
      <c r="J104" s="76" t="s">
        <v>3034</v>
      </c>
      <c r="K104" s="76" t="s">
        <v>830</v>
      </c>
      <c r="L104" s="76">
        <v>4</v>
      </c>
      <c r="M104" s="76" t="s">
        <v>254</v>
      </c>
      <c r="N104" s="76" t="s">
        <v>3035</v>
      </c>
      <c r="O104" s="76" t="s">
        <v>3258</v>
      </c>
      <c r="P104" s="76" t="s">
        <v>3036</v>
      </c>
      <c r="Q104" s="76" t="s">
        <v>35</v>
      </c>
      <c r="R104" s="76" t="s">
        <v>711</v>
      </c>
      <c r="S104" s="76" t="s">
        <v>3037</v>
      </c>
      <c r="T104" s="76" t="s">
        <v>3038</v>
      </c>
      <c r="U104" s="76">
        <v>1</v>
      </c>
      <c r="V104" s="76">
        <v>2</v>
      </c>
      <c r="W104" s="76" t="s">
        <v>51</v>
      </c>
      <c r="X104" s="76" t="s">
        <v>540</v>
      </c>
      <c r="Y104" s="76" t="s">
        <v>3039</v>
      </c>
      <c r="Z104" s="76" t="s">
        <v>539</v>
      </c>
      <c r="AA104" s="76" t="s">
        <v>771</v>
      </c>
      <c r="AB104" s="76" t="s">
        <v>644</v>
      </c>
      <c r="AC104" s="76" t="s">
        <v>62</v>
      </c>
      <c r="AD104" s="76" t="s">
        <v>51</v>
      </c>
      <c r="AE104" s="76" t="s">
        <v>3040</v>
      </c>
      <c r="AF104" s="76" t="s">
        <v>51</v>
      </c>
      <c r="AG104" s="76" t="s">
        <v>51</v>
      </c>
      <c r="AH104" s="76" t="s">
        <v>49</v>
      </c>
      <c r="AI104" s="76" t="s">
        <v>2606</v>
      </c>
      <c r="AJ104" s="76" t="s">
        <v>49</v>
      </c>
      <c r="AK104" s="76" t="s">
        <v>3041</v>
      </c>
      <c r="AL104" s="184" t="s">
        <v>51</v>
      </c>
      <c r="AM104" s="76" t="s">
        <v>51</v>
      </c>
      <c r="AN104" s="184" t="s">
        <v>51</v>
      </c>
      <c r="AO104" s="184" t="s">
        <v>21</v>
      </c>
      <c r="AP104" s="184" t="s">
        <v>51</v>
      </c>
      <c r="AQ104" s="184" t="s">
        <v>51</v>
      </c>
      <c r="AR104" s="314" t="s">
        <v>3042</v>
      </c>
      <c r="AS104" s="184" t="s">
        <v>51</v>
      </c>
      <c r="AT104" s="184" t="s">
        <v>1067</v>
      </c>
      <c r="AU104" s="315" t="s">
        <v>3043</v>
      </c>
      <c r="AV104" s="320" t="s">
        <v>3640</v>
      </c>
      <c r="AW104" s="184" t="s">
        <v>3044</v>
      </c>
      <c r="AX104" s="184" t="s">
        <v>194</v>
      </c>
      <c r="AY104" s="184" t="s">
        <v>194</v>
      </c>
      <c r="AZ104" s="184" t="s">
        <v>194</v>
      </c>
      <c r="BA104" s="184" t="s">
        <v>194</v>
      </c>
      <c r="BB104" s="184" t="s">
        <v>194</v>
      </c>
      <c r="BC104" s="320" t="s">
        <v>3641</v>
      </c>
      <c r="BD104" s="184" t="s">
        <v>194</v>
      </c>
      <c r="BE104" s="184" t="s">
        <v>194</v>
      </c>
      <c r="BF104" s="184" t="s">
        <v>194</v>
      </c>
      <c r="BG104" s="184" t="s">
        <v>3045</v>
      </c>
      <c r="BH104" s="184" t="s">
        <v>194</v>
      </c>
      <c r="BI104" s="184" t="s">
        <v>194</v>
      </c>
      <c r="BJ104" s="72"/>
      <c r="BK104" s="72"/>
      <c r="BL104" s="72"/>
      <c r="BM104" s="317"/>
    </row>
    <row r="105" spans="1:65" s="70" customFormat="1" ht="102">
      <c r="A105" s="313" t="s">
        <v>3642</v>
      </c>
      <c r="B105" s="184" t="s">
        <v>0</v>
      </c>
      <c r="C105" s="184" t="s">
        <v>194</v>
      </c>
      <c r="D105" s="76" t="s">
        <v>613</v>
      </c>
      <c r="E105" s="76" t="s">
        <v>705</v>
      </c>
      <c r="F105" s="76" t="s">
        <v>3033</v>
      </c>
      <c r="G105" s="76" t="s">
        <v>19</v>
      </c>
      <c r="H105" s="76" t="s">
        <v>3259</v>
      </c>
      <c r="I105" s="76" t="s">
        <v>3046</v>
      </c>
      <c r="J105" s="76" t="s">
        <v>20</v>
      </c>
      <c r="K105" s="76" t="s">
        <v>830</v>
      </c>
      <c r="L105" s="76">
        <v>4</v>
      </c>
      <c r="M105" s="76" t="s">
        <v>254</v>
      </c>
      <c r="N105" s="76" t="s">
        <v>3035</v>
      </c>
      <c r="O105" s="76" t="s">
        <v>3258</v>
      </c>
      <c r="P105" s="76" t="s">
        <v>3036</v>
      </c>
      <c r="Q105" s="76" t="s">
        <v>37</v>
      </c>
      <c r="R105" s="76" t="s">
        <v>51</v>
      </c>
      <c r="S105" s="76" t="s">
        <v>3037</v>
      </c>
      <c r="T105" s="76" t="s">
        <v>3038</v>
      </c>
      <c r="U105" s="76">
        <v>1</v>
      </c>
      <c r="V105" s="76" t="s">
        <v>3047</v>
      </c>
      <c r="W105" s="76" t="s">
        <v>3048</v>
      </c>
      <c r="X105" s="76" t="s">
        <v>28</v>
      </c>
      <c r="Y105" s="76" t="s">
        <v>27</v>
      </c>
      <c r="Z105" s="76" t="s">
        <v>27</v>
      </c>
      <c r="AA105" s="76" t="s">
        <v>771</v>
      </c>
      <c r="AB105" s="76" t="s">
        <v>644</v>
      </c>
      <c r="AC105" s="76" t="s">
        <v>62</v>
      </c>
      <c r="AD105" s="76" t="s">
        <v>51</v>
      </c>
      <c r="AE105" s="76" t="s">
        <v>3040</v>
      </c>
      <c r="AF105" s="76" t="s">
        <v>51</v>
      </c>
      <c r="AG105" s="76" t="s">
        <v>51</v>
      </c>
      <c r="AH105" s="76" t="s">
        <v>49</v>
      </c>
      <c r="AI105" s="76" t="s">
        <v>51</v>
      </c>
      <c r="AJ105" s="76" t="s">
        <v>49</v>
      </c>
      <c r="AK105" s="76" t="s">
        <v>3041</v>
      </c>
      <c r="AL105" s="184" t="s">
        <v>51</v>
      </c>
      <c r="AM105" s="76" t="s">
        <v>51</v>
      </c>
      <c r="AN105" s="184" t="s">
        <v>51</v>
      </c>
      <c r="AO105" s="184" t="s">
        <v>21</v>
      </c>
      <c r="AP105" s="184" t="s">
        <v>51</v>
      </c>
      <c r="AQ105" s="184" t="s">
        <v>51</v>
      </c>
      <c r="AR105" s="314" t="s">
        <v>3042</v>
      </c>
      <c r="AS105" s="184" t="s">
        <v>51</v>
      </c>
      <c r="AT105" s="184" t="s">
        <v>1067</v>
      </c>
      <c r="AU105" s="315" t="s">
        <v>3043</v>
      </c>
      <c r="AV105" s="320" t="s">
        <v>3643</v>
      </c>
      <c r="AW105" s="184" t="s">
        <v>3644</v>
      </c>
      <c r="AX105" s="184" t="s">
        <v>194</v>
      </c>
      <c r="AY105" s="184" t="s">
        <v>194</v>
      </c>
      <c r="AZ105" s="184" t="s">
        <v>194</v>
      </c>
      <c r="BA105" s="184" t="s">
        <v>194</v>
      </c>
      <c r="BB105" s="184" t="s">
        <v>194</v>
      </c>
      <c r="BC105" s="320" t="s">
        <v>3641</v>
      </c>
      <c r="BD105" s="184" t="s">
        <v>194</v>
      </c>
      <c r="BE105" s="184" t="s">
        <v>194</v>
      </c>
      <c r="BF105" s="184" t="s">
        <v>194</v>
      </c>
      <c r="BG105" s="184" t="s">
        <v>3045</v>
      </c>
      <c r="BH105" s="184" t="s">
        <v>194</v>
      </c>
      <c r="BI105" s="184" t="s">
        <v>194</v>
      </c>
      <c r="BJ105" s="72"/>
      <c r="BK105" s="72"/>
      <c r="BL105" s="72"/>
      <c r="BM105" s="71"/>
    </row>
    <row r="106" spans="1:65" s="70" customFormat="1" ht="102">
      <c r="A106" s="313" t="s">
        <v>3645</v>
      </c>
      <c r="B106" s="184" t="s">
        <v>0</v>
      </c>
      <c r="C106" s="184" t="s">
        <v>194</v>
      </c>
      <c r="D106" s="76" t="s">
        <v>613</v>
      </c>
      <c r="E106" s="76" t="s">
        <v>705</v>
      </c>
      <c r="F106" s="76" t="s">
        <v>3033</v>
      </c>
      <c r="G106" s="76" t="s">
        <v>3049</v>
      </c>
      <c r="H106" s="76" t="s">
        <v>3260</v>
      </c>
      <c r="I106" s="76" t="s">
        <v>3050</v>
      </c>
      <c r="J106" s="76" t="s">
        <v>2281</v>
      </c>
      <c r="K106" s="76" t="s">
        <v>3051</v>
      </c>
      <c r="L106" s="76">
        <v>2</v>
      </c>
      <c r="M106" s="76" t="s">
        <v>59</v>
      </c>
      <c r="N106" s="76" t="s">
        <v>3052</v>
      </c>
      <c r="O106" s="76" t="s">
        <v>3261</v>
      </c>
      <c r="P106" s="76" t="s">
        <v>3036</v>
      </c>
      <c r="Q106" s="325" t="s">
        <v>3053</v>
      </c>
      <c r="R106" s="76" t="s">
        <v>51</v>
      </c>
      <c r="S106" s="76" t="s">
        <v>3037</v>
      </c>
      <c r="T106" s="76" t="s">
        <v>3038</v>
      </c>
      <c r="U106" s="325" t="s">
        <v>3646</v>
      </c>
      <c r="V106" s="76" t="s">
        <v>3047</v>
      </c>
      <c r="W106" s="76" t="s">
        <v>644</v>
      </c>
      <c r="X106" s="76" t="s">
        <v>3054</v>
      </c>
      <c r="Y106" s="76" t="s">
        <v>644</v>
      </c>
      <c r="Z106" s="76" t="s">
        <v>644</v>
      </c>
      <c r="AA106" s="76" t="s">
        <v>3647</v>
      </c>
      <c r="AB106" s="76" t="s">
        <v>3055</v>
      </c>
      <c r="AC106" s="76" t="s">
        <v>644</v>
      </c>
      <c r="AD106" s="76" t="s">
        <v>51</v>
      </c>
      <c r="AE106" s="76" t="s">
        <v>3056</v>
      </c>
      <c r="AF106" s="76" t="s">
        <v>49</v>
      </c>
      <c r="AG106" s="76" t="s">
        <v>51</v>
      </c>
      <c r="AH106" s="76" t="s">
        <v>49</v>
      </c>
      <c r="AI106" s="76" t="s">
        <v>51</v>
      </c>
      <c r="AJ106" s="76" t="s">
        <v>49</v>
      </c>
      <c r="AK106" s="76" t="s">
        <v>51</v>
      </c>
      <c r="AL106" s="184" t="s">
        <v>51</v>
      </c>
      <c r="AM106" s="76" t="s">
        <v>51</v>
      </c>
      <c r="AN106" s="184" t="s">
        <v>49</v>
      </c>
      <c r="AO106" s="184" t="s">
        <v>21</v>
      </c>
      <c r="AP106" s="320" t="s">
        <v>49</v>
      </c>
      <c r="AQ106" s="184" t="s">
        <v>51</v>
      </c>
      <c r="AR106" s="314" t="s">
        <v>3042</v>
      </c>
      <c r="AS106" s="184" t="s">
        <v>49</v>
      </c>
      <c r="AT106" s="184" t="s">
        <v>1067</v>
      </c>
      <c r="AU106" s="315" t="s">
        <v>3043</v>
      </c>
      <c r="AV106" s="320" t="s">
        <v>3648</v>
      </c>
      <c r="AW106" s="184" t="s">
        <v>3044</v>
      </c>
      <c r="AX106" s="184" t="s">
        <v>194</v>
      </c>
      <c r="AY106" s="184" t="s">
        <v>194</v>
      </c>
      <c r="AZ106" s="184" t="s">
        <v>194</v>
      </c>
      <c r="BA106" s="184" t="s">
        <v>194</v>
      </c>
      <c r="BB106" s="184" t="s">
        <v>194</v>
      </c>
      <c r="BC106" s="320" t="s">
        <v>3641</v>
      </c>
      <c r="BD106" s="184" t="s">
        <v>194</v>
      </c>
      <c r="BE106" s="184" t="s">
        <v>194</v>
      </c>
      <c r="BF106" s="184" t="s">
        <v>194</v>
      </c>
      <c r="BG106" s="184" t="s">
        <v>3045</v>
      </c>
      <c r="BH106" s="184" t="s">
        <v>194</v>
      </c>
      <c r="BI106" s="320" t="s">
        <v>3262</v>
      </c>
      <c r="BJ106" s="72"/>
      <c r="BK106" s="72"/>
      <c r="BL106" s="72"/>
      <c r="BM106" s="71"/>
    </row>
    <row r="107" spans="1:65" s="70" customFormat="1" ht="89.25">
      <c r="A107" s="313" t="s">
        <v>3649</v>
      </c>
      <c r="B107" s="184" t="s">
        <v>0</v>
      </c>
      <c r="C107" s="184" t="s">
        <v>194</v>
      </c>
      <c r="D107" s="76" t="s">
        <v>613</v>
      </c>
      <c r="E107" s="76" t="s">
        <v>3650</v>
      </c>
      <c r="F107" s="76" t="s">
        <v>3057</v>
      </c>
      <c r="G107" s="76" t="s">
        <v>3058</v>
      </c>
      <c r="H107" s="76" t="s">
        <v>3263</v>
      </c>
      <c r="I107" s="76" t="s">
        <v>3059</v>
      </c>
      <c r="J107" s="76" t="s">
        <v>3034</v>
      </c>
      <c r="K107" s="76" t="s">
        <v>830</v>
      </c>
      <c r="L107" s="76">
        <v>4</v>
      </c>
      <c r="M107" s="76" t="s">
        <v>254</v>
      </c>
      <c r="N107" s="76" t="s">
        <v>3060</v>
      </c>
      <c r="O107" s="76" t="s">
        <v>3651</v>
      </c>
      <c r="P107" s="76" t="s">
        <v>3036</v>
      </c>
      <c r="Q107" s="76" t="s">
        <v>35</v>
      </c>
      <c r="R107" s="76" t="s">
        <v>683</v>
      </c>
      <c r="S107" s="76" t="s">
        <v>3037</v>
      </c>
      <c r="T107" s="76" t="s">
        <v>62</v>
      </c>
      <c r="U107" s="76">
        <v>2</v>
      </c>
      <c r="V107" s="76">
        <v>2</v>
      </c>
      <c r="W107" s="76" t="s">
        <v>51</v>
      </c>
      <c r="X107" s="76" t="s">
        <v>540</v>
      </c>
      <c r="Y107" s="76" t="s">
        <v>3039</v>
      </c>
      <c r="Z107" s="76" t="s">
        <v>3039</v>
      </c>
      <c r="AA107" s="76" t="s">
        <v>3652</v>
      </c>
      <c r="AB107" s="76" t="s">
        <v>194</v>
      </c>
      <c r="AC107" s="76" t="s">
        <v>684</v>
      </c>
      <c r="AD107" s="76" t="s">
        <v>51</v>
      </c>
      <c r="AE107" s="76" t="s">
        <v>3061</v>
      </c>
      <c r="AF107" s="76" t="s">
        <v>51</v>
      </c>
      <c r="AG107" s="76" t="s">
        <v>51</v>
      </c>
      <c r="AH107" s="76" t="s">
        <v>49</v>
      </c>
      <c r="AI107" s="76" t="s">
        <v>51</v>
      </c>
      <c r="AJ107" s="76" t="s">
        <v>49</v>
      </c>
      <c r="AK107" s="76" t="s">
        <v>51</v>
      </c>
      <c r="AL107" s="184" t="s">
        <v>51</v>
      </c>
      <c r="AM107" s="76" t="s">
        <v>51</v>
      </c>
      <c r="AN107" s="184" t="s">
        <v>51</v>
      </c>
      <c r="AO107" s="184" t="s">
        <v>21</v>
      </c>
      <c r="AP107" s="184" t="s">
        <v>51</v>
      </c>
      <c r="AQ107" s="184" t="s">
        <v>49</v>
      </c>
      <c r="AR107" s="314" t="s">
        <v>3062</v>
      </c>
      <c r="AS107" s="184" t="s">
        <v>49</v>
      </c>
      <c r="AT107" s="184" t="s">
        <v>1067</v>
      </c>
      <c r="AU107" s="315" t="s">
        <v>3063</v>
      </c>
      <c r="AV107" s="320" t="s">
        <v>3653</v>
      </c>
      <c r="AW107" s="184" t="s">
        <v>3064</v>
      </c>
      <c r="AX107" s="184" t="s">
        <v>194</v>
      </c>
      <c r="AY107" s="184" t="s">
        <v>194</v>
      </c>
      <c r="AZ107" s="184" t="s">
        <v>194</v>
      </c>
      <c r="BA107" s="184" t="s">
        <v>194</v>
      </c>
      <c r="BB107" s="184" t="s">
        <v>194</v>
      </c>
      <c r="BC107" s="320" t="s">
        <v>3641</v>
      </c>
      <c r="BD107" s="184" t="s">
        <v>194</v>
      </c>
      <c r="BE107" s="184" t="s">
        <v>194</v>
      </c>
      <c r="BF107" s="184" t="s">
        <v>16</v>
      </c>
      <c r="BG107" s="184" t="s">
        <v>2099</v>
      </c>
      <c r="BH107" s="184" t="s">
        <v>194</v>
      </c>
      <c r="BI107" s="184" t="s">
        <v>194</v>
      </c>
      <c r="BJ107" s="72"/>
      <c r="BK107" s="72"/>
      <c r="BL107" s="72"/>
      <c r="BM107" s="71"/>
    </row>
    <row r="108" spans="1:65" s="70" customFormat="1" ht="89.25">
      <c r="A108" s="313" t="s">
        <v>3654</v>
      </c>
      <c r="B108" s="184" t="s">
        <v>0</v>
      </c>
      <c r="C108" s="184" t="s">
        <v>194</v>
      </c>
      <c r="D108" s="76" t="s">
        <v>613</v>
      </c>
      <c r="E108" s="76" t="s">
        <v>3655</v>
      </c>
      <c r="F108" s="76" t="s">
        <v>3057</v>
      </c>
      <c r="G108" s="76" t="s">
        <v>19</v>
      </c>
      <c r="H108" s="76" t="s">
        <v>3264</v>
      </c>
      <c r="I108" s="76" t="s">
        <v>3065</v>
      </c>
      <c r="J108" s="76" t="s">
        <v>20</v>
      </c>
      <c r="K108" s="76" t="s">
        <v>830</v>
      </c>
      <c r="L108" s="76">
        <v>4</v>
      </c>
      <c r="M108" s="76" t="s">
        <v>3066</v>
      </c>
      <c r="N108" s="76" t="s">
        <v>3060</v>
      </c>
      <c r="O108" s="76" t="s">
        <v>3265</v>
      </c>
      <c r="P108" s="76" t="s">
        <v>3036</v>
      </c>
      <c r="Q108" s="76" t="s">
        <v>3067</v>
      </c>
      <c r="R108" s="76" t="s">
        <v>683</v>
      </c>
      <c r="S108" s="76" t="s">
        <v>3037</v>
      </c>
      <c r="T108" s="76" t="s">
        <v>62</v>
      </c>
      <c r="U108" s="76">
        <v>1</v>
      </c>
      <c r="V108" s="76" t="s">
        <v>3047</v>
      </c>
      <c r="W108" s="76" t="s">
        <v>51</v>
      </c>
      <c r="X108" s="76" t="s">
        <v>28</v>
      </c>
      <c r="Y108" s="76" t="s">
        <v>27</v>
      </c>
      <c r="Z108" s="76" t="s">
        <v>27</v>
      </c>
      <c r="AA108" s="76" t="s">
        <v>3652</v>
      </c>
      <c r="AB108" s="76" t="s">
        <v>194</v>
      </c>
      <c r="AC108" s="76" t="s">
        <v>684</v>
      </c>
      <c r="AD108" s="76" t="s">
        <v>51</v>
      </c>
      <c r="AE108" s="76" t="s">
        <v>3061</v>
      </c>
      <c r="AF108" s="76" t="s">
        <v>51</v>
      </c>
      <c r="AG108" s="76" t="s">
        <v>51</v>
      </c>
      <c r="AH108" s="76" t="s">
        <v>49</v>
      </c>
      <c r="AI108" s="76" t="s">
        <v>51</v>
      </c>
      <c r="AJ108" s="76" t="s">
        <v>49</v>
      </c>
      <c r="AK108" s="76" t="s">
        <v>51</v>
      </c>
      <c r="AL108" s="184" t="s">
        <v>51</v>
      </c>
      <c r="AM108" s="76" t="s">
        <v>51</v>
      </c>
      <c r="AN108" s="184" t="s">
        <v>51</v>
      </c>
      <c r="AO108" s="184" t="s">
        <v>21</v>
      </c>
      <c r="AP108" s="184" t="s">
        <v>51</v>
      </c>
      <c r="AQ108" s="184" t="s">
        <v>49</v>
      </c>
      <c r="AR108" s="314" t="s">
        <v>3062</v>
      </c>
      <c r="AS108" s="184" t="s">
        <v>49</v>
      </c>
      <c r="AT108" s="184" t="s">
        <v>1067</v>
      </c>
      <c r="AU108" s="315" t="s">
        <v>3063</v>
      </c>
      <c r="AV108" s="320" t="s">
        <v>3656</v>
      </c>
      <c r="AW108" s="184" t="s">
        <v>3064</v>
      </c>
      <c r="AX108" s="184" t="s">
        <v>194</v>
      </c>
      <c r="AY108" s="184" t="s">
        <v>194</v>
      </c>
      <c r="AZ108" s="184" t="s">
        <v>194</v>
      </c>
      <c r="BA108" s="184" t="s">
        <v>194</v>
      </c>
      <c r="BB108" s="184" t="s">
        <v>194</v>
      </c>
      <c r="BC108" s="320" t="s">
        <v>3641</v>
      </c>
      <c r="BD108" s="184" t="s">
        <v>194</v>
      </c>
      <c r="BE108" s="184" t="s">
        <v>194</v>
      </c>
      <c r="BF108" s="184" t="s">
        <v>16</v>
      </c>
      <c r="BG108" s="184" t="s">
        <v>2099</v>
      </c>
      <c r="BH108" s="184" t="s">
        <v>194</v>
      </c>
      <c r="BI108" s="184" t="s">
        <v>194</v>
      </c>
      <c r="BJ108" s="72"/>
      <c r="BK108" s="72"/>
      <c r="BL108" s="72"/>
      <c r="BM108" s="71"/>
    </row>
    <row r="109" spans="1:65" s="70" customFormat="1" ht="89.25">
      <c r="A109" s="313" t="s">
        <v>3657</v>
      </c>
      <c r="B109" s="184" t="s">
        <v>0</v>
      </c>
      <c r="C109" s="184" t="s">
        <v>194</v>
      </c>
      <c r="D109" s="76" t="s">
        <v>613</v>
      </c>
      <c r="E109" s="76" t="s">
        <v>705</v>
      </c>
      <c r="F109" s="76" t="s">
        <v>3068</v>
      </c>
      <c r="G109" s="76" t="s">
        <v>3058</v>
      </c>
      <c r="H109" s="76" t="s">
        <v>3266</v>
      </c>
      <c r="I109" s="76" t="s">
        <v>3069</v>
      </c>
      <c r="J109" s="185" t="s">
        <v>3070</v>
      </c>
      <c r="K109" s="76" t="s">
        <v>830</v>
      </c>
      <c r="L109" s="76">
        <v>2</v>
      </c>
      <c r="M109" s="76" t="s">
        <v>59</v>
      </c>
      <c r="N109" s="76" t="s">
        <v>3658</v>
      </c>
      <c r="O109" s="76" t="s">
        <v>3267</v>
      </c>
      <c r="P109" s="76">
        <v>24</v>
      </c>
      <c r="Q109" s="76" t="s">
        <v>3659</v>
      </c>
      <c r="R109" s="76" t="s">
        <v>51</v>
      </c>
      <c r="S109" s="76" t="s">
        <v>3037</v>
      </c>
      <c r="T109" s="76" t="s">
        <v>3660</v>
      </c>
      <c r="U109" s="76">
        <v>1</v>
      </c>
      <c r="V109" s="76">
        <v>2</v>
      </c>
      <c r="W109" s="76" t="s">
        <v>3661</v>
      </c>
      <c r="X109" s="76" t="s">
        <v>194</v>
      </c>
      <c r="Y109" s="76" t="s">
        <v>540</v>
      </c>
      <c r="Z109" s="76" t="s">
        <v>3039</v>
      </c>
      <c r="AA109" s="76" t="s">
        <v>771</v>
      </c>
      <c r="AB109" s="76" t="s">
        <v>62</v>
      </c>
      <c r="AC109" s="76">
        <v>2</v>
      </c>
      <c r="AD109" s="76" t="s">
        <v>51</v>
      </c>
      <c r="AE109" s="76" t="s">
        <v>3071</v>
      </c>
      <c r="AF109" s="76" t="s">
        <v>49</v>
      </c>
      <c r="AG109" s="76" t="s">
        <v>51</v>
      </c>
      <c r="AH109" s="76" t="s">
        <v>51</v>
      </c>
      <c r="AI109" s="76" t="s">
        <v>49</v>
      </c>
      <c r="AJ109" s="76" t="s">
        <v>49</v>
      </c>
      <c r="AK109" s="76" t="s">
        <v>49</v>
      </c>
      <c r="AL109" s="184" t="s">
        <v>51</v>
      </c>
      <c r="AM109" s="76" t="s">
        <v>51</v>
      </c>
      <c r="AN109" s="184" t="s">
        <v>51</v>
      </c>
      <c r="AO109" s="184" t="s">
        <v>1186</v>
      </c>
      <c r="AP109" s="184" t="s">
        <v>51</v>
      </c>
      <c r="AQ109" s="184" t="s">
        <v>49</v>
      </c>
      <c r="AR109" s="314" t="s">
        <v>3062</v>
      </c>
      <c r="AS109" s="184" t="s">
        <v>49</v>
      </c>
      <c r="AT109" s="184" t="s">
        <v>1067</v>
      </c>
      <c r="AU109" s="315" t="s">
        <v>3072</v>
      </c>
      <c r="AV109" s="320" t="s">
        <v>3662</v>
      </c>
      <c r="AW109" s="184" t="s">
        <v>3073</v>
      </c>
      <c r="AX109" s="184" t="s">
        <v>194</v>
      </c>
      <c r="AY109" s="184" t="s">
        <v>194</v>
      </c>
      <c r="AZ109" s="184" t="s">
        <v>194</v>
      </c>
      <c r="BA109" s="184" t="s">
        <v>194</v>
      </c>
      <c r="BB109" s="184" t="s">
        <v>194</v>
      </c>
      <c r="BC109" s="320" t="s">
        <v>3641</v>
      </c>
      <c r="BD109" s="184" t="s">
        <v>194</v>
      </c>
      <c r="BE109" s="184" t="s">
        <v>194</v>
      </c>
      <c r="BF109" s="184" t="s">
        <v>3074</v>
      </c>
      <c r="BG109" s="184" t="s">
        <v>3074</v>
      </c>
      <c r="BH109" s="184" t="s">
        <v>194</v>
      </c>
      <c r="BI109" s="184" t="s">
        <v>194</v>
      </c>
      <c r="BJ109" s="72"/>
      <c r="BK109" s="72"/>
      <c r="BL109" s="72"/>
      <c r="BM109" s="71"/>
    </row>
    <row r="110" spans="1:65" s="70" customFormat="1" ht="89.25">
      <c r="A110" s="313" t="s">
        <v>3663</v>
      </c>
      <c r="B110" s="184" t="s">
        <v>0</v>
      </c>
      <c r="C110" s="184" t="s">
        <v>194</v>
      </c>
      <c r="D110" s="76" t="s">
        <v>613</v>
      </c>
      <c r="E110" s="76" t="s">
        <v>705</v>
      </c>
      <c r="F110" s="76" t="s">
        <v>3068</v>
      </c>
      <c r="G110" s="76" t="s">
        <v>19</v>
      </c>
      <c r="H110" s="76" t="s">
        <v>3268</v>
      </c>
      <c r="I110" s="76" t="s">
        <v>3075</v>
      </c>
      <c r="J110" s="76" t="s">
        <v>20</v>
      </c>
      <c r="K110" s="76" t="s">
        <v>830</v>
      </c>
      <c r="L110" s="76">
        <v>2</v>
      </c>
      <c r="M110" s="76" t="s">
        <v>59</v>
      </c>
      <c r="N110" s="76" t="s">
        <v>3076</v>
      </c>
      <c r="O110" s="76" t="s">
        <v>3258</v>
      </c>
      <c r="P110" s="76" t="s">
        <v>3036</v>
      </c>
      <c r="Q110" s="76" t="s">
        <v>3077</v>
      </c>
      <c r="R110" s="76" t="s">
        <v>51</v>
      </c>
      <c r="S110" s="76" t="s">
        <v>3037</v>
      </c>
      <c r="T110" s="76" t="s">
        <v>3664</v>
      </c>
      <c r="U110" s="76">
        <v>1</v>
      </c>
      <c r="V110" s="76">
        <v>1</v>
      </c>
      <c r="W110" s="76" t="s">
        <v>51</v>
      </c>
      <c r="X110" s="76" t="s">
        <v>194</v>
      </c>
      <c r="Y110" s="76" t="s">
        <v>28</v>
      </c>
      <c r="Z110" s="76" t="s">
        <v>27</v>
      </c>
      <c r="AA110" s="76" t="s">
        <v>771</v>
      </c>
      <c r="AB110" s="76" t="s">
        <v>62</v>
      </c>
      <c r="AC110" s="76">
        <v>2</v>
      </c>
      <c r="AD110" s="76" t="s">
        <v>51</v>
      </c>
      <c r="AE110" s="76" t="s">
        <v>3071</v>
      </c>
      <c r="AF110" s="76" t="s">
        <v>49</v>
      </c>
      <c r="AG110" s="76" t="s">
        <v>51</v>
      </c>
      <c r="AH110" s="76" t="s">
        <v>51</v>
      </c>
      <c r="AI110" s="76" t="s">
        <v>49</v>
      </c>
      <c r="AJ110" s="76" t="s">
        <v>49</v>
      </c>
      <c r="AK110" s="76" t="s">
        <v>49</v>
      </c>
      <c r="AL110" s="184" t="s">
        <v>51</v>
      </c>
      <c r="AM110" s="76" t="s">
        <v>51</v>
      </c>
      <c r="AN110" s="184" t="s">
        <v>51</v>
      </c>
      <c r="AO110" s="184" t="s">
        <v>1186</v>
      </c>
      <c r="AP110" s="184" t="s">
        <v>51</v>
      </c>
      <c r="AQ110" s="184" t="s">
        <v>49</v>
      </c>
      <c r="AR110" s="314" t="s">
        <v>3062</v>
      </c>
      <c r="AS110" s="184" t="s">
        <v>49</v>
      </c>
      <c r="AT110" s="184" t="s">
        <v>1067</v>
      </c>
      <c r="AU110" s="315" t="s">
        <v>3072</v>
      </c>
      <c r="AV110" s="320" t="s">
        <v>3656</v>
      </c>
      <c r="AW110" s="184" t="s">
        <v>3073</v>
      </c>
      <c r="AX110" s="184" t="s">
        <v>194</v>
      </c>
      <c r="AY110" s="184" t="s">
        <v>3665</v>
      </c>
      <c r="AZ110" s="184" t="s">
        <v>3665</v>
      </c>
      <c r="BA110" s="184" t="s">
        <v>194</v>
      </c>
      <c r="BB110" s="184" t="s">
        <v>194</v>
      </c>
      <c r="BC110" s="320" t="s">
        <v>3641</v>
      </c>
      <c r="BD110" s="184" t="s">
        <v>194</v>
      </c>
      <c r="BE110" s="184" t="s">
        <v>194</v>
      </c>
      <c r="BF110" s="184" t="s">
        <v>3074</v>
      </c>
      <c r="BG110" s="184" t="s">
        <v>3074</v>
      </c>
      <c r="BH110" s="184" t="s">
        <v>194</v>
      </c>
      <c r="BI110" s="184" t="s">
        <v>194</v>
      </c>
      <c r="BJ110" s="72"/>
      <c r="BK110" s="72"/>
      <c r="BL110" s="72"/>
      <c r="BM110" s="71"/>
    </row>
    <row r="111" spans="1:65" s="70" customFormat="1" ht="89.25">
      <c r="A111" s="313" t="s">
        <v>3666</v>
      </c>
      <c r="B111" s="184" t="s">
        <v>0</v>
      </c>
      <c r="C111" s="184" t="s">
        <v>194</v>
      </c>
      <c r="D111" s="76" t="s">
        <v>613</v>
      </c>
      <c r="E111" s="76" t="s">
        <v>705</v>
      </c>
      <c r="F111" s="76" t="s">
        <v>3068</v>
      </c>
      <c r="G111" s="76" t="s">
        <v>3049</v>
      </c>
      <c r="H111" s="76" t="s">
        <v>3269</v>
      </c>
      <c r="I111" s="76" t="s">
        <v>2598</v>
      </c>
      <c r="J111" s="76" t="s">
        <v>2281</v>
      </c>
      <c r="K111" s="76" t="s">
        <v>3051</v>
      </c>
      <c r="L111" s="76">
        <v>2</v>
      </c>
      <c r="M111" s="76" t="s">
        <v>59</v>
      </c>
      <c r="N111" s="76" t="s">
        <v>3667</v>
      </c>
      <c r="O111" s="76" t="s">
        <v>3261</v>
      </c>
      <c r="P111" s="76" t="s">
        <v>3668</v>
      </c>
      <c r="Q111" s="325" t="s">
        <v>3053</v>
      </c>
      <c r="R111" s="76" t="s">
        <v>51</v>
      </c>
      <c r="S111" s="76" t="s">
        <v>3078</v>
      </c>
      <c r="T111" s="76" t="s">
        <v>49</v>
      </c>
      <c r="U111" s="325" t="s">
        <v>3646</v>
      </c>
      <c r="V111" s="76" t="s">
        <v>3047</v>
      </c>
      <c r="W111" s="76" t="s">
        <v>194</v>
      </c>
      <c r="X111" s="76" t="s">
        <v>194</v>
      </c>
      <c r="Y111" s="76" t="s">
        <v>3079</v>
      </c>
      <c r="Z111" s="76" t="s">
        <v>194</v>
      </c>
      <c r="AA111" s="76" t="s">
        <v>3665</v>
      </c>
      <c r="AB111" s="76" t="s">
        <v>62</v>
      </c>
      <c r="AC111" s="76" t="s">
        <v>194</v>
      </c>
      <c r="AD111" s="76" t="s">
        <v>51</v>
      </c>
      <c r="AE111" s="76" t="s">
        <v>3080</v>
      </c>
      <c r="AF111" s="76" t="s">
        <v>49</v>
      </c>
      <c r="AG111" s="76" t="s">
        <v>51</v>
      </c>
      <c r="AH111" s="76" t="s">
        <v>49</v>
      </c>
      <c r="AI111" s="76" t="s">
        <v>51</v>
      </c>
      <c r="AJ111" s="76" t="s">
        <v>49</v>
      </c>
      <c r="AK111" s="76" t="s">
        <v>51</v>
      </c>
      <c r="AL111" s="184" t="s">
        <v>51</v>
      </c>
      <c r="AM111" s="76" t="s">
        <v>51</v>
      </c>
      <c r="AN111" s="184" t="s">
        <v>49</v>
      </c>
      <c r="AO111" s="184" t="s">
        <v>1186</v>
      </c>
      <c r="AP111" s="184" t="s">
        <v>51</v>
      </c>
      <c r="AQ111" s="184" t="s">
        <v>49</v>
      </c>
      <c r="AR111" s="314" t="s">
        <v>3669</v>
      </c>
      <c r="AS111" s="184" t="s">
        <v>49</v>
      </c>
      <c r="AT111" s="184" t="s">
        <v>1067</v>
      </c>
      <c r="AU111" s="315" t="s">
        <v>3072</v>
      </c>
      <c r="AV111" s="320" t="s">
        <v>3670</v>
      </c>
      <c r="AW111" s="184" t="s">
        <v>3073</v>
      </c>
      <c r="AX111" s="184" t="s">
        <v>194</v>
      </c>
      <c r="AY111" s="184" t="s">
        <v>194</v>
      </c>
      <c r="AZ111" s="184" t="s">
        <v>194</v>
      </c>
      <c r="BA111" s="184" t="s">
        <v>194</v>
      </c>
      <c r="BB111" s="184" t="s">
        <v>194</v>
      </c>
      <c r="BC111" s="320" t="s">
        <v>3641</v>
      </c>
      <c r="BD111" s="184" t="s">
        <v>194</v>
      </c>
      <c r="BE111" s="184" t="s">
        <v>194</v>
      </c>
      <c r="BF111" s="184" t="s">
        <v>3081</v>
      </c>
      <c r="BG111" s="184" t="s">
        <v>3081</v>
      </c>
      <c r="BH111" s="184" t="s">
        <v>3665</v>
      </c>
      <c r="BI111" s="184" t="s">
        <v>51</v>
      </c>
      <c r="BJ111" s="72"/>
      <c r="BK111" s="72"/>
      <c r="BL111" s="72"/>
      <c r="BM111" s="71"/>
    </row>
    <row r="112" spans="1:65" s="70" customFormat="1" ht="76.5">
      <c r="A112" s="313" t="s">
        <v>3671</v>
      </c>
      <c r="B112" s="184" t="s">
        <v>0</v>
      </c>
      <c r="C112" s="184" t="s">
        <v>194</v>
      </c>
      <c r="D112" s="76" t="s">
        <v>669</v>
      </c>
      <c r="E112" s="76" t="s">
        <v>3082</v>
      </c>
      <c r="F112" s="76" t="s">
        <v>3083</v>
      </c>
      <c r="G112" s="76" t="s">
        <v>3672</v>
      </c>
      <c r="H112" s="76" t="s">
        <v>3270</v>
      </c>
      <c r="I112" s="76" t="s">
        <v>3673</v>
      </c>
      <c r="J112" s="76" t="s">
        <v>3674</v>
      </c>
      <c r="K112" s="76" t="s">
        <v>3675</v>
      </c>
      <c r="L112" s="76">
        <v>4</v>
      </c>
      <c r="M112" s="76" t="s">
        <v>3676</v>
      </c>
      <c r="N112" s="76" t="s">
        <v>3677</v>
      </c>
      <c r="O112" s="76" t="s">
        <v>3678</v>
      </c>
      <c r="P112" s="76" t="s">
        <v>3679</v>
      </c>
      <c r="Q112" s="76" t="s">
        <v>3680</v>
      </c>
      <c r="R112" s="76" t="s">
        <v>3681</v>
      </c>
      <c r="S112" s="76" t="s">
        <v>3682</v>
      </c>
      <c r="T112" s="76" t="s">
        <v>3681</v>
      </c>
      <c r="U112" s="76">
        <v>1</v>
      </c>
      <c r="V112" s="76">
        <v>2</v>
      </c>
      <c r="W112" s="76" t="s">
        <v>3683</v>
      </c>
      <c r="X112" s="76" t="s">
        <v>3684</v>
      </c>
      <c r="Y112" s="76" t="s">
        <v>3685</v>
      </c>
      <c r="Z112" s="76" t="s">
        <v>3686</v>
      </c>
      <c r="AA112" s="76" t="s">
        <v>3665</v>
      </c>
      <c r="AB112" s="76" t="s">
        <v>62</v>
      </c>
      <c r="AC112" s="76" t="s">
        <v>62</v>
      </c>
      <c r="AD112" s="76" t="s">
        <v>3661</v>
      </c>
      <c r="AE112" s="185" t="s">
        <v>3687</v>
      </c>
      <c r="AF112" s="76" t="s">
        <v>3688</v>
      </c>
      <c r="AG112" s="76" t="s">
        <v>51</v>
      </c>
      <c r="AH112" s="76" t="s">
        <v>3689</v>
      </c>
      <c r="AI112" s="76" t="s">
        <v>3690</v>
      </c>
      <c r="AJ112" s="76" t="s">
        <v>3691</v>
      </c>
      <c r="AK112" s="76" t="s">
        <v>3681</v>
      </c>
      <c r="AL112" s="184" t="s">
        <v>3681</v>
      </c>
      <c r="AM112" s="76" t="s">
        <v>3683</v>
      </c>
      <c r="AN112" s="184" t="s">
        <v>3692</v>
      </c>
      <c r="AO112" s="184" t="s">
        <v>3688</v>
      </c>
      <c r="AP112" s="184" t="s">
        <v>3689</v>
      </c>
      <c r="AQ112" s="184" t="s">
        <v>3688</v>
      </c>
      <c r="AR112" s="314" t="s">
        <v>3669</v>
      </c>
      <c r="AS112" s="184" t="s">
        <v>3691</v>
      </c>
      <c r="AT112" s="184" t="s">
        <v>1067</v>
      </c>
      <c r="AU112" s="380" t="s">
        <v>3693</v>
      </c>
      <c r="AV112" s="320" t="s">
        <v>3662</v>
      </c>
      <c r="AW112" s="184" t="s">
        <v>3694</v>
      </c>
      <c r="AX112" s="184" t="s">
        <v>3665</v>
      </c>
      <c r="AY112" s="184" t="s">
        <v>194</v>
      </c>
      <c r="AZ112" s="184" t="s">
        <v>194</v>
      </c>
      <c r="BA112" s="184" t="s">
        <v>194</v>
      </c>
      <c r="BB112" s="184" t="s">
        <v>194</v>
      </c>
      <c r="BC112" s="320" t="s">
        <v>3641</v>
      </c>
      <c r="BD112" s="184" t="s">
        <v>194</v>
      </c>
      <c r="BE112" s="184" t="s">
        <v>194</v>
      </c>
      <c r="BF112" s="184" t="s">
        <v>3695</v>
      </c>
      <c r="BG112" s="184" t="s">
        <v>3696</v>
      </c>
      <c r="BH112" s="184" t="s">
        <v>3665</v>
      </c>
      <c r="BI112" s="184" t="s">
        <v>3665</v>
      </c>
      <c r="BJ112" s="72"/>
      <c r="BK112" s="72"/>
      <c r="BL112" s="72"/>
      <c r="BM112" s="71"/>
    </row>
    <row r="113" spans="1:67" s="70" customFormat="1" ht="76.5">
      <c r="A113" s="313" t="s">
        <v>3697</v>
      </c>
      <c r="B113" s="184" t="s">
        <v>0</v>
      </c>
      <c r="C113" s="184" t="s">
        <v>194</v>
      </c>
      <c r="D113" s="76" t="s">
        <v>669</v>
      </c>
      <c r="E113" s="76" t="s">
        <v>3082</v>
      </c>
      <c r="F113" s="76" t="s">
        <v>3083</v>
      </c>
      <c r="G113" s="76" t="s">
        <v>3698</v>
      </c>
      <c r="H113" s="76" t="s">
        <v>3271</v>
      </c>
      <c r="I113" s="76" t="s">
        <v>3699</v>
      </c>
      <c r="J113" s="76" t="s">
        <v>3700</v>
      </c>
      <c r="K113" s="76" t="s">
        <v>3675</v>
      </c>
      <c r="L113" s="76">
        <v>4</v>
      </c>
      <c r="M113" s="76" t="s">
        <v>3701</v>
      </c>
      <c r="N113" s="76" t="s">
        <v>3677</v>
      </c>
      <c r="O113" s="76" t="s">
        <v>3678</v>
      </c>
      <c r="P113" s="76" t="s">
        <v>3679</v>
      </c>
      <c r="Q113" s="76" t="s">
        <v>3702</v>
      </c>
      <c r="R113" s="76" t="s">
        <v>3683</v>
      </c>
      <c r="S113" s="76" t="s">
        <v>3682</v>
      </c>
      <c r="T113" s="76" t="s">
        <v>3681</v>
      </c>
      <c r="U113" s="76">
        <v>1</v>
      </c>
      <c r="V113" s="76">
        <v>1</v>
      </c>
      <c r="W113" s="76" t="s">
        <v>3681</v>
      </c>
      <c r="X113" s="76" t="s">
        <v>3703</v>
      </c>
      <c r="Y113" s="76" t="s">
        <v>3704</v>
      </c>
      <c r="Z113" s="76" t="s">
        <v>3704</v>
      </c>
      <c r="AA113" s="76" t="s">
        <v>3665</v>
      </c>
      <c r="AB113" s="76" t="s">
        <v>3705</v>
      </c>
      <c r="AC113" s="76" t="s">
        <v>62</v>
      </c>
      <c r="AD113" s="76" t="s">
        <v>51</v>
      </c>
      <c r="AE113" s="76" t="s">
        <v>3687</v>
      </c>
      <c r="AF113" s="76" t="s">
        <v>3706</v>
      </c>
      <c r="AG113" s="76" t="s">
        <v>51</v>
      </c>
      <c r="AH113" s="76" t="s">
        <v>3689</v>
      </c>
      <c r="AI113" s="76" t="s">
        <v>3690</v>
      </c>
      <c r="AJ113" s="76" t="s">
        <v>3691</v>
      </c>
      <c r="AK113" s="76" t="s">
        <v>3707</v>
      </c>
      <c r="AL113" s="184" t="s">
        <v>3681</v>
      </c>
      <c r="AM113" s="76" t="s">
        <v>3681</v>
      </c>
      <c r="AN113" s="184" t="s">
        <v>3692</v>
      </c>
      <c r="AO113" s="184" t="s">
        <v>3688</v>
      </c>
      <c r="AP113" s="184" t="s">
        <v>3681</v>
      </c>
      <c r="AQ113" s="184" t="s">
        <v>3688</v>
      </c>
      <c r="AR113" s="314" t="s">
        <v>3669</v>
      </c>
      <c r="AS113" s="184" t="s">
        <v>3691</v>
      </c>
      <c r="AT113" s="184" t="s">
        <v>1067</v>
      </c>
      <c r="AU113" s="380" t="s">
        <v>3693</v>
      </c>
      <c r="AV113" s="320" t="s">
        <v>3708</v>
      </c>
      <c r="AW113" s="184" t="s">
        <v>3084</v>
      </c>
      <c r="AX113" s="184" t="s">
        <v>3665</v>
      </c>
      <c r="AY113" s="184" t="s">
        <v>194</v>
      </c>
      <c r="AZ113" s="184" t="s">
        <v>194</v>
      </c>
      <c r="BA113" s="184" t="s">
        <v>194</v>
      </c>
      <c r="BB113" s="184" t="s">
        <v>194</v>
      </c>
      <c r="BC113" s="320" t="s">
        <v>3641</v>
      </c>
      <c r="BD113" s="184" t="s">
        <v>194</v>
      </c>
      <c r="BE113" s="184" t="s">
        <v>194</v>
      </c>
      <c r="BF113" s="184" t="s">
        <v>3695</v>
      </c>
      <c r="BG113" s="184" t="s">
        <v>3709</v>
      </c>
      <c r="BH113" s="184" t="s">
        <v>3665</v>
      </c>
      <c r="BI113" s="184" t="s">
        <v>3665</v>
      </c>
      <c r="BJ113" s="72"/>
      <c r="BK113" s="72"/>
      <c r="BL113" s="72"/>
      <c r="BM113" s="71"/>
    </row>
    <row r="114" spans="1:67" s="70" customFormat="1" ht="30.75" customHeight="1">
      <c r="A114" s="313" t="s">
        <v>3710</v>
      </c>
      <c r="B114" s="184" t="s">
        <v>0</v>
      </c>
      <c r="C114" s="184" t="s">
        <v>194</v>
      </c>
      <c r="D114" s="76" t="s">
        <v>613</v>
      </c>
      <c r="E114" s="318" t="s">
        <v>3085</v>
      </c>
      <c r="F114" s="76" t="s">
        <v>3086</v>
      </c>
      <c r="G114" s="76" t="s">
        <v>3711</v>
      </c>
      <c r="H114" s="76" t="s">
        <v>3712</v>
      </c>
      <c r="I114" s="76" t="s">
        <v>3087</v>
      </c>
      <c r="J114" s="76" t="s">
        <v>3088</v>
      </c>
      <c r="K114" s="76" t="s">
        <v>830</v>
      </c>
      <c r="L114" s="76">
        <v>2</v>
      </c>
      <c r="M114" s="76" t="s">
        <v>59</v>
      </c>
      <c r="N114" s="76" t="s">
        <v>3089</v>
      </c>
      <c r="O114" s="76" t="s">
        <v>3090</v>
      </c>
      <c r="P114" s="76" t="s">
        <v>3036</v>
      </c>
      <c r="Q114" s="76" t="s">
        <v>3713</v>
      </c>
      <c r="R114" s="76" t="s">
        <v>3091</v>
      </c>
      <c r="S114" s="76" t="s">
        <v>3092</v>
      </c>
      <c r="T114" s="76" t="s">
        <v>3665</v>
      </c>
      <c r="U114" s="76" t="s">
        <v>3093</v>
      </c>
      <c r="V114" s="76">
        <v>1</v>
      </c>
      <c r="W114" s="76" t="s">
        <v>62</v>
      </c>
      <c r="X114" s="76" t="s">
        <v>3094</v>
      </c>
      <c r="Y114" s="76" t="s">
        <v>194</v>
      </c>
      <c r="Z114" s="76" t="s">
        <v>3665</v>
      </c>
      <c r="AA114" s="76" t="s">
        <v>684</v>
      </c>
      <c r="AB114" s="76" t="s">
        <v>3665</v>
      </c>
      <c r="AC114" s="76" t="s">
        <v>684</v>
      </c>
      <c r="AD114" s="76" t="s">
        <v>51</v>
      </c>
      <c r="AE114" s="76" t="s">
        <v>3095</v>
      </c>
      <c r="AF114" s="76" t="s">
        <v>49</v>
      </c>
      <c r="AG114" s="76" t="s">
        <v>49</v>
      </c>
      <c r="AH114" s="76" t="s">
        <v>3706</v>
      </c>
      <c r="AI114" s="76" t="s">
        <v>3096</v>
      </c>
      <c r="AJ114" s="76" t="s">
        <v>49</v>
      </c>
      <c r="AK114" s="76" t="s">
        <v>51</v>
      </c>
      <c r="AL114" s="184" t="s">
        <v>51</v>
      </c>
      <c r="AM114" s="76" t="s">
        <v>51</v>
      </c>
      <c r="AN114" s="184" t="s">
        <v>51</v>
      </c>
      <c r="AO114" s="184" t="s">
        <v>21</v>
      </c>
      <c r="AP114" s="184" t="s">
        <v>49</v>
      </c>
      <c r="AQ114" s="184" t="s">
        <v>51</v>
      </c>
      <c r="AR114" s="314" t="s">
        <v>3714</v>
      </c>
      <c r="AS114" s="184" t="s">
        <v>51</v>
      </c>
      <c r="AT114" s="184" t="s">
        <v>1067</v>
      </c>
      <c r="AU114" s="315" t="s">
        <v>3097</v>
      </c>
      <c r="AV114" s="320" t="s">
        <v>3715</v>
      </c>
      <c r="AW114" s="184" t="s">
        <v>3098</v>
      </c>
      <c r="AX114" s="184" t="s">
        <v>3099</v>
      </c>
      <c r="AY114" s="184" t="s">
        <v>62</v>
      </c>
      <c r="AZ114" s="184" t="s">
        <v>3100</v>
      </c>
      <c r="BA114" s="184" t="s">
        <v>197</v>
      </c>
      <c r="BB114" s="184" t="s">
        <v>3101</v>
      </c>
      <c r="BC114" s="320" t="s">
        <v>51</v>
      </c>
      <c r="BD114" s="184" t="s">
        <v>3102</v>
      </c>
      <c r="BE114" s="184" t="s">
        <v>3103</v>
      </c>
      <c r="BF114" s="184" t="s">
        <v>3104</v>
      </c>
      <c r="BG114" s="184" t="s">
        <v>3104</v>
      </c>
      <c r="BH114" s="184"/>
      <c r="BI114" s="184" t="s">
        <v>51</v>
      </c>
      <c r="BJ114" s="72"/>
      <c r="BK114" s="72"/>
      <c r="BL114" s="72"/>
      <c r="BM114" s="71"/>
    </row>
    <row r="115" spans="1:67" s="70" customFormat="1" ht="37.5" customHeight="1">
      <c r="A115" s="313" t="s">
        <v>3716</v>
      </c>
      <c r="B115" s="184" t="s">
        <v>0</v>
      </c>
      <c r="C115" s="184" t="s">
        <v>194</v>
      </c>
      <c r="D115" s="76" t="s">
        <v>613</v>
      </c>
      <c r="E115" s="318" t="s">
        <v>3085</v>
      </c>
      <c r="F115" s="76" t="s">
        <v>3086</v>
      </c>
      <c r="G115" s="76" t="s">
        <v>3105</v>
      </c>
      <c r="H115" s="76" t="s">
        <v>3106</v>
      </c>
      <c r="I115" s="76" t="s">
        <v>3717</v>
      </c>
      <c r="J115" s="76" t="s">
        <v>3107</v>
      </c>
      <c r="K115" s="76" t="s">
        <v>830</v>
      </c>
      <c r="L115" s="76">
        <v>2</v>
      </c>
      <c r="M115" s="76" t="s">
        <v>59</v>
      </c>
      <c r="N115" s="76" t="s">
        <v>3718</v>
      </c>
      <c r="O115" s="76" t="s">
        <v>3090</v>
      </c>
      <c r="P115" s="76" t="s">
        <v>3036</v>
      </c>
      <c r="Q115" s="76" t="s">
        <v>635</v>
      </c>
      <c r="R115" s="76" t="s">
        <v>3091</v>
      </c>
      <c r="S115" s="76" t="s">
        <v>3092</v>
      </c>
      <c r="T115" s="76" t="s">
        <v>194</v>
      </c>
      <c r="U115" s="76" t="s">
        <v>3093</v>
      </c>
      <c r="V115" s="76">
        <v>1</v>
      </c>
      <c r="W115" s="76" t="s">
        <v>62</v>
      </c>
      <c r="X115" s="76" t="s">
        <v>3094</v>
      </c>
      <c r="Y115" s="76" t="s">
        <v>194</v>
      </c>
      <c r="Z115" s="76" t="s">
        <v>194</v>
      </c>
      <c r="AA115" s="76" t="s">
        <v>684</v>
      </c>
      <c r="AB115" s="76" t="s">
        <v>194</v>
      </c>
      <c r="AC115" s="76" t="s">
        <v>684</v>
      </c>
      <c r="AD115" s="76" t="s">
        <v>51</v>
      </c>
      <c r="AE115" s="76" t="s">
        <v>3095</v>
      </c>
      <c r="AF115" s="76" t="s">
        <v>49</v>
      </c>
      <c r="AG115" s="76" t="s">
        <v>49</v>
      </c>
      <c r="AH115" s="76" t="s">
        <v>49</v>
      </c>
      <c r="AI115" s="76" t="s">
        <v>3096</v>
      </c>
      <c r="AJ115" s="76" t="s">
        <v>49</v>
      </c>
      <c r="AK115" s="76" t="s">
        <v>51</v>
      </c>
      <c r="AL115" s="184" t="s">
        <v>51</v>
      </c>
      <c r="AM115" s="76" t="s">
        <v>51</v>
      </c>
      <c r="AN115" s="184" t="s">
        <v>51</v>
      </c>
      <c r="AO115" s="184" t="s">
        <v>21</v>
      </c>
      <c r="AP115" s="184" t="s">
        <v>49</v>
      </c>
      <c r="AQ115" s="184" t="s">
        <v>51</v>
      </c>
      <c r="AR115" s="314" t="s">
        <v>3714</v>
      </c>
      <c r="AS115" s="184" t="s">
        <v>51</v>
      </c>
      <c r="AT115" s="184" t="s">
        <v>1067</v>
      </c>
      <c r="AU115" s="315" t="s">
        <v>3097</v>
      </c>
      <c r="AV115" s="320" t="s">
        <v>3719</v>
      </c>
      <c r="AW115" s="184" t="s">
        <v>3098</v>
      </c>
      <c r="AX115" s="184" t="s">
        <v>3108</v>
      </c>
      <c r="AY115" s="184" t="s">
        <v>49</v>
      </c>
      <c r="AZ115" s="184" t="s">
        <v>3109</v>
      </c>
      <c r="BA115" s="184" t="s">
        <v>197</v>
      </c>
      <c r="BB115" s="184" t="s">
        <v>3101</v>
      </c>
      <c r="BC115" s="320" t="s">
        <v>51</v>
      </c>
      <c r="BD115" s="184" t="s">
        <v>3102</v>
      </c>
      <c r="BE115" s="184" t="s">
        <v>3103</v>
      </c>
      <c r="BF115" s="184" t="s">
        <v>3104</v>
      </c>
      <c r="BG115" s="184" t="s">
        <v>3104</v>
      </c>
      <c r="BH115" s="184"/>
      <c r="BI115" s="184" t="s">
        <v>51</v>
      </c>
      <c r="BJ115" s="72"/>
      <c r="BK115" s="72"/>
      <c r="BL115" s="72"/>
      <c r="BM115" s="71"/>
    </row>
    <row r="116" spans="1:67" s="70" customFormat="1" ht="29.25" customHeight="1">
      <c r="A116" s="313" t="s">
        <v>3720</v>
      </c>
      <c r="B116" s="184" t="s">
        <v>0</v>
      </c>
      <c r="C116" s="184" t="s">
        <v>194</v>
      </c>
      <c r="D116" s="76" t="s">
        <v>613</v>
      </c>
      <c r="E116" s="76" t="s">
        <v>705</v>
      </c>
      <c r="F116" s="76" t="s">
        <v>3068</v>
      </c>
      <c r="G116" s="76" t="s">
        <v>3105</v>
      </c>
      <c r="H116" s="76" t="s">
        <v>3110</v>
      </c>
      <c r="I116" s="76" t="s">
        <v>3111</v>
      </c>
      <c r="J116" s="76" t="s">
        <v>3107</v>
      </c>
      <c r="K116" s="76" t="s">
        <v>830</v>
      </c>
      <c r="L116" s="76">
        <v>2</v>
      </c>
      <c r="M116" s="76" t="s">
        <v>3721</v>
      </c>
      <c r="N116" s="76" t="s">
        <v>3722</v>
      </c>
      <c r="O116" s="76" t="s">
        <v>3090</v>
      </c>
      <c r="P116" s="76" t="s">
        <v>3679</v>
      </c>
      <c r="Q116" s="76" t="s">
        <v>635</v>
      </c>
      <c r="R116" s="76" t="s">
        <v>3112</v>
      </c>
      <c r="S116" s="76" t="s">
        <v>3078</v>
      </c>
      <c r="T116" s="76" t="s">
        <v>194</v>
      </c>
      <c r="U116" s="76" t="s">
        <v>3093</v>
      </c>
      <c r="V116" s="76">
        <v>1</v>
      </c>
      <c r="W116" s="76" t="s">
        <v>62</v>
      </c>
      <c r="X116" s="76" t="s">
        <v>3094</v>
      </c>
      <c r="Y116" s="76" t="s">
        <v>194</v>
      </c>
      <c r="Z116" s="76" t="s">
        <v>194</v>
      </c>
      <c r="AA116" s="76" t="s">
        <v>49</v>
      </c>
      <c r="AB116" s="76" t="s">
        <v>194</v>
      </c>
      <c r="AC116" s="76" t="s">
        <v>684</v>
      </c>
      <c r="AD116" s="76" t="s">
        <v>51</v>
      </c>
      <c r="AE116" s="76" t="s">
        <v>3113</v>
      </c>
      <c r="AF116" s="76" t="s">
        <v>49</v>
      </c>
      <c r="AG116" s="76" t="s">
        <v>49</v>
      </c>
      <c r="AH116" s="76" t="s">
        <v>49</v>
      </c>
      <c r="AI116" s="76" t="s">
        <v>51</v>
      </c>
      <c r="AJ116" s="76" t="s">
        <v>49</v>
      </c>
      <c r="AK116" s="76" t="s">
        <v>51</v>
      </c>
      <c r="AL116" s="184" t="s">
        <v>3689</v>
      </c>
      <c r="AM116" s="76" t="s">
        <v>51</v>
      </c>
      <c r="AN116" s="184" t="s">
        <v>51</v>
      </c>
      <c r="AO116" s="184" t="s">
        <v>21</v>
      </c>
      <c r="AP116" s="184" t="s">
        <v>49</v>
      </c>
      <c r="AQ116" s="184" t="s">
        <v>49</v>
      </c>
      <c r="AR116" s="314" t="s">
        <v>3723</v>
      </c>
      <c r="AS116" s="184" t="s">
        <v>49</v>
      </c>
      <c r="AT116" s="184" t="s">
        <v>1067</v>
      </c>
      <c r="AU116" s="315" t="s">
        <v>3114</v>
      </c>
      <c r="AV116" s="320" t="s">
        <v>3724</v>
      </c>
      <c r="AW116" s="184" t="s">
        <v>3115</v>
      </c>
      <c r="AX116" s="184" t="s">
        <v>3116</v>
      </c>
      <c r="AY116" s="184" t="s">
        <v>62</v>
      </c>
      <c r="AZ116" s="184" t="s">
        <v>3109</v>
      </c>
      <c r="BA116" s="184" t="s">
        <v>197</v>
      </c>
      <c r="BB116" s="184" t="s">
        <v>3101</v>
      </c>
      <c r="BC116" s="320" t="s">
        <v>51</v>
      </c>
      <c r="BD116" s="184" t="s">
        <v>62</v>
      </c>
      <c r="BE116" s="184" t="s">
        <v>62</v>
      </c>
      <c r="BF116" s="184" t="s">
        <v>194</v>
      </c>
      <c r="BG116" s="184" t="s">
        <v>3104</v>
      </c>
      <c r="BH116" s="184"/>
      <c r="BI116" s="184" t="s">
        <v>51</v>
      </c>
      <c r="BJ116" s="72"/>
      <c r="BK116" s="72"/>
      <c r="BL116" s="72"/>
      <c r="BM116" s="71"/>
    </row>
    <row r="117" spans="1:67" s="70" customFormat="1" ht="218.25" customHeight="1">
      <c r="A117" s="313" t="s">
        <v>3725</v>
      </c>
      <c r="B117" s="184" t="s">
        <v>0</v>
      </c>
      <c r="C117" s="184" t="s">
        <v>194</v>
      </c>
      <c r="D117" s="76" t="s">
        <v>669</v>
      </c>
      <c r="E117" s="76" t="s">
        <v>705</v>
      </c>
      <c r="F117" s="76" t="s">
        <v>3726</v>
      </c>
      <c r="G117" s="76" t="s">
        <v>3711</v>
      </c>
      <c r="H117" s="76" t="s">
        <v>3727</v>
      </c>
      <c r="I117" s="76">
        <v>8.4</v>
      </c>
      <c r="J117" s="76" t="s">
        <v>3728</v>
      </c>
      <c r="K117" s="76" t="s">
        <v>3729</v>
      </c>
      <c r="L117" s="76">
        <v>2</v>
      </c>
      <c r="M117" s="76" t="s">
        <v>3730</v>
      </c>
      <c r="N117" s="76" t="s">
        <v>3731</v>
      </c>
      <c r="O117" s="76" t="s">
        <v>3732</v>
      </c>
      <c r="P117" s="76" t="s">
        <v>3679</v>
      </c>
      <c r="Q117" s="76" t="s">
        <v>3733</v>
      </c>
      <c r="R117" s="76" t="s">
        <v>3734</v>
      </c>
      <c r="S117" s="76" t="s">
        <v>3735</v>
      </c>
      <c r="T117" s="76" t="s">
        <v>3691</v>
      </c>
      <c r="U117" s="76" t="s">
        <v>3736</v>
      </c>
      <c r="V117" s="76">
        <v>1</v>
      </c>
      <c r="W117" s="76" t="s">
        <v>3691</v>
      </c>
      <c r="X117" s="76">
        <v>1</v>
      </c>
      <c r="Y117" s="76" t="s">
        <v>3691</v>
      </c>
      <c r="Z117" s="76" t="s">
        <v>3691</v>
      </c>
      <c r="AA117" s="76" t="s">
        <v>3691</v>
      </c>
      <c r="AB117" s="76" t="s">
        <v>3691</v>
      </c>
      <c r="AC117" s="76" t="s">
        <v>3737</v>
      </c>
      <c r="AD117" s="76" t="s">
        <v>3689</v>
      </c>
      <c r="AE117" s="76" t="s">
        <v>3738</v>
      </c>
      <c r="AF117" s="76" t="s">
        <v>3688</v>
      </c>
      <c r="AG117" s="76" t="s">
        <v>3688</v>
      </c>
      <c r="AH117" s="76" t="s">
        <v>3688</v>
      </c>
      <c r="AI117" s="76" t="s">
        <v>3689</v>
      </c>
      <c r="AJ117" s="76" t="s">
        <v>3689</v>
      </c>
      <c r="AK117" s="76" t="s">
        <v>3689</v>
      </c>
      <c r="AL117" s="184" t="s">
        <v>3689</v>
      </c>
      <c r="AM117" s="76" t="s">
        <v>3689</v>
      </c>
      <c r="AN117" s="184" t="s">
        <v>3688</v>
      </c>
      <c r="AO117" s="184" t="s">
        <v>3706</v>
      </c>
      <c r="AP117" s="184" t="s">
        <v>3689</v>
      </c>
      <c r="AQ117" s="184" t="s">
        <v>3688</v>
      </c>
      <c r="AR117" s="314" t="s">
        <v>3669</v>
      </c>
      <c r="AS117" s="184" t="s">
        <v>3688</v>
      </c>
      <c r="AT117" s="184" t="s">
        <v>1067</v>
      </c>
      <c r="AU117" s="315" t="s">
        <v>3739</v>
      </c>
      <c r="AV117" s="320" t="s">
        <v>3740</v>
      </c>
      <c r="AW117" s="184" t="s">
        <v>3741</v>
      </c>
      <c r="AX117" s="184" t="s">
        <v>3742</v>
      </c>
      <c r="AY117" s="184" t="s">
        <v>3689</v>
      </c>
      <c r="AZ117" s="184" t="s">
        <v>3743</v>
      </c>
      <c r="BA117" s="184" t="s">
        <v>3744</v>
      </c>
      <c r="BB117" s="184" t="s">
        <v>3745</v>
      </c>
      <c r="BC117" s="320" t="s">
        <v>3689</v>
      </c>
      <c r="BD117" s="184" t="s">
        <v>3746</v>
      </c>
      <c r="BE117" s="184" t="s">
        <v>3681</v>
      </c>
      <c r="BF117" s="184" t="s">
        <v>3665</v>
      </c>
      <c r="BG117" s="184" t="s">
        <v>3665</v>
      </c>
      <c r="BH117" s="184"/>
      <c r="BI117" s="184" t="s">
        <v>3665</v>
      </c>
      <c r="BJ117" s="72"/>
      <c r="BK117" s="72"/>
      <c r="BL117" s="72"/>
      <c r="BM117" s="71"/>
    </row>
    <row r="118" spans="1:67" s="70" customFormat="1" ht="76.5">
      <c r="A118" s="313" t="s">
        <v>3747</v>
      </c>
      <c r="B118" s="184" t="s">
        <v>0</v>
      </c>
      <c r="C118" s="184" t="s">
        <v>194</v>
      </c>
      <c r="D118" s="76" t="s">
        <v>669</v>
      </c>
      <c r="E118" s="76" t="s">
        <v>3117</v>
      </c>
      <c r="F118" s="74" t="s">
        <v>3748</v>
      </c>
      <c r="G118" s="74" t="s">
        <v>3749</v>
      </c>
      <c r="H118" s="74" t="s">
        <v>3750</v>
      </c>
      <c r="I118" s="74" t="s">
        <v>3751</v>
      </c>
      <c r="J118" s="74" t="s">
        <v>3752</v>
      </c>
      <c r="K118" s="70" t="s">
        <v>3753</v>
      </c>
      <c r="L118" s="74">
        <v>2</v>
      </c>
      <c r="M118" s="74" t="s">
        <v>3754</v>
      </c>
      <c r="N118" s="74" t="s">
        <v>3755</v>
      </c>
      <c r="O118" s="74" t="s">
        <v>3756</v>
      </c>
      <c r="P118" s="74" t="s">
        <v>3757</v>
      </c>
      <c r="Q118" s="74" t="s">
        <v>3758</v>
      </c>
      <c r="R118" s="74" t="s">
        <v>3759</v>
      </c>
      <c r="S118" s="74" t="s">
        <v>3760</v>
      </c>
      <c r="T118" s="74" t="s">
        <v>3761</v>
      </c>
      <c r="U118" s="76">
        <v>1</v>
      </c>
      <c r="V118" s="76">
        <v>1</v>
      </c>
      <c r="W118" s="76" t="s">
        <v>3759</v>
      </c>
      <c r="X118" s="76">
        <v>1</v>
      </c>
      <c r="Y118" s="74" t="s">
        <v>3762</v>
      </c>
      <c r="Z118" s="74" t="s">
        <v>3762</v>
      </c>
      <c r="AA118" s="74" t="s">
        <v>3763</v>
      </c>
      <c r="AB118" s="74" t="s">
        <v>3764</v>
      </c>
      <c r="AC118" s="74" t="s">
        <v>3765</v>
      </c>
      <c r="AD118" s="74" t="s">
        <v>3689</v>
      </c>
      <c r="AE118" s="76" t="s">
        <v>3766</v>
      </c>
      <c r="AF118" s="76" t="s">
        <v>3764</v>
      </c>
      <c r="AG118" s="76" t="s">
        <v>3764</v>
      </c>
      <c r="AH118" s="76" t="s">
        <v>3764</v>
      </c>
      <c r="AI118" s="76" t="s">
        <v>3689</v>
      </c>
      <c r="AJ118" s="76" t="s">
        <v>3764</v>
      </c>
      <c r="AK118" s="76" t="s">
        <v>3689</v>
      </c>
      <c r="AL118" s="184" t="s">
        <v>3764</v>
      </c>
      <c r="AM118" s="76" t="s">
        <v>3767</v>
      </c>
      <c r="AN118" s="72" t="s">
        <v>3767</v>
      </c>
      <c r="AO118" s="72" t="s">
        <v>3767</v>
      </c>
      <c r="AP118" s="72" t="s">
        <v>3764</v>
      </c>
      <c r="AQ118" s="72" t="s">
        <v>3764</v>
      </c>
      <c r="AR118" s="52" t="s">
        <v>3768</v>
      </c>
      <c r="AS118" s="72" t="s">
        <v>3769</v>
      </c>
      <c r="AT118" s="184" t="s">
        <v>1067</v>
      </c>
      <c r="AU118" s="150" t="s">
        <v>3693</v>
      </c>
      <c r="AV118" s="320" t="s">
        <v>3770</v>
      </c>
      <c r="AW118" s="320" t="s">
        <v>3771</v>
      </c>
      <c r="AX118" s="184" t="s">
        <v>3772</v>
      </c>
      <c r="AY118" s="184" t="s">
        <v>3737</v>
      </c>
      <c r="AZ118" s="184" t="s">
        <v>3773</v>
      </c>
      <c r="BA118" s="184" t="s">
        <v>3774</v>
      </c>
      <c r="BB118" s="184" t="s">
        <v>3745</v>
      </c>
      <c r="BC118" s="320" t="s">
        <v>3689</v>
      </c>
      <c r="BD118" s="184" t="s">
        <v>3775</v>
      </c>
      <c r="BE118" s="184" t="s">
        <v>3776</v>
      </c>
      <c r="BF118" s="320" t="s">
        <v>3737</v>
      </c>
      <c r="BG118" s="320" t="s">
        <v>3737</v>
      </c>
      <c r="BH118" s="184" t="s">
        <v>3737</v>
      </c>
      <c r="BI118" s="184" t="s">
        <v>3689</v>
      </c>
      <c r="BJ118" s="72"/>
      <c r="BK118" s="72"/>
      <c r="BL118" s="72"/>
      <c r="BM118" s="71"/>
    </row>
    <row r="119" spans="1:67" s="70" customFormat="1" ht="24.75" customHeight="1">
      <c r="A119" s="313"/>
      <c r="B119" s="184"/>
      <c r="C119" s="184"/>
      <c r="D119" s="76"/>
      <c r="E119" s="76"/>
      <c r="F119" s="74"/>
      <c r="G119" s="74"/>
      <c r="H119" s="74"/>
      <c r="I119" s="74"/>
      <c r="J119" s="74"/>
      <c r="L119" s="74"/>
      <c r="M119" s="74"/>
      <c r="N119" s="74"/>
      <c r="O119" s="74"/>
      <c r="P119" s="74"/>
      <c r="Q119" s="74"/>
      <c r="R119" s="74"/>
      <c r="S119" s="74"/>
      <c r="T119" s="74"/>
      <c r="U119" s="76"/>
      <c r="V119" s="76"/>
      <c r="W119" s="76"/>
      <c r="X119" s="76"/>
      <c r="Y119" s="74"/>
      <c r="Z119" s="74"/>
      <c r="AA119" s="74"/>
      <c r="AB119" s="74"/>
      <c r="AC119" s="74"/>
      <c r="AD119" s="74"/>
      <c r="AE119" s="76"/>
      <c r="AF119" s="76"/>
      <c r="AG119" s="76"/>
      <c r="AH119" s="76"/>
      <c r="AI119" s="76"/>
      <c r="AJ119" s="76"/>
      <c r="AK119" s="76"/>
      <c r="AL119" s="184"/>
      <c r="AM119" s="76"/>
      <c r="AN119" s="72"/>
      <c r="AO119" s="72"/>
      <c r="AP119" s="72"/>
      <c r="AQ119" s="72"/>
      <c r="AR119" s="52"/>
      <c r="AS119" s="72"/>
      <c r="AT119" s="71"/>
      <c r="AU119" s="150"/>
      <c r="AV119" s="319"/>
      <c r="AW119" s="320"/>
      <c r="AX119" s="184"/>
      <c r="AY119" s="184"/>
      <c r="AZ119" s="184"/>
      <c r="BA119" s="184"/>
      <c r="BB119" s="184"/>
      <c r="BC119" s="316"/>
      <c r="BD119" s="184"/>
      <c r="BE119" s="184"/>
      <c r="BF119" s="320"/>
      <c r="BG119" s="320"/>
      <c r="BH119" s="184"/>
      <c r="BI119" s="184"/>
      <c r="BJ119" s="72"/>
      <c r="BK119" s="72"/>
      <c r="BL119" s="72"/>
      <c r="BM119" s="71"/>
    </row>
    <row r="120" spans="1:67" ht="76.5">
      <c r="A120" s="65" t="s">
        <v>4321</v>
      </c>
      <c r="B120" s="65" t="s">
        <v>52</v>
      </c>
      <c r="C120" s="65" t="s">
        <v>2227</v>
      </c>
      <c r="D120" s="65" t="s">
        <v>669</v>
      </c>
      <c r="E120" s="65" t="s">
        <v>705</v>
      </c>
      <c r="F120" s="66" t="s">
        <v>667</v>
      </c>
      <c r="G120" s="66" t="s">
        <v>39</v>
      </c>
      <c r="H120" s="66" t="s">
        <v>2237</v>
      </c>
      <c r="I120" s="66" t="s">
        <v>2238</v>
      </c>
      <c r="J120" s="66" t="s">
        <v>583</v>
      </c>
      <c r="K120" s="66" t="s">
        <v>4322</v>
      </c>
      <c r="L120" s="66">
        <v>2</v>
      </c>
      <c r="M120" s="66" t="s">
        <v>3</v>
      </c>
      <c r="N120" s="74" t="s">
        <v>3169</v>
      </c>
      <c r="O120" s="74" t="s">
        <v>3170</v>
      </c>
      <c r="P120" s="66" t="s">
        <v>2240</v>
      </c>
      <c r="Q120" s="66" t="s">
        <v>2241</v>
      </c>
      <c r="R120" s="66" t="s">
        <v>49</v>
      </c>
      <c r="S120" s="74" t="s">
        <v>3778</v>
      </c>
      <c r="T120" s="66" t="s">
        <v>62</v>
      </c>
      <c r="U120" s="66" t="s">
        <v>8</v>
      </c>
      <c r="V120" s="66" t="s">
        <v>10</v>
      </c>
      <c r="W120" s="66" t="s">
        <v>213</v>
      </c>
      <c r="X120" s="66">
        <v>0</v>
      </c>
      <c r="Y120" s="66" t="s">
        <v>2242</v>
      </c>
      <c r="Z120" s="66" t="s">
        <v>539</v>
      </c>
      <c r="AA120" s="66" t="s">
        <v>49</v>
      </c>
      <c r="AB120" s="66" t="s">
        <v>49</v>
      </c>
      <c r="AC120" s="66" t="s">
        <v>49</v>
      </c>
      <c r="AD120" s="66" t="s">
        <v>2243</v>
      </c>
      <c r="AE120" s="66" t="s">
        <v>4323</v>
      </c>
      <c r="AF120" s="66" t="s">
        <v>49</v>
      </c>
      <c r="AG120" s="66" t="s">
        <v>51</v>
      </c>
      <c r="AH120" s="66" t="s">
        <v>51</v>
      </c>
      <c r="AI120" s="66" t="s">
        <v>49</v>
      </c>
      <c r="AJ120" s="66" t="s">
        <v>49</v>
      </c>
      <c r="AK120" s="65" t="s">
        <v>62</v>
      </c>
      <c r="AL120" s="65" t="s">
        <v>2098</v>
      </c>
      <c r="AM120" s="65" t="s">
        <v>2098</v>
      </c>
      <c r="AN120" s="65" t="s">
        <v>2098</v>
      </c>
      <c r="AO120" s="65" t="s">
        <v>49</v>
      </c>
      <c r="AP120" s="65" t="s">
        <v>62</v>
      </c>
      <c r="AQ120" s="65" t="s">
        <v>49</v>
      </c>
      <c r="AR120" s="65" t="s">
        <v>208</v>
      </c>
      <c r="AS120" s="65" t="s">
        <v>49</v>
      </c>
      <c r="AT120" s="65" t="s">
        <v>909</v>
      </c>
      <c r="AU120" s="65" t="s">
        <v>2245</v>
      </c>
      <c r="AV120" s="65" t="s">
        <v>4324</v>
      </c>
      <c r="AW120" s="65" t="s">
        <v>955</v>
      </c>
      <c r="AX120" s="72" t="s">
        <v>194</v>
      </c>
      <c r="AY120" s="72" t="s">
        <v>194</v>
      </c>
      <c r="AZ120" s="72" t="s">
        <v>194</v>
      </c>
      <c r="BA120" s="72" t="s">
        <v>194</v>
      </c>
      <c r="BB120" s="72" t="s">
        <v>194</v>
      </c>
      <c r="BC120" s="72" t="s">
        <v>194</v>
      </c>
      <c r="BD120" s="72" t="s">
        <v>194</v>
      </c>
      <c r="BE120" s="72" t="s">
        <v>194</v>
      </c>
      <c r="BF120" s="72" t="s">
        <v>194</v>
      </c>
      <c r="BG120" s="72" t="s">
        <v>194</v>
      </c>
      <c r="BH120" s="72" t="s">
        <v>194</v>
      </c>
      <c r="BI120" s="72" t="s">
        <v>194</v>
      </c>
      <c r="BJ120" s="65"/>
      <c r="BK120" s="65"/>
      <c r="BL120" s="65"/>
      <c r="BM120" s="65"/>
    </row>
    <row r="121" spans="1:67" s="70" customFormat="1" ht="102">
      <c r="A121" s="313" t="s">
        <v>3164</v>
      </c>
      <c r="B121" s="184" t="s">
        <v>52</v>
      </c>
      <c r="C121" s="184" t="s">
        <v>3165</v>
      </c>
      <c r="D121" s="76" t="s">
        <v>669</v>
      </c>
      <c r="E121" s="76" t="s">
        <v>705</v>
      </c>
      <c r="F121" s="74" t="s">
        <v>3777</v>
      </c>
      <c r="G121" s="74" t="s">
        <v>19</v>
      </c>
      <c r="H121" s="74" t="s">
        <v>3166</v>
      </c>
      <c r="I121" s="74" t="s">
        <v>3167</v>
      </c>
      <c r="J121" s="74" t="s">
        <v>1021</v>
      </c>
      <c r="K121" s="76" t="s">
        <v>3168</v>
      </c>
      <c r="L121" s="74">
        <v>2</v>
      </c>
      <c r="M121" s="74" t="s">
        <v>59</v>
      </c>
      <c r="N121" s="74" t="s">
        <v>3169</v>
      </c>
      <c r="O121" s="74" t="s">
        <v>3170</v>
      </c>
      <c r="P121" s="76" t="s">
        <v>3036</v>
      </c>
      <c r="Q121" s="74" t="s">
        <v>687</v>
      </c>
      <c r="R121" s="74" t="s">
        <v>51</v>
      </c>
      <c r="S121" s="74" t="s">
        <v>3778</v>
      </c>
      <c r="T121" s="74" t="s">
        <v>672</v>
      </c>
      <c r="U121" s="76">
        <v>1</v>
      </c>
      <c r="V121" s="76">
        <v>1</v>
      </c>
      <c r="W121" s="76" t="s">
        <v>62</v>
      </c>
      <c r="X121" s="76" t="s">
        <v>3171</v>
      </c>
      <c r="Y121" s="74">
        <v>1</v>
      </c>
      <c r="Z121" s="74">
        <v>1</v>
      </c>
      <c r="AA121" s="74">
        <v>1</v>
      </c>
      <c r="AB121" s="74" t="s">
        <v>49</v>
      </c>
      <c r="AC121" s="74">
        <v>2</v>
      </c>
      <c r="AD121" s="74" t="s">
        <v>51</v>
      </c>
      <c r="AE121" s="76" t="s">
        <v>3172</v>
      </c>
      <c r="AF121" s="76" t="s">
        <v>49</v>
      </c>
      <c r="AG121" s="76" t="s">
        <v>51</v>
      </c>
      <c r="AH121" s="76" t="s">
        <v>51</v>
      </c>
      <c r="AI121" s="76" t="s">
        <v>51</v>
      </c>
      <c r="AJ121" s="76" t="s">
        <v>49</v>
      </c>
      <c r="AK121" s="76" t="s">
        <v>51</v>
      </c>
      <c r="AL121" s="184" t="s">
        <v>1532</v>
      </c>
      <c r="AM121" s="184" t="s">
        <v>3173</v>
      </c>
      <c r="AN121" s="184" t="s">
        <v>3174</v>
      </c>
      <c r="AO121" s="72" t="s">
        <v>49</v>
      </c>
      <c r="AP121" s="184" t="s">
        <v>1532</v>
      </c>
      <c r="AQ121" s="184" t="s">
        <v>49</v>
      </c>
      <c r="AR121" s="52" t="s">
        <v>3175</v>
      </c>
      <c r="AS121" s="184" t="s">
        <v>1532</v>
      </c>
      <c r="AT121" s="184" t="s">
        <v>1067</v>
      </c>
      <c r="AU121" s="150" t="s">
        <v>3176</v>
      </c>
      <c r="AV121" s="72" t="s">
        <v>2598</v>
      </c>
      <c r="AW121" s="320" t="s">
        <v>3177</v>
      </c>
      <c r="AX121" s="184" t="s">
        <v>644</v>
      </c>
      <c r="AY121" s="184" t="s">
        <v>644</v>
      </c>
      <c r="AZ121" s="184" t="s">
        <v>644</v>
      </c>
      <c r="BA121" s="184" t="s">
        <v>644</v>
      </c>
      <c r="BB121" s="184" t="s">
        <v>644</v>
      </c>
      <c r="BC121" s="184" t="s">
        <v>644</v>
      </c>
      <c r="BD121" s="184" t="s">
        <v>644</v>
      </c>
      <c r="BE121" s="184" t="s">
        <v>49</v>
      </c>
      <c r="BF121" s="184" t="s">
        <v>644</v>
      </c>
      <c r="BG121" s="184" t="s">
        <v>644</v>
      </c>
      <c r="BH121" s="184" t="s">
        <v>644</v>
      </c>
      <c r="BI121" s="184" t="s">
        <v>644</v>
      </c>
      <c r="BJ121" s="72"/>
      <c r="BK121" s="72"/>
      <c r="BL121" s="72"/>
      <c r="BM121" s="71" t="s">
        <v>3416</v>
      </c>
      <c r="BN121" s="323" t="s">
        <v>3178</v>
      </c>
      <c r="BO121" s="70" t="s">
        <v>3179</v>
      </c>
    </row>
    <row r="122" spans="1:67" s="70" customFormat="1" ht="38.25" customHeight="1">
      <c r="A122" s="313" t="s">
        <v>3180</v>
      </c>
      <c r="B122" s="184" t="s">
        <v>52</v>
      </c>
      <c r="C122" s="184" t="s">
        <v>3181</v>
      </c>
      <c r="D122" s="184" t="s">
        <v>613</v>
      </c>
      <c r="E122" s="76" t="s">
        <v>705</v>
      </c>
      <c r="F122" s="74" t="s">
        <v>3182</v>
      </c>
      <c r="G122" s="74" t="s">
        <v>19</v>
      </c>
      <c r="H122" s="74" t="s">
        <v>3183</v>
      </c>
      <c r="I122" s="74" t="s">
        <v>1206</v>
      </c>
      <c r="J122" s="74" t="s">
        <v>881</v>
      </c>
      <c r="K122" s="76" t="s">
        <v>3184</v>
      </c>
      <c r="L122" s="74">
        <v>4</v>
      </c>
      <c r="M122" s="74" t="s">
        <v>3185</v>
      </c>
      <c r="N122" s="74" t="s">
        <v>3169</v>
      </c>
      <c r="O122" s="74" t="s">
        <v>3170</v>
      </c>
      <c r="P122" s="76" t="s">
        <v>3186</v>
      </c>
      <c r="Q122" s="74" t="s">
        <v>834</v>
      </c>
      <c r="R122" s="74" t="s">
        <v>51</v>
      </c>
      <c r="S122" s="74" t="s">
        <v>3778</v>
      </c>
      <c r="T122" s="74" t="s">
        <v>672</v>
      </c>
      <c r="U122" s="76">
        <v>1</v>
      </c>
      <c r="V122" s="76">
        <v>1</v>
      </c>
      <c r="W122" s="76" t="s">
        <v>62</v>
      </c>
      <c r="X122" s="76">
        <v>1</v>
      </c>
      <c r="Y122" s="74">
        <v>2</v>
      </c>
      <c r="Z122" s="74">
        <v>1</v>
      </c>
      <c r="AA122" s="74">
        <v>1</v>
      </c>
      <c r="AB122" s="74" t="s">
        <v>49</v>
      </c>
      <c r="AC122" s="74">
        <v>2</v>
      </c>
      <c r="AD122" s="74" t="s">
        <v>51</v>
      </c>
      <c r="AE122" s="76" t="s">
        <v>3187</v>
      </c>
      <c r="AF122" s="76" t="s">
        <v>49</v>
      </c>
      <c r="AG122" s="76" t="s">
        <v>51</v>
      </c>
      <c r="AH122" s="76" t="s">
        <v>49</v>
      </c>
      <c r="AI122" s="76" t="s">
        <v>51</v>
      </c>
      <c r="AJ122" s="76" t="s">
        <v>49</v>
      </c>
      <c r="AK122" s="76" t="s">
        <v>51</v>
      </c>
      <c r="AL122" s="184" t="s">
        <v>1532</v>
      </c>
      <c r="AM122" s="184" t="s">
        <v>3173</v>
      </c>
      <c r="AN122" s="184" t="s">
        <v>3174</v>
      </c>
      <c r="AO122" s="72" t="s">
        <v>21</v>
      </c>
      <c r="AP122" s="72" t="s">
        <v>51</v>
      </c>
      <c r="AQ122" s="184" t="s">
        <v>49</v>
      </c>
      <c r="AR122" s="52" t="s">
        <v>3188</v>
      </c>
      <c r="AS122" s="184" t="s">
        <v>1532</v>
      </c>
      <c r="AT122" s="184" t="s">
        <v>1067</v>
      </c>
      <c r="AU122" s="150" t="s">
        <v>3189</v>
      </c>
      <c r="AV122" s="72" t="s">
        <v>2598</v>
      </c>
      <c r="AW122" s="320" t="s">
        <v>3190</v>
      </c>
      <c r="AX122" s="184" t="s">
        <v>644</v>
      </c>
      <c r="AY122" s="184" t="s">
        <v>644</v>
      </c>
      <c r="AZ122" s="184" t="s">
        <v>644</v>
      </c>
      <c r="BA122" s="184" t="s">
        <v>644</v>
      </c>
      <c r="BB122" s="184" t="s">
        <v>644</v>
      </c>
      <c r="BC122" s="184" t="s">
        <v>644</v>
      </c>
      <c r="BD122" s="184" t="s">
        <v>644</v>
      </c>
      <c r="BE122" s="184" t="s">
        <v>49</v>
      </c>
      <c r="BF122" s="184" t="s">
        <v>644</v>
      </c>
      <c r="BG122" s="184" t="s">
        <v>644</v>
      </c>
      <c r="BH122" s="184" t="s">
        <v>644</v>
      </c>
      <c r="BI122" s="184" t="s">
        <v>644</v>
      </c>
      <c r="BJ122" s="72"/>
      <c r="BK122" s="72"/>
      <c r="BL122" s="72"/>
      <c r="BM122" s="71" t="s">
        <v>3416</v>
      </c>
      <c r="BN122" s="323"/>
    </row>
    <row r="123" spans="1:67" s="70" customFormat="1" ht="51">
      <c r="A123" s="313" t="s">
        <v>3191</v>
      </c>
      <c r="B123" s="184" t="s">
        <v>52</v>
      </c>
      <c r="C123" s="184" t="s">
        <v>3192</v>
      </c>
      <c r="D123" s="184" t="s">
        <v>613</v>
      </c>
      <c r="E123" s="76" t="s">
        <v>705</v>
      </c>
      <c r="F123" s="74" t="s">
        <v>3182</v>
      </c>
      <c r="G123" s="76" t="s">
        <v>29</v>
      </c>
      <c r="H123" s="74" t="s">
        <v>3193</v>
      </c>
      <c r="I123" s="74" t="s">
        <v>3194</v>
      </c>
      <c r="J123" s="74" t="s">
        <v>882</v>
      </c>
      <c r="K123" s="76" t="s">
        <v>3184</v>
      </c>
      <c r="L123" s="74">
        <v>4</v>
      </c>
      <c r="M123" s="74" t="s">
        <v>3185</v>
      </c>
      <c r="N123" s="74" t="s">
        <v>3169</v>
      </c>
      <c r="O123" s="74" t="s">
        <v>3170</v>
      </c>
      <c r="P123" s="76" t="s">
        <v>3186</v>
      </c>
      <c r="Q123" s="74" t="s">
        <v>838</v>
      </c>
      <c r="R123" s="74" t="s">
        <v>51</v>
      </c>
      <c r="S123" s="74" t="s">
        <v>3778</v>
      </c>
      <c r="T123" s="74" t="s">
        <v>672</v>
      </c>
      <c r="U123" s="76">
        <v>2</v>
      </c>
      <c r="V123" s="76">
        <v>2</v>
      </c>
      <c r="W123" s="76" t="s">
        <v>62</v>
      </c>
      <c r="X123" s="76">
        <v>1</v>
      </c>
      <c r="Y123" s="74">
        <v>2</v>
      </c>
      <c r="Z123" s="74">
        <v>1</v>
      </c>
      <c r="AA123" s="74">
        <v>1</v>
      </c>
      <c r="AB123" s="74" t="s">
        <v>49</v>
      </c>
      <c r="AC123" s="74">
        <v>2</v>
      </c>
      <c r="AD123" s="74" t="s">
        <v>51</v>
      </c>
      <c r="AE123" s="76" t="s">
        <v>3187</v>
      </c>
      <c r="AF123" s="76" t="s">
        <v>49</v>
      </c>
      <c r="AG123" s="76" t="s">
        <v>51</v>
      </c>
      <c r="AH123" s="76" t="s">
        <v>49</v>
      </c>
      <c r="AI123" s="76" t="s">
        <v>51</v>
      </c>
      <c r="AJ123" s="76" t="s">
        <v>49</v>
      </c>
      <c r="AK123" s="76" t="s">
        <v>51</v>
      </c>
      <c r="AL123" s="184" t="s">
        <v>1532</v>
      </c>
      <c r="AM123" s="184" t="s">
        <v>3173</v>
      </c>
      <c r="AN123" s="184" t="s">
        <v>3174</v>
      </c>
      <c r="AO123" s="72" t="s">
        <v>21</v>
      </c>
      <c r="AP123" s="72" t="s">
        <v>51</v>
      </c>
      <c r="AQ123" s="184" t="s">
        <v>49</v>
      </c>
      <c r="AR123" s="52" t="s">
        <v>3188</v>
      </c>
      <c r="AS123" s="184" t="s">
        <v>1532</v>
      </c>
      <c r="AT123" s="184" t="s">
        <v>1067</v>
      </c>
      <c r="AU123" s="150" t="s">
        <v>3189</v>
      </c>
      <c r="AV123" s="72" t="s">
        <v>2598</v>
      </c>
      <c r="AW123" s="320" t="s">
        <v>3190</v>
      </c>
      <c r="AX123" s="184" t="s">
        <v>644</v>
      </c>
      <c r="AY123" s="184" t="s">
        <v>644</v>
      </c>
      <c r="AZ123" s="184" t="s">
        <v>644</v>
      </c>
      <c r="BA123" s="184" t="s">
        <v>644</v>
      </c>
      <c r="BB123" s="184" t="s">
        <v>644</v>
      </c>
      <c r="BC123" s="184" t="s">
        <v>644</v>
      </c>
      <c r="BD123" s="184" t="s">
        <v>644</v>
      </c>
      <c r="BE123" s="184" t="s">
        <v>49</v>
      </c>
      <c r="BF123" s="184" t="s">
        <v>644</v>
      </c>
      <c r="BG123" s="184" t="s">
        <v>644</v>
      </c>
      <c r="BH123" s="184" t="s">
        <v>644</v>
      </c>
      <c r="BI123" s="184" t="s">
        <v>644</v>
      </c>
      <c r="BJ123" s="72"/>
      <c r="BK123" s="72"/>
      <c r="BL123" s="72"/>
      <c r="BM123" s="71" t="s">
        <v>3416</v>
      </c>
      <c r="BN123" s="323" t="s">
        <v>3195</v>
      </c>
      <c r="BO123" s="70" t="s">
        <v>3196</v>
      </c>
    </row>
    <row r="124" spans="1:67" s="70" customFormat="1" ht="63.75">
      <c r="A124" s="313" t="s">
        <v>3197</v>
      </c>
      <c r="B124" s="184" t="s">
        <v>52</v>
      </c>
      <c r="C124" s="184" t="s">
        <v>3198</v>
      </c>
      <c r="D124" s="184" t="s">
        <v>697</v>
      </c>
      <c r="E124" s="76" t="s">
        <v>705</v>
      </c>
      <c r="F124" s="74" t="s">
        <v>3199</v>
      </c>
      <c r="G124" s="74" t="s">
        <v>3200</v>
      </c>
      <c r="H124" s="70" t="s">
        <v>3201</v>
      </c>
      <c r="I124" s="74" t="s">
        <v>1206</v>
      </c>
      <c r="J124" s="74" t="s">
        <v>882</v>
      </c>
      <c r="K124" s="76" t="s">
        <v>3202</v>
      </c>
      <c r="L124" s="74">
        <v>4</v>
      </c>
      <c r="M124" s="74" t="s">
        <v>3185</v>
      </c>
      <c r="N124" s="74" t="s">
        <v>3169</v>
      </c>
      <c r="O124" s="74" t="s">
        <v>3170</v>
      </c>
      <c r="P124" s="76" t="s">
        <v>3186</v>
      </c>
      <c r="Q124" s="74" t="s">
        <v>893</v>
      </c>
      <c r="R124" s="74" t="s">
        <v>51</v>
      </c>
      <c r="S124" s="74" t="s">
        <v>3778</v>
      </c>
      <c r="T124" s="74" t="s">
        <v>672</v>
      </c>
      <c r="U124" s="76">
        <v>3</v>
      </c>
      <c r="V124" s="76">
        <v>3</v>
      </c>
      <c r="W124" s="76" t="s">
        <v>62</v>
      </c>
      <c r="X124" s="76">
        <v>3</v>
      </c>
      <c r="Y124" s="74" t="s">
        <v>3203</v>
      </c>
      <c r="Z124" s="74">
        <v>1</v>
      </c>
      <c r="AA124" s="74">
        <v>1</v>
      </c>
      <c r="AB124" s="74" t="s">
        <v>49</v>
      </c>
      <c r="AC124" s="74">
        <v>2</v>
      </c>
      <c r="AD124" s="74" t="s">
        <v>51</v>
      </c>
      <c r="AE124" s="76" t="s">
        <v>3187</v>
      </c>
      <c r="AF124" s="76" t="s">
        <v>49</v>
      </c>
      <c r="AG124" s="76" t="s">
        <v>51</v>
      </c>
      <c r="AH124" s="76" t="s">
        <v>49</v>
      </c>
      <c r="AI124" s="76" t="s">
        <v>51</v>
      </c>
      <c r="AJ124" s="76" t="s">
        <v>49</v>
      </c>
      <c r="AK124" s="76" t="s">
        <v>51</v>
      </c>
      <c r="AL124" s="184" t="s">
        <v>1532</v>
      </c>
      <c r="AM124" s="184" t="s">
        <v>3173</v>
      </c>
      <c r="AN124" s="184" t="s">
        <v>3174</v>
      </c>
      <c r="AO124" s="72" t="s">
        <v>21</v>
      </c>
      <c r="AP124" s="72" t="s">
        <v>51</v>
      </c>
      <c r="AQ124" s="72" t="s">
        <v>51</v>
      </c>
      <c r="AR124" s="52" t="s">
        <v>3204</v>
      </c>
      <c r="AS124" s="184" t="s">
        <v>1532</v>
      </c>
      <c r="AT124" s="184" t="s">
        <v>1067</v>
      </c>
      <c r="AU124" s="150" t="s">
        <v>3205</v>
      </c>
      <c r="AV124" s="72" t="s">
        <v>2598</v>
      </c>
      <c r="AW124" s="320" t="s">
        <v>3190</v>
      </c>
      <c r="AX124" s="184" t="s">
        <v>644</v>
      </c>
      <c r="AY124" s="184" t="s">
        <v>644</v>
      </c>
      <c r="AZ124" s="184" t="s">
        <v>644</v>
      </c>
      <c r="BA124" s="184" t="s">
        <v>644</v>
      </c>
      <c r="BB124" s="184" t="s">
        <v>644</v>
      </c>
      <c r="BC124" s="184" t="s">
        <v>644</v>
      </c>
      <c r="BD124" s="184" t="s">
        <v>644</v>
      </c>
      <c r="BE124" s="184" t="s">
        <v>49</v>
      </c>
      <c r="BF124" s="184" t="s">
        <v>644</v>
      </c>
      <c r="BG124" s="184" t="s">
        <v>644</v>
      </c>
      <c r="BH124" s="184" t="s">
        <v>644</v>
      </c>
      <c r="BI124" s="184" t="s">
        <v>644</v>
      </c>
      <c r="BJ124" s="72"/>
      <c r="BK124" s="72"/>
      <c r="BL124" s="72"/>
      <c r="BM124" s="71" t="s">
        <v>3416</v>
      </c>
      <c r="BN124" s="70" t="s">
        <v>3206</v>
      </c>
      <c r="BO124" s="70" t="s">
        <v>3207</v>
      </c>
    </row>
    <row r="125" spans="1:67" s="70" customFormat="1" ht="24.75" customHeight="1">
      <c r="A125" s="313" t="s">
        <v>3208</v>
      </c>
      <c r="B125" s="184" t="s">
        <v>52</v>
      </c>
      <c r="C125" s="184" t="s">
        <v>3198</v>
      </c>
      <c r="D125" s="184" t="s">
        <v>697</v>
      </c>
      <c r="E125" s="76" t="s">
        <v>705</v>
      </c>
      <c r="F125" s="74" t="s">
        <v>3199</v>
      </c>
      <c r="G125" s="74" t="s">
        <v>29</v>
      </c>
      <c r="H125" s="74" t="s">
        <v>3183</v>
      </c>
      <c r="I125" s="74" t="s">
        <v>1206</v>
      </c>
      <c r="J125" s="74" t="s">
        <v>882</v>
      </c>
      <c r="K125" s="76" t="s">
        <v>3209</v>
      </c>
      <c r="L125" s="74">
        <v>4</v>
      </c>
      <c r="M125" s="74" t="s">
        <v>3185</v>
      </c>
      <c r="N125" s="74" t="s">
        <v>3169</v>
      </c>
      <c r="O125" s="74" t="s">
        <v>3170</v>
      </c>
      <c r="P125" s="76" t="s">
        <v>3186</v>
      </c>
      <c r="Q125" s="74" t="s">
        <v>838</v>
      </c>
      <c r="R125" s="74" t="s">
        <v>51</v>
      </c>
      <c r="S125" s="74" t="s">
        <v>3778</v>
      </c>
      <c r="T125" s="74" t="s">
        <v>672</v>
      </c>
      <c r="U125" s="76">
        <v>2</v>
      </c>
      <c r="V125" s="76">
        <v>2</v>
      </c>
      <c r="W125" s="76" t="s">
        <v>62</v>
      </c>
      <c r="X125" s="76">
        <v>1</v>
      </c>
      <c r="Y125" s="74" t="s">
        <v>3203</v>
      </c>
      <c r="Z125" s="74">
        <v>1</v>
      </c>
      <c r="AA125" s="74">
        <v>1</v>
      </c>
      <c r="AB125" s="74" t="s">
        <v>49</v>
      </c>
      <c r="AC125" s="74">
        <v>2</v>
      </c>
      <c r="AD125" s="74" t="s">
        <v>51</v>
      </c>
      <c r="AE125" s="76" t="s">
        <v>3187</v>
      </c>
      <c r="AF125" s="76" t="s">
        <v>49</v>
      </c>
      <c r="AG125" s="76" t="s">
        <v>51</v>
      </c>
      <c r="AH125" s="76" t="s">
        <v>49</v>
      </c>
      <c r="AI125" s="76" t="s">
        <v>51</v>
      </c>
      <c r="AJ125" s="76" t="s">
        <v>49</v>
      </c>
      <c r="AK125" s="76" t="s">
        <v>51</v>
      </c>
      <c r="AL125" s="184" t="s">
        <v>1532</v>
      </c>
      <c r="AM125" s="184" t="s">
        <v>3173</v>
      </c>
      <c r="AN125" s="184" t="s">
        <v>3174</v>
      </c>
      <c r="AO125" s="72" t="s">
        <v>21</v>
      </c>
      <c r="AP125" s="72" t="s">
        <v>51</v>
      </c>
      <c r="AQ125" s="72" t="s">
        <v>51</v>
      </c>
      <c r="AR125" s="52" t="s">
        <v>3204</v>
      </c>
      <c r="AS125" s="184" t="s">
        <v>1532</v>
      </c>
      <c r="AT125" s="184" t="s">
        <v>1067</v>
      </c>
      <c r="AU125" s="150" t="s">
        <v>3176</v>
      </c>
      <c r="AV125" s="72" t="s">
        <v>2598</v>
      </c>
      <c r="AW125" s="320" t="s">
        <v>3190</v>
      </c>
      <c r="AX125" s="184" t="s">
        <v>644</v>
      </c>
      <c r="AY125" s="184" t="s">
        <v>644</v>
      </c>
      <c r="AZ125" s="184" t="s">
        <v>644</v>
      </c>
      <c r="BA125" s="184" t="s">
        <v>644</v>
      </c>
      <c r="BB125" s="184" t="s">
        <v>644</v>
      </c>
      <c r="BC125" s="184" t="s">
        <v>644</v>
      </c>
      <c r="BD125" s="184" t="s">
        <v>644</v>
      </c>
      <c r="BE125" s="184" t="s">
        <v>49</v>
      </c>
      <c r="BF125" s="184" t="s">
        <v>644</v>
      </c>
      <c r="BG125" s="184" t="s">
        <v>644</v>
      </c>
      <c r="BH125" s="184" t="s">
        <v>644</v>
      </c>
      <c r="BI125" s="184" t="s">
        <v>644</v>
      </c>
      <c r="BJ125" s="72"/>
      <c r="BK125" s="72"/>
      <c r="BL125" s="72"/>
      <c r="BM125" s="71" t="s">
        <v>3416</v>
      </c>
    </row>
    <row r="126" spans="1:67" s="70" customFormat="1" ht="24.75" customHeight="1">
      <c r="A126" s="313" t="s">
        <v>3210</v>
      </c>
      <c r="B126" s="184" t="s">
        <v>52</v>
      </c>
      <c r="C126" s="184" t="s">
        <v>3198</v>
      </c>
      <c r="D126" s="184" t="s">
        <v>697</v>
      </c>
      <c r="E126" s="76" t="s">
        <v>705</v>
      </c>
      <c r="F126" s="74" t="s">
        <v>3199</v>
      </c>
      <c r="G126" s="74" t="s">
        <v>19</v>
      </c>
      <c r="H126" s="74" t="s">
        <v>3193</v>
      </c>
      <c r="I126" s="74" t="s">
        <v>1206</v>
      </c>
      <c r="J126" s="74" t="s">
        <v>881</v>
      </c>
      <c r="K126" s="76" t="s">
        <v>3209</v>
      </c>
      <c r="L126" s="74">
        <v>4</v>
      </c>
      <c r="M126" s="74" t="s">
        <v>3185</v>
      </c>
      <c r="N126" s="74" t="s">
        <v>3169</v>
      </c>
      <c r="O126" s="74" t="s">
        <v>3170</v>
      </c>
      <c r="P126" s="76" t="s">
        <v>3186</v>
      </c>
      <c r="Q126" s="74" t="s">
        <v>834</v>
      </c>
      <c r="R126" s="74" t="s">
        <v>51</v>
      </c>
      <c r="S126" s="74" t="s">
        <v>3778</v>
      </c>
      <c r="T126" s="74" t="s">
        <v>672</v>
      </c>
      <c r="U126" s="76">
        <v>1</v>
      </c>
      <c r="V126" s="76">
        <v>1</v>
      </c>
      <c r="W126" s="76" t="s">
        <v>62</v>
      </c>
      <c r="X126" s="76">
        <v>1</v>
      </c>
      <c r="Y126" s="74" t="s">
        <v>3203</v>
      </c>
      <c r="Z126" s="74">
        <v>1</v>
      </c>
      <c r="AA126" s="74">
        <v>1</v>
      </c>
      <c r="AB126" s="74" t="s">
        <v>49</v>
      </c>
      <c r="AC126" s="74">
        <v>2</v>
      </c>
      <c r="AD126" s="74" t="s">
        <v>51</v>
      </c>
      <c r="AE126" s="76" t="s">
        <v>3187</v>
      </c>
      <c r="AF126" s="76" t="s">
        <v>49</v>
      </c>
      <c r="AG126" s="76" t="s">
        <v>51</v>
      </c>
      <c r="AH126" s="76" t="s">
        <v>49</v>
      </c>
      <c r="AI126" s="76" t="s">
        <v>51</v>
      </c>
      <c r="AJ126" s="76" t="s">
        <v>49</v>
      </c>
      <c r="AK126" s="76" t="s">
        <v>51</v>
      </c>
      <c r="AL126" s="184" t="s">
        <v>1532</v>
      </c>
      <c r="AM126" s="184" t="s">
        <v>3173</v>
      </c>
      <c r="AN126" s="184" t="s">
        <v>3174</v>
      </c>
      <c r="AO126" s="72" t="s">
        <v>21</v>
      </c>
      <c r="AP126" s="72" t="s">
        <v>51</v>
      </c>
      <c r="AQ126" s="72" t="s">
        <v>51</v>
      </c>
      <c r="AR126" s="52" t="s">
        <v>3204</v>
      </c>
      <c r="AS126" s="184" t="s">
        <v>1532</v>
      </c>
      <c r="AT126" s="184" t="s">
        <v>1067</v>
      </c>
      <c r="AU126" s="150" t="s">
        <v>3176</v>
      </c>
      <c r="AV126" s="72" t="s">
        <v>2598</v>
      </c>
      <c r="AW126" s="320" t="s">
        <v>3190</v>
      </c>
      <c r="AX126" s="184" t="s">
        <v>644</v>
      </c>
      <c r="AY126" s="184" t="s">
        <v>644</v>
      </c>
      <c r="AZ126" s="184" t="s">
        <v>644</v>
      </c>
      <c r="BA126" s="184" t="s">
        <v>644</v>
      </c>
      <c r="BB126" s="184" t="s">
        <v>644</v>
      </c>
      <c r="BC126" s="184" t="s">
        <v>644</v>
      </c>
      <c r="BD126" s="184" t="s">
        <v>644</v>
      </c>
      <c r="BE126" s="184" t="s">
        <v>49</v>
      </c>
      <c r="BF126" s="184" t="s">
        <v>644</v>
      </c>
      <c r="BG126" s="184" t="s">
        <v>644</v>
      </c>
      <c r="BH126" s="184" t="s">
        <v>644</v>
      </c>
      <c r="BI126" s="184" t="s">
        <v>644</v>
      </c>
      <c r="BJ126" s="72"/>
      <c r="BK126" s="72"/>
      <c r="BL126" s="72"/>
      <c r="BM126" s="71" t="s">
        <v>3416</v>
      </c>
    </row>
    <row r="127" spans="1:67" s="70" customFormat="1" ht="24.75" customHeight="1">
      <c r="A127" s="313" t="s">
        <v>3211</v>
      </c>
      <c r="B127" s="184" t="s">
        <v>52</v>
      </c>
      <c r="C127" s="184" t="s">
        <v>3198</v>
      </c>
      <c r="D127" s="184" t="s">
        <v>697</v>
      </c>
      <c r="E127" s="76" t="s">
        <v>705</v>
      </c>
      <c r="F127" s="74" t="s">
        <v>3199</v>
      </c>
      <c r="G127" s="74" t="s">
        <v>845</v>
      </c>
      <c r="H127" s="74" t="s">
        <v>3212</v>
      </c>
      <c r="I127" s="74" t="s">
        <v>1206</v>
      </c>
      <c r="J127" s="74" t="s">
        <v>3213</v>
      </c>
      <c r="K127" s="76" t="s">
        <v>3209</v>
      </c>
      <c r="L127" s="74">
        <v>2</v>
      </c>
      <c r="M127" s="74" t="s">
        <v>59</v>
      </c>
      <c r="N127" s="74" t="s">
        <v>3169</v>
      </c>
      <c r="O127" s="74" t="s">
        <v>3170</v>
      </c>
      <c r="P127" s="76" t="s">
        <v>3186</v>
      </c>
      <c r="Q127" s="74" t="s">
        <v>687</v>
      </c>
      <c r="R127" s="74" t="s">
        <v>51</v>
      </c>
      <c r="S127" s="74" t="s">
        <v>3778</v>
      </c>
      <c r="T127" s="74" t="s">
        <v>672</v>
      </c>
      <c r="U127" s="76">
        <v>0</v>
      </c>
      <c r="V127" s="76" t="s">
        <v>3214</v>
      </c>
      <c r="W127" s="76" t="s">
        <v>62</v>
      </c>
      <c r="X127" s="76">
        <v>0</v>
      </c>
      <c r="Y127" s="74" t="s">
        <v>3215</v>
      </c>
      <c r="Z127" s="74" t="s">
        <v>49</v>
      </c>
      <c r="AA127" s="74">
        <v>1</v>
      </c>
      <c r="AB127" s="74" t="s">
        <v>49</v>
      </c>
      <c r="AC127" s="74">
        <v>2</v>
      </c>
      <c r="AD127" s="74" t="s">
        <v>51</v>
      </c>
      <c r="AE127" s="76" t="s">
        <v>3187</v>
      </c>
      <c r="AF127" s="76" t="s">
        <v>49</v>
      </c>
      <c r="AG127" s="76" t="s">
        <v>51</v>
      </c>
      <c r="AH127" s="76" t="s">
        <v>49</v>
      </c>
      <c r="AI127" s="76" t="s">
        <v>3216</v>
      </c>
      <c r="AJ127" s="76" t="s">
        <v>49</v>
      </c>
      <c r="AK127" s="76" t="s">
        <v>51</v>
      </c>
      <c r="AL127" s="184" t="s">
        <v>1532</v>
      </c>
      <c r="AM127" s="184" t="s">
        <v>3173</v>
      </c>
      <c r="AN127" s="184" t="s">
        <v>3174</v>
      </c>
      <c r="AO127" s="72" t="s">
        <v>21</v>
      </c>
      <c r="AP127" s="72" t="s">
        <v>51</v>
      </c>
      <c r="AQ127" s="72" t="s">
        <v>51</v>
      </c>
      <c r="AR127" s="52" t="s">
        <v>3204</v>
      </c>
      <c r="AS127" s="184" t="s">
        <v>1532</v>
      </c>
      <c r="AT127" s="184" t="s">
        <v>1067</v>
      </c>
      <c r="AU127" s="150" t="s">
        <v>3176</v>
      </c>
      <c r="AV127" s="72" t="s">
        <v>2598</v>
      </c>
      <c r="AW127" s="320" t="s">
        <v>3190</v>
      </c>
      <c r="AX127" s="184" t="s">
        <v>644</v>
      </c>
      <c r="AY127" s="184" t="s">
        <v>644</v>
      </c>
      <c r="AZ127" s="184" t="s">
        <v>644</v>
      </c>
      <c r="BA127" s="184" t="s">
        <v>644</v>
      </c>
      <c r="BB127" s="184" t="s">
        <v>644</v>
      </c>
      <c r="BC127" s="184" t="s">
        <v>644</v>
      </c>
      <c r="BD127" s="184" t="s">
        <v>644</v>
      </c>
      <c r="BE127" s="184" t="s">
        <v>49</v>
      </c>
      <c r="BF127" s="184" t="s">
        <v>644</v>
      </c>
      <c r="BG127" s="184" t="s">
        <v>644</v>
      </c>
      <c r="BH127" s="184" t="s">
        <v>644</v>
      </c>
      <c r="BI127" s="184" t="s">
        <v>644</v>
      </c>
      <c r="BJ127" s="72" t="s">
        <v>3217</v>
      </c>
      <c r="BK127" s="72"/>
      <c r="BL127" s="72"/>
      <c r="BM127" s="71" t="s">
        <v>3416</v>
      </c>
    </row>
    <row r="128" spans="1:67" s="70" customFormat="1" ht="24.75" customHeight="1">
      <c r="A128" s="313"/>
      <c r="B128" s="184"/>
      <c r="C128" s="184"/>
      <c r="D128" s="184"/>
      <c r="E128" s="76"/>
      <c r="F128" s="74"/>
      <c r="G128" s="74"/>
      <c r="H128" s="74"/>
      <c r="I128" s="74"/>
      <c r="J128" s="74"/>
      <c r="K128" s="76"/>
      <c r="L128" s="74"/>
      <c r="M128" s="74"/>
      <c r="N128" s="74"/>
      <c r="O128" s="74"/>
      <c r="P128" s="76"/>
      <c r="Q128" s="74"/>
      <c r="R128" s="74"/>
      <c r="S128" s="74"/>
      <c r="T128" s="74"/>
      <c r="U128" s="76"/>
      <c r="V128" s="76"/>
      <c r="W128" s="76"/>
      <c r="X128" s="76"/>
      <c r="Y128" s="74"/>
      <c r="Z128" s="74"/>
      <c r="AA128" s="74"/>
      <c r="AB128" s="74"/>
      <c r="AC128" s="74"/>
      <c r="AD128" s="74"/>
      <c r="AE128" s="76"/>
      <c r="AF128" s="76"/>
      <c r="AG128" s="76"/>
      <c r="AH128" s="76"/>
      <c r="AI128" s="76"/>
      <c r="AJ128" s="76"/>
      <c r="AK128" s="76"/>
      <c r="AL128" s="184"/>
      <c r="AM128" s="184"/>
      <c r="AN128" s="184"/>
      <c r="AO128" s="72"/>
      <c r="AP128" s="72"/>
      <c r="AQ128" s="72"/>
      <c r="AR128" s="52"/>
      <c r="AS128" s="184"/>
      <c r="AT128" s="184"/>
      <c r="AU128" s="150"/>
      <c r="AV128" s="72"/>
      <c r="AW128" s="320"/>
      <c r="AX128" s="184"/>
      <c r="AY128" s="184"/>
      <c r="AZ128" s="184"/>
      <c r="BA128" s="184"/>
      <c r="BB128" s="184"/>
      <c r="BC128" s="184"/>
      <c r="BD128" s="184"/>
      <c r="BE128" s="184"/>
      <c r="BF128" s="184"/>
      <c r="BG128" s="184"/>
      <c r="BH128" s="184"/>
      <c r="BI128" s="184"/>
      <c r="BJ128" s="72"/>
      <c r="BK128" s="72"/>
      <c r="BL128" s="72"/>
      <c r="BM128" s="71"/>
    </row>
    <row r="129" spans="1:70 16384:16384" s="70" customFormat="1" ht="24.75" customHeight="1">
      <c r="A129" s="313" t="s">
        <v>3779</v>
      </c>
      <c r="B129" s="184" t="s">
        <v>52</v>
      </c>
      <c r="C129" s="184" t="s">
        <v>3780</v>
      </c>
      <c r="D129" s="184" t="s">
        <v>697</v>
      </c>
      <c r="E129" s="74" t="s">
        <v>705</v>
      </c>
      <c r="F129" s="74" t="s">
        <v>3199</v>
      </c>
      <c r="G129" s="76" t="s">
        <v>3105</v>
      </c>
      <c r="H129" s="74" t="s">
        <v>2598</v>
      </c>
      <c r="I129" s="74" t="s">
        <v>2598</v>
      </c>
      <c r="J129" s="74" t="s">
        <v>2598</v>
      </c>
      <c r="K129" s="76" t="s">
        <v>3781</v>
      </c>
      <c r="L129" s="74">
        <v>2</v>
      </c>
      <c r="M129" s="74" t="s">
        <v>3782</v>
      </c>
      <c r="N129" s="74" t="s">
        <v>3169</v>
      </c>
      <c r="O129" s="74" t="s">
        <v>3170</v>
      </c>
      <c r="P129" s="76" t="s">
        <v>2598</v>
      </c>
      <c r="Q129" s="76" t="s">
        <v>2598</v>
      </c>
      <c r="R129" s="76" t="s">
        <v>2598</v>
      </c>
      <c r="S129" s="74" t="s">
        <v>3735</v>
      </c>
      <c r="T129" s="76" t="s">
        <v>2598</v>
      </c>
      <c r="U129" s="76" t="s">
        <v>2598</v>
      </c>
      <c r="V129" s="76" t="s">
        <v>2598</v>
      </c>
      <c r="W129" s="76" t="s">
        <v>62</v>
      </c>
      <c r="X129" s="76" t="s">
        <v>2598</v>
      </c>
      <c r="Y129" s="76" t="s">
        <v>3215</v>
      </c>
      <c r="Z129" s="76" t="s">
        <v>2598</v>
      </c>
      <c r="AA129" s="76" t="s">
        <v>2598</v>
      </c>
      <c r="AB129" s="76" t="s">
        <v>2598</v>
      </c>
      <c r="AC129" s="76" t="s">
        <v>2598</v>
      </c>
      <c r="AD129" s="76" t="s">
        <v>2598</v>
      </c>
      <c r="AE129" s="76" t="s">
        <v>3783</v>
      </c>
      <c r="AF129" s="76" t="s">
        <v>2598</v>
      </c>
      <c r="AG129" s="76" t="s">
        <v>2598</v>
      </c>
      <c r="AH129" s="76" t="s">
        <v>2598</v>
      </c>
      <c r="AI129" s="76" t="s">
        <v>2598</v>
      </c>
      <c r="AJ129" s="76" t="s">
        <v>2598</v>
      </c>
      <c r="AK129" s="76" t="s">
        <v>2598</v>
      </c>
      <c r="AL129" s="76" t="s">
        <v>2598</v>
      </c>
      <c r="AM129" s="76" t="s">
        <v>2598</v>
      </c>
      <c r="AN129" s="76" t="s">
        <v>2598</v>
      </c>
      <c r="AO129" s="72" t="s">
        <v>51</v>
      </c>
      <c r="AP129" s="76" t="s">
        <v>2598</v>
      </c>
      <c r="AQ129" s="72" t="s">
        <v>51</v>
      </c>
      <c r="AR129" s="76" t="s">
        <v>2598</v>
      </c>
      <c r="AS129" s="76" t="s">
        <v>2598</v>
      </c>
      <c r="AT129" s="76" t="s">
        <v>2598</v>
      </c>
      <c r="AU129" s="76" t="s">
        <v>2598</v>
      </c>
      <c r="AV129" s="76" t="s">
        <v>2598</v>
      </c>
      <c r="AW129" s="76" t="s">
        <v>2598</v>
      </c>
      <c r="AX129" s="184" t="s">
        <v>3099</v>
      </c>
      <c r="AY129" s="184" t="s">
        <v>62</v>
      </c>
      <c r="AZ129" s="184" t="s">
        <v>3100</v>
      </c>
      <c r="BA129" s="184" t="s">
        <v>2598</v>
      </c>
      <c r="BB129" s="184" t="s">
        <v>2598</v>
      </c>
      <c r="BC129" s="184" t="s">
        <v>2598</v>
      </c>
      <c r="BD129" s="184" t="s">
        <v>3784</v>
      </c>
      <c r="BE129" s="184" t="s">
        <v>3785</v>
      </c>
      <c r="BF129" s="184" t="s">
        <v>2598</v>
      </c>
      <c r="BG129" s="184" t="s">
        <v>2598</v>
      </c>
      <c r="BH129" s="184" t="s">
        <v>2598</v>
      </c>
      <c r="BI129" s="184" t="s">
        <v>51</v>
      </c>
      <c r="BJ129" s="72"/>
      <c r="BK129" s="72"/>
      <c r="BL129" s="72"/>
      <c r="BM129" s="71" t="s">
        <v>3786</v>
      </c>
      <c r="BN129" s="381" t="s">
        <v>3787</v>
      </c>
      <c r="BO129" s="381" t="s">
        <v>3788</v>
      </c>
      <c r="BP129" s="381" t="s">
        <v>3789</v>
      </c>
      <c r="BR129" s="381" t="s">
        <v>3790</v>
      </c>
    </row>
    <row r="130" spans="1:70 16384:16384" s="70" customFormat="1" ht="24.75" customHeight="1">
      <c r="A130" s="313" t="s">
        <v>3791</v>
      </c>
      <c r="B130" s="184" t="s">
        <v>52</v>
      </c>
      <c r="C130" s="184" t="s">
        <v>3792</v>
      </c>
      <c r="D130" s="184" t="s">
        <v>613</v>
      </c>
      <c r="E130" s="76" t="s">
        <v>2598</v>
      </c>
      <c r="F130" s="74" t="s">
        <v>3199</v>
      </c>
      <c r="G130" s="76" t="s">
        <v>3105</v>
      </c>
      <c r="H130" s="74" t="s">
        <v>2598</v>
      </c>
      <c r="I130" s="74" t="s">
        <v>2598</v>
      </c>
      <c r="J130" s="74" t="s">
        <v>2598</v>
      </c>
      <c r="K130" s="74" t="s">
        <v>2598</v>
      </c>
      <c r="L130" s="74" t="s">
        <v>2598</v>
      </c>
      <c r="M130" s="74" t="s">
        <v>2598</v>
      </c>
      <c r="N130" s="74" t="s">
        <v>2598</v>
      </c>
      <c r="O130" s="74" t="s">
        <v>2598</v>
      </c>
      <c r="P130" s="76" t="s">
        <v>2598</v>
      </c>
      <c r="Q130" s="76" t="s">
        <v>2598</v>
      </c>
      <c r="R130" s="76" t="s">
        <v>2598</v>
      </c>
      <c r="S130" s="74" t="s">
        <v>3735</v>
      </c>
      <c r="T130" s="76" t="s">
        <v>2598</v>
      </c>
      <c r="U130" s="76" t="s">
        <v>2598</v>
      </c>
      <c r="V130" s="76" t="s">
        <v>2598</v>
      </c>
      <c r="W130" s="76" t="s">
        <v>2598</v>
      </c>
      <c r="X130" s="76" t="s">
        <v>2598</v>
      </c>
      <c r="Y130" s="76" t="s">
        <v>2598</v>
      </c>
      <c r="Z130" s="76" t="s">
        <v>2598</v>
      </c>
      <c r="AA130" s="76" t="s">
        <v>2598</v>
      </c>
      <c r="AB130" s="76" t="s">
        <v>2598</v>
      </c>
      <c r="AC130" s="76" t="s">
        <v>2598</v>
      </c>
      <c r="AD130" s="76" t="s">
        <v>2598</v>
      </c>
      <c r="AE130" s="76" t="s">
        <v>2598</v>
      </c>
      <c r="AF130" s="76" t="s">
        <v>2598</v>
      </c>
      <c r="AG130" s="76" t="s">
        <v>2598</v>
      </c>
      <c r="AH130" s="76" t="s">
        <v>2598</v>
      </c>
      <c r="AI130" s="76" t="s">
        <v>2598</v>
      </c>
      <c r="AJ130" s="76" t="s">
        <v>2598</v>
      </c>
      <c r="AK130" s="76" t="s">
        <v>2598</v>
      </c>
      <c r="AL130" s="76" t="s">
        <v>2598</v>
      </c>
      <c r="AM130" s="76" t="s">
        <v>2598</v>
      </c>
      <c r="AN130" s="76" t="s">
        <v>2598</v>
      </c>
      <c r="AO130" s="76" t="s">
        <v>2598</v>
      </c>
      <c r="AP130" s="76" t="s">
        <v>2598</v>
      </c>
      <c r="AQ130" s="76" t="s">
        <v>2598</v>
      </c>
      <c r="AR130" s="76" t="s">
        <v>2598</v>
      </c>
      <c r="AS130" s="76" t="s">
        <v>2598</v>
      </c>
      <c r="AT130" s="76" t="s">
        <v>2598</v>
      </c>
      <c r="AU130" s="76" t="s">
        <v>2598</v>
      </c>
      <c r="AV130" s="76" t="s">
        <v>2598</v>
      </c>
      <c r="AW130" s="76" t="s">
        <v>2598</v>
      </c>
      <c r="AX130" s="184" t="s">
        <v>3793</v>
      </c>
      <c r="AY130" s="184" t="s">
        <v>49</v>
      </c>
      <c r="AZ130" s="184" t="s">
        <v>3100</v>
      </c>
      <c r="BA130" s="184" t="s">
        <v>2598</v>
      </c>
      <c r="BB130" s="184" t="s">
        <v>2598</v>
      </c>
      <c r="BC130" s="184" t="s">
        <v>2598</v>
      </c>
      <c r="BD130" s="184" t="s">
        <v>2598</v>
      </c>
      <c r="BE130" s="184" t="s">
        <v>2598</v>
      </c>
      <c r="BF130" s="184" t="s">
        <v>2598</v>
      </c>
      <c r="BG130" s="184" t="s">
        <v>2598</v>
      </c>
      <c r="BH130" s="184" t="s">
        <v>2598</v>
      </c>
      <c r="BI130" s="184" t="s">
        <v>2598</v>
      </c>
      <c r="BJ130" s="72"/>
      <c r="BK130" s="72"/>
      <c r="BL130" s="72"/>
      <c r="BM130" s="71" t="s">
        <v>3786</v>
      </c>
      <c r="BN130" s="381"/>
      <c r="BO130" s="381"/>
    </row>
    <row r="131" spans="1:70 16384:16384" s="70" customFormat="1" ht="24.75" customHeight="1">
      <c r="A131" s="313" t="s">
        <v>3794</v>
      </c>
      <c r="B131" s="184" t="s">
        <v>52</v>
      </c>
      <c r="C131" s="184" t="s">
        <v>3792</v>
      </c>
      <c r="D131" s="184" t="s">
        <v>669</v>
      </c>
      <c r="E131" s="76" t="s">
        <v>2598</v>
      </c>
      <c r="F131" s="74" t="s">
        <v>3748</v>
      </c>
      <c r="G131" s="76" t="s">
        <v>3105</v>
      </c>
      <c r="H131" s="74" t="s">
        <v>2598</v>
      </c>
      <c r="I131" s="74" t="s">
        <v>2598</v>
      </c>
      <c r="J131" s="74" t="s">
        <v>2598</v>
      </c>
      <c r="K131" s="74" t="s">
        <v>2598</v>
      </c>
      <c r="L131" s="74" t="s">
        <v>2598</v>
      </c>
      <c r="M131" s="74" t="s">
        <v>2598</v>
      </c>
      <c r="N131" s="74" t="s">
        <v>2598</v>
      </c>
      <c r="O131" s="74" t="s">
        <v>2598</v>
      </c>
      <c r="P131" s="76" t="s">
        <v>2598</v>
      </c>
      <c r="Q131" s="76" t="s">
        <v>2598</v>
      </c>
      <c r="R131" s="76" t="s">
        <v>2598</v>
      </c>
      <c r="S131" s="76" t="s">
        <v>2598</v>
      </c>
      <c r="T131" s="76" t="s">
        <v>2598</v>
      </c>
      <c r="U131" s="76" t="s">
        <v>2598</v>
      </c>
      <c r="V131" s="76" t="s">
        <v>2598</v>
      </c>
      <c r="W131" s="76" t="s">
        <v>2598</v>
      </c>
      <c r="X131" s="76" t="s">
        <v>2598</v>
      </c>
      <c r="Y131" s="76" t="s">
        <v>2598</v>
      </c>
      <c r="Z131" s="76" t="s">
        <v>2598</v>
      </c>
      <c r="AA131" s="76" t="s">
        <v>2598</v>
      </c>
      <c r="AB131" s="76" t="s">
        <v>2598</v>
      </c>
      <c r="AC131" s="76" t="s">
        <v>2598</v>
      </c>
      <c r="AD131" s="76" t="s">
        <v>2598</v>
      </c>
      <c r="AE131" s="76" t="s">
        <v>2598</v>
      </c>
      <c r="AF131" s="76" t="s">
        <v>2598</v>
      </c>
      <c r="AG131" s="76" t="s">
        <v>2598</v>
      </c>
      <c r="AH131" s="76" t="s">
        <v>2598</v>
      </c>
      <c r="AI131" s="76" t="s">
        <v>2598</v>
      </c>
      <c r="AJ131" s="76" t="s">
        <v>2598</v>
      </c>
      <c r="AK131" s="76" t="s">
        <v>2598</v>
      </c>
      <c r="AL131" s="76" t="s">
        <v>2598</v>
      </c>
      <c r="AM131" s="76" t="s">
        <v>2598</v>
      </c>
      <c r="AN131" s="76" t="s">
        <v>2598</v>
      </c>
      <c r="AO131" s="76" t="s">
        <v>2598</v>
      </c>
      <c r="AP131" s="76" t="s">
        <v>2598</v>
      </c>
      <c r="AQ131" s="76" t="s">
        <v>2598</v>
      </c>
      <c r="AR131" s="76" t="s">
        <v>2598</v>
      </c>
      <c r="AS131" s="76" t="s">
        <v>2598</v>
      </c>
      <c r="AT131" s="76" t="s">
        <v>2598</v>
      </c>
      <c r="AU131" s="76" t="s">
        <v>2598</v>
      </c>
      <c r="AV131" s="76" t="s">
        <v>2598</v>
      </c>
      <c r="AW131" s="76" t="s">
        <v>2598</v>
      </c>
      <c r="AX131" s="184" t="s">
        <v>3108</v>
      </c>
      <c r="AY131" s="184" t="s">
        <v>49</v>
      </c>
      <c r="AZ131" s="184" t="s">
        <v>2598</v>
      </c>
      <c r="BA131" s="184" t="s">
        <v>2598</v>
      </c>
      <c r="BB131" s="184" t="s">
        <v>2598</v>
      </c>
      <c r="BC131" s="184" t="s">
        <v>2598</v>
      </c>
      <c r="BD131" s="184" t="s">
        <v>2598</v>
      </c>
      <c r="BE131" s="184" t="s">
        <v>2598</v>
      </c>
      <c r="BF131" s="184" t="s">
        <v>2598</v>
      </c>
      <c r="BG131" s="184" t="s">
        <v>2598</v>
      </c>
      <c r="BH131" s="184" t="s">
        <v>2598</v>
      </c>
      <c r="BI131" s="184" t="s">
        <v>2598</v>
      </c>
      <c r="BJ131" s="72"/>
      <c r="BK131" s="72"/>
      <c r="BL131" s="72"/>
      <c r="BM131" s="71" t="s">
        <v>3795</v>
      </c>
      <c r="BN131" s="381"/>
      <c r="BO131" s="381"/>
      <c r="XFD131" s="76"/>
    </row>
    <row r="132" spans="1:70 16384:16384" s="70" customFormat="1" ht="24.75" customHeight="1">
      <c r="A132" s="313"/>
      <c r="B132" s="184"/>
      <c r="C132" s="184"/>
      <c r="D132" s="184"/>
      <c r="E132" s="76"/>
      <c r="F132" s="74"/>
      <c r="G132" s="74"/>
      <c r="H132" s="74"/>
      <c r="I132" s="74"/>
      <c r="J132" s="74"/>
      <c r="K132" s="76"/>
      <c r="L132" s="74"/>
      <c r="M132" s="74"/>
      <c r="N132" s="74"/>
      <c r="O132" s="74"/>
      <c r="P132" s="76"/>
      <c r="Q132" s="74"/>
      <c r="R132" s="74"/>
      <c r="S132" s="74"/>
      <c r="T132" s="74"/>
      <c r="U132" s="76"/>
      <c r="V132" s="76"/>
      <c r="W132" s="76"/>
      <c r="X132" s="76"/>
      <c r="Y132" s="74"/>
      <c r="Z132" s="74"/>
      <c r="AA132" s="74"/>
      <c r="AB132" s="74"/>
      <c r="AC132" s="74"/>
      <c r="AD132" s="74"/>
      <c r="AE132" s="76"/>
      <c r="AF132" s="76"/>
      <c r="AG132" s="76"/>
      <c r="AH132" s="76"/>
      <c r="AI132" s="76"/>
      <c r="AJ132" s="76"/>
      <c r="AK132" s="76"/>
      <c r="AL132" s="184"/>
      <c r="AM132" s="184"/>
      <c r="AN132" s="184"/>
      <c r="AO132" s="72"/>
      <c r="AP132" s="72"/>
      <c r="AQ132" s="72"/>
      <c r="AR132" s="52"/>
      <c r="AS132" s="184"/>
      <c r="AT132" s="184"/>
      <c r="AU132" s="150"/>
      <c r="AV132" s="72"/>
      <c r="AW132" s="320"/>
      <c r="AX132" s="184"/>
      <c r="AY132" s="184"/>
      <c r="AZ132" s="184"/>
      <c r="BA132" s="184"/>
      <c r="BB132" s="184"/>
      <c r="BC132" s="184"/>
      <c r="BD132" s="184"/>
      <c r="BE132" s="184"/>
      <c r="BF132" s="184"/>
      <c r="BG132" s="184"/>
      <c r="BH132" s="184"/>
      <c r="BI132" s="184"/>
      <c r="BJ132" s="72"/>
      <c r="BK132" s="72"/>
      <c r="BL132" s="72"/>
      <c r="BM132" s="71"/>
    </row>
    <row r="133" spans="1:70 16384:16384" s="70" customFormat="1" ht="24.75" customHeight="1">
      <c r="A133" s="313" t="s">
        <v>3796</v>
      </c>
      <c r="B133" s="184" t="s">
        <v>187</v>
      </c>
      <c r="C133" s="184" t="s">
        <v>3118</v>
      </c>
      <c r="D133" s="184" t="s">
        <v>3797</v>
      </c>
      <c r="E133" s="76" t="s">
        <v>705</v>
      </c>
      <c r="F133" s="74" t="s">
        <v>1206</v>
      </c>
      <c r="G133" s="74" t="s">
        <v>3798</v>
      </c>
      <c r="H133" s="74" t="s">
        <v>3799</v>
      </c>
      <c r="I133" s="74" t="s">
        <v>3800</v>
      </c>
      <c r="J133" s="74" t="s">
        <v>1206</v>
      </c>
      <c r="K133" s="76" t="s">
        <v>3801</v>
      </c>
      <c r="L133" s="74">
        <v>2</v>
      </c>
      <c r="M133" s="74" t="s">
        <v>59</v>
      </c>
      <c r="N133" s="74" t="s">
        <v>3802</v>
      </c>
      <c r="O133" s="74" t="s">
        <v>3803</v>
      </c>
      <c r="P133" s="76" t="s">
        <v>3804</v>
      </c>
      <c r="Q133" s="74" t="s">
        <v>3805</v>
      </c>
      <c r="R133" s="74" t="s">
        <v>51</v>
      </c>
      <c r="S133" s="74" t="s">
        <v>3735</v>
      </c>
      <c r="T133" s="74" t="s">
        <v>49</v>
      </c>
      <c r="U133" s="76" t="s">
        <v>49</v>
      </c>
      <c r="V133" s="76">
        <v>1</v>
      </c>
      <c r="W133" s="76" t="s">
        <v>3806</v>
      </c>
      <c r="X133" s="76">
        <v>0</v>
      </c>
      <c r="Y133" s="74">
        <v>0</v>
      </c>
      <c r="Z133" s="74">
        <v>0</v>
      </c>
      <c r="AA133" s="74" t="s">
        <v>49</v>
      </c>
      <c r="AB133" s="74" t="s">
        <v>49</v>
      </c>
      <c r="AC133" s="74" t="s">
        <v>49</v>
      </c>
      <c r="AD133" s="74" t="s">
        <v>51</v>
      </c>
      <c r="AE133" s="76" t="s">
        <v>3807</v>
      </c>
      <c r="AF133" s="76" t="s">
        <v>49</v>
      </c>
      <c r="AG133" s="76" t="s">
        <v>49</v>
      </c>
      <c r="AH133" s="76" t="s">
        <v>3808</v>
      </c>
      <c r="AI133" s="76" t="s">
        <v>3809</v>
      </c>
      <c r="AJ133" s="76">
        <v>1</v>
      </c>
      <c r="AK133" s="76" t="s">
        <v>49</v>
      </c>
      <c r="AL133" s="184" t="s">
        <v>49</v>
      </c>
      <c r="AM133" s="184" t="s">
        <v>49</v>
      </c>
      <c r="AN133" s="184" t="s">
        <v>49</v>
      </c>
      <c r="AO133" s="72" t="s">
        <v>49</v>
      </c>
      <c r="AP133" s="72" t="s">
        <v>49</v>
      </c>
      <c r="AQ133" s="72" t="s">
        <v>49</v>
      </c>
      <c r="AR133" s="52"/>
      <c r="AS133" s="184" t="s">
        <v>49</v>
      </c>
      <c r="AT133" s="184" t="s">
        <v>1067</v>
      </c>
      <c r="AU133" s="150" t="s">
        <v>1441</v>
      </c>
      <c r="AV133" s="72" t="s">
        <v>1532</v>
      </c>
      <c r="AW133" s="320" t="s">
        <v>3810</v>
      </c>
      <c r="AX133" s="184" t="s">
        <v>644</v>
      </c>
      <c r="AY133" s="184" t="s">
        <v>644</v>
      </c>
      <c r="AZ133" s="184" t="s">
        <v>644</v>
      </c>
      <c r="BA133" s="184" t="s">
        <v>644</v>
      </c>
      <c r="BB133" s="184" t="s">
        <v>644</v>
      </c>
      <c r="BC133" s="184" t="s">
        <v>644</v>
      </c>
      <c r="BD133" s="184" t="s">
        <v>644</v>
      </c>
      <c r="BE133" s="184" t="s">
        <v>644</v>
      </c>
      <c r="BF133" s="184" t="s">
        <v>644</v>
      </c>
      <c r="BG133" s="184" t="s">
        <v>644</v>
      </c>
      <c r="BH133" s="184" t="s">
        <v>644</v>
      </c>
      <c r="BI133" s="184" t="s">
        <v>644</v>
      </c>
      <c r="BJ133" s="72" t="s">
        <v>3811</v>
      </c>
      <c r="BK133" s="72"/>
      <c r="BL133" s="72"/>
      <c r="BM133" s="71" t="s">
        <v>3416</v>
      </c>
    </row>
    <row r="134" spans="1:70 16384:16384" s="70" customFormat="1">
      <c r="A134" s="313"/>
      <c r="B134" s="184"/>
      <c r="C134" s="184"/>
      <c r="D134" s="184"/>
      <c r="E134" s="76"/>
      <c r="F134" s="74"/>
      <c r="G134" s="74"/>
      <c r="H134" s="74"/>
      <c r="I134" s="74"/>
      <c r="J134" s="74"/>
      <c r="K134" s="76"/>
      <c r="L134" s="74"/>
      <c r="M134" s="74"/>
      <c r="N134" s="74"/>
      <c r="O134" s="74"/>
      <c r="P134" s="76"/>
      <c r="Q134" s="74"/>
      <c r="R134" s="74"/>
      <c r="S134" s="74"/>
      <c r="T134" s="74"/>
      <c r="U134" s="76"/>
      <c r="V134" s="76"/>
      <c r="W134" s="76"/>
      <c r="X134" s="76"/>
      <c r="Y134" s="74"/>
      <c r="Z134" s="74"/>
      <c r="AA134" s="74"/>
      <c r="AB134" s="74"/>
      <c r="AC134" s="74"/>
      <c r="AD134" s="74"/>
      <c r="AE134" s="76"/>
      <c r="AF134" s="76"/>
      <c r="AG134" s="76"/>
      <c r="AH134" s="76"/>
      <c r="AI134" s="76"/>
      <c r="AJ134" s="76"/>
      <c r="AK134" s="76"/>
      <c r="AL134" s="184"/>
      <c r="AM134" s="184"/>
      <c r="AN134" s="184"/>
      <c r="AO134" s="72"/>
      <c r="AP134" s="72"/>
      <c r="AQ134" s="72"/>
      <c r="AR134" s="52"/>
      <c r="AS134" s="184"/>
      <c r="AT134" s="184"/>
      <c r="AU134" s="150"/>
      <c r="AV134" s="72"/>
      <c r="AW134" s="320"/>
      <c r="AX134" s="184"/>
      <c r="AY134" s="184"/>
      <c r="AZ134" s="184"/>
      <c r="BA134" s="184"/>
      <c r="BB134" s="184"/>
      <c r="BC134" s="184"/>
      <c r="BD134" s="184"/>
      <c r="BE134" s="184"/>
      <c r="BF134" s="184"/>
      <c r="BG134" s="184"/>
      <c r="BH134" s="184"/>
      <c r="BI134" s="184"/>
      <c r="BJ134" s="72"/>
      <c r="BK134" s="72"/>
      <c r="BL134" s="72"/>
      <c r="BM134" s="71"/>
    </row>
    <row r="135" spans="1:70 16384:16384" s="70" customFormat="1" ht="127.5">
      <c r="A135" s="313" t="s">
        <v>3417</v>
      </c>
      <c r="B135" s="184" t="s">
        <v>53</v>
      </c>
      <c r="C135" s="184" t="s">
        <v>3198</v>
      </c>
      <c r="D135" s="184" t="s">
        <v>697</v>
      </c>
      <c r="E135" s="76" t="s">
        <v>705</v>
      </c>
      <c r="F135" s="74" t="s">
        <v>3199</v>
      </c>
      <c r="G135" s="74" t="s">
        <v>29</v>
      </c>
      <c r="H135" s="74" t="s">
        <v>3418</v>
      </c>
      <c r="I135" s="74" t="s">
        <v>3419</v>
      </c>
      <c r="J135" s="74" t="s">
        <v>3420</v>
      </c>
      <c r="K135" s="76" t="s">
        <v>3421</v>
      </c>
      <c r="L135" s="74">
        <v>4</v>
      </c>
      <c r="M135" s="74" t="s">
        <v>3185</v>
      </c>
      <c r="N135" s="74" t="s">
        <v>3169</v>
      </c>
      <c r="O135" s="74" t="s">
        <v>3422</v>
      </c>
      <c r="P135" s="76" t="s">
        <v>3186</v>
      </c>
      <c r="Q135" s="74" t="s">
        <v>3423</v>
      </c>
      <c r="R135" s="74" t="s">
        <v>51</v>
      </c>
      <c r="S135" s="74" t="s">
        <v>3778</v>
      </c>
      <c r="T135" s="74" t="s">
        <v>672</v>
      </c>
      <c r="U135" s="76">
        <v>2</v>
      </c>
      <c r="V135" s="76">
        <v>2</v>
      </c>
      <c r="W135" s="76" t="s">
        <v>3424</v>
      </c>
      <c r="X135" s="76">
        <v>1</v>
      </c>
      <c r="Y135" s="74">
        <v>1</v>
      </c>
      <c r="Z135" s="74">
        <v>2</v>
      </c>
      <c r="AA135" s="74">
        <v>1</v>
      </c>
      <c r="AB135" s="74" t="s">
        <v>49</v>
      </c>
      <c r="AC135" s="74">
        <v>2</v>
      </c>
      <c r="AD135" s="74" t="s">
        <v>51</v>
      </c>
      <c r="AE135" s="76" t="s">
        <v>3425</v>
      </c>
      <c r="AF135" s="76" t="s">
        <v>49</v>
      </c>
      <c r="AG135" s="76" t="s">
        <v>51</v>
      </c>
      <c r="AH135" s="76" t="s">
        <v>49</v>
      </c>
      <c r="AI135" s="76" t="s">
        <v>3216</v>
      </c>
      <c r="AJ135" s="76" t="s">
        <v>49</v>
      </c>
      <c r="AK135" s="76" t="s">
        <v>51</v>
      </c>
      <c r="AL135" s="184" t="s">
        <v>51</v>
      </c>
      <c r="AM135" s="184" t="s">
        <v>3173</v>
      </c>
      <c r="AN135" s="184" t="s">
        <v>62</v>
      </c>
      <c r="AO135" s="72" t="s">
        <v>21</v>
      </c>
      <c r="AP135" s="72" t="s">
        <v>51</v>
      </c>
      <c r="AQ135" s="72" t="s">
        <v>51</v>
      </c>
      <c r="AR135" s="52"/>
      <c r="AS135" s="184" t="s">
        <v>1532</v>
      </c>
      <c r="AT135" s="184" t="s">
        <v>1067</v>
      </c>
      <c r="AU135" s="369" t="s">
        <v>3426</v>
      </c>
      <c r="AV135" s="72" t="s">
        <v>3427</v>
      </c>
      <c r="AW135" s="320" t="s">
        <v>3428</v>
      </c>
      <c r="AX135" s="184" t="s">
        <v>644</v>
      </c>
      <c r="AY135" s="184" t="s">
        <v>644</v>
      </c>
      <c r="AZ135" s="184" t="s">
        <v>644</v>
      </c>
      <c r="BA135" s="184" t="s">
        <v>644</v>
      </c>
      <c r="BB135" s="184" t="s">
        <v>644</v>
      </c>
      <c r="BC135" s="184" t="s">
        <v>644</v>
      </c>
      <c r="BD135" s="184" t="s">
        <v>644</v>
      </c>
      <c r="BE135" s="184" t="s">
        <v>49</v>
      </c>
      <c r="BF135" s="184" t="s">
        <v>644</v>
      </c>
      <c r="BG135" s="184" t="s">
        <v>644</v>
      </c>
      <c r="BH135" s="184" t="s">
        <v>644</v>
      </c>
      <c r="BI135" s="184" t="s">
        <v>644</v>
      </c>
      <c r="BJ135" s="72"/>
      <c r="BK135" s="72"/>
      <c r="BL135" s="72"/>
      <c r="BM135" s="71" t="s">
        <v>3416</v>
      </c>
      <c r="BN135" s="70" t="s">
        <v>3429</v>
      </c>
    </row>
    <row r="136" spans="1:70 16384:16384" s="70" customFormat="1" ht="127.5">
      <c r="A136" s="313" t="s">
        <v>3430</v>
      </c>
      <c r="B136" s="184" t="s">
        <v>53</v>
      </c>
      <c r="C136" s="184" t="s">
        <v>3198</v>
      </c>
      <c r="D136" s="184" t="s">
        <v>697</v>
      </c>
      <c r="E136" s="76" t="s">
        <v>705</v>
      </c>
      <c r="F136" s="74" t="s">
        <v>3199</v>
      </c>
      <c r="G136" s="74" t="s">
        <v>74</v>
      </c>
      <c r="H136" s="74" t="s">
        <v>3431</v>
      </c>
      <c r="I136" s="74" t="s">
        <v>3432</v>
      </c>
      <c r="J136" s="74" t="s">
        <v>3433</v>
      </c>
      <c r="K136" s="76" t="s">
        <v>3421</v>
      </c>
      <c r="L136" s="74">
        <v>4</v>
      </c>
      <c r="M136" s="74" t="s">
        <v>3185</v>
      </c>
      <c r="N136" s="74" t="s">
        <v>3169</v>
      </c>
      <c r="O136" s="74" t="s">
        <v>3422</v>
      </c>
      <c r="P136" s="76" t="s">
        <v>3186</v>
      </c>
      <c r="Q136" s="74" t="s">
        <v>834</v>
      </c>
      <c r="R136" s="74" t="s">
        <v>51</v>
      </c>
      <c r="S136" s="74" t="s">
        <v>3778</v>
      </c>
      <c r="T136" s="74" t="s">
        <v>672</v>
      </c>
      <c r="U136" s="76">
        <v>1</v>
      </c>
      <c r="V136" s="76">
        <v>1</v>
      </c>
      <c r="W136" s="76" t="s">
        <v>3424</v>
      </c>
      <c r="X136" s="76">
        <v>1</v>
      </c>
      <c r="Y136" s="74">
        <v>1</v>
      </c>
      <c r="Z136" s="74">
        <v>2</v>
      </c>
      <c r="AA136" s="74">
        <v>1</v>
      </c>
      <c r="AB136" s="74" t="s">
        <v>49</v>
      </c>
      <c r="AC136" s="74">
        <v>2</v>
      </c>
      <c r="AD136" s="74" t="s">
        <v>51</v>
      </c>
      <c r="AE136" s="76" t="s">
        <v>3425</v>
      </c>
      <c r="AF136" s="76" t="s">
        <v>49</v>
      </c>
      <c r="AG136" s="76" t="s">
        <v>51</v>
      </c>
      <c r="AH136" s="76" t="s">
        <v>49</v>
      </c>
      <c r="AI136" s="76" t="s">
        <v>3216</v>
      </c>
      <c r="AJ136" s="76" t="s">
        <v>49</v>
      </c>
      <c r="AK136" s="76" t="s">
        <v>51</v>
      </c>
      <c r="AL136" s="184" t="s">
        <v>51</v>
      </c>
      <c r="AM136" s="184" t="s">
        <v>3173</v>
      </c>
      <c r="AN136" s="184" t="s">
        <v>62</v>
      </c>
      <c r="AO136" s="72" t="s">
        <v>21</v>
      </c>
      <c r="AP136" s="72" t="s">
        <v>51</v>
      </c>
      <c r="AQ136" s="72" t="s">
        <v>51</v>
      </c>
      <c r="AR136" s="52"/>
      <c r="AS136" s="184" t="s">
        <v>1532</v>
      </c>
      <c r="AT136" s="184" t="s">
        <v>1067</v>
      </c>
      <c r="AU136" s="369" t="s">
        <v>3426</v>
      </c>
      <c r="AV136" s="72" t="s">
        <v>3434</v>
      </c>
      <c r="AW136" s="320" t="s">
        <v>3428</v>
      </c>
      <c r="AX136" s="184" t="s">
        <v>644</v>
      </c>
      <c r="AY136" s="184" t="s">
        <v>644</v>
      </c>
      <c r="AZ136" s="184" t="s">
        <v>644</v>
      </c>
      <c r="BA136" s="184" t="s">
        <v>644</v>
      </c>
      <c r="BB136" s="184" t="s">
        <v>644</v>
      </c>
      <c r="BC136" s="184" t="s">
        <v>644</v>
      </c>
      <c r="BD136" s="184" t="s">
        <v>644</v>
      </c>
      <c r="BE136" s="184" t="s">
        <v>49</v>
      </c>
      <c r="BF136" s="184" t="s">
        <v>644</v>
      </c>
      <c r="BG136" s="184" t="s">
        <v>644</v>
      </c>
      <c r="BH136" s="184" t="s">
        <v>644</v>
      </c>
      <c r="BI136" s="184" t="s">
        <v>644</v>
      </c>
      <c r="BJ136" s="72"/>
      <c r="BK136" s="72"/>
      <c r="BL136" s="72"/>
      <c r="BM136" s="71" t="s">
        <v>3416</v>
      </c>
      <c r="BN136" s="70" t="s">
        <v>3429</v>
      </c>
    </row>
    <row r="137" spans="1:70 16384:16384" s="70" customFormat="1" ht="127.5">
      <c r="A137" s="313" t="s">
        <v>3435</v>
      </c>
      <c r="B137" s="184" t="s">
        <v>53</v>
      </c>
      <c r="C137" s="184" t="s">
        <v>3198</v>
      </c>
      <c r="D137" s="184" t="s">
        <v>697</v>
      </c>
      <c r="E137" s="76" t="s">
        <v>705</v>
      </c>
      <c r="F137" s="74" t="s">
        <v>3199</v>
      </c>
      <c r="G137" s="74" t="s">
        <v>19</v>
      </c>
      <c r="H137" s="74" t="s">
        <v>3436</v>
      </c>
      <c r="I137" s="74" t="s">
        <v>3437</v>
      </c>
      <c r="J137" s="74" t="s">
        <v>3438</v>
      </c>
      <c r="K137" s="76" t="s">
        <v>3421</v>
      </c>
      <c r="L137" s="74">
        <v>4</v>
      </c>
      <c r="M137" s="74" t="s">
        <v>3185</v>
      </c>
      <c r="N137" s="74" t="s">
        <v>3169</v>
      </c>
      <c r="O137" s="74" t="s">
        <v>3422</v>
      </c>
      <c r="P137" s="76" t="s">
        <v>3186</v>
      </c>
      <c r="Q137" s="74" t="s">
        <v>3439</v>
      </c>
      <c r="R137" s="74" t="s">
        <v>51</v>
      </c>
      <c r="S137" s="74" t="s">
        <v>3778</v>
      </c>
      <c r="T137" s="74" t="s">
        <v>672</v>
      </c>
      <c r="U137" s="76" t="s">
        <v>3093</v>
      </c>
      <c r="V137" s="76">
        <v>1</v>
      </c>
      <c r="W137" s="76" t="s">
        <v>49</v>
      </c>
      <c r="X137" s="76">
        <v>0</v>
      </c>
      <c r="Y137" s="74">
        <v>0</v>
      </c>
      <c r="Z137" s="74">
        <v>2</v>
      </c>
      <c r="AA137" s="74">
        <v>1</v>
      </c>
      <c r="AB137" s="74" t="s">
        <v>49</v>
      </c>
      <c r="AC137" s="74">
        <v>2</v>
      </c>
      <c r="AD137" s="74" t="s">
        <v>51</v>
      </c>
      <c r="AE137" s="76" t="s">
        <v>3440</v>
      </c>
      <c r="AF137" s="76" t="s">
        <v>49</v>
      </c>
      <c r="AG137" s="76" t="s">
        <v>51</v>
      </c>
      <c r="AH137" s="76" t="s">
        <v>49</v>
      </c>
      <c r="AI137" s="76" t="s">
        <v>3216</v>
      </c>
      <c r="AJ137" s="76" t="s">
        <v>49</v>
      </c>
      <c r="AK137" s="76" t="s">
        <v>51</v>
      </c>
      <c r="AL137" s="184" t="s">
        <v>51</v>
      </c>
      <c r="AM137" s="184" t="s">
        <v>3173</v>
      </c>
      <c r="AN137" s="184" t="s">
        <v>62</v>
      </c>
      <c r="AO137" s="72" t="s">
        <v>21</v>
      </c>
      <c r="AP137" s="72" t="s">
        <v>51</v>
      </c>
      <c r="AQ137" s="72" t="s">
        <v>51</v>
      </c>
      <c r="AR137" s="52"/>
      <c r="AS137" s="184" t="s">
        <v>1532</v>
      </c>
      <c r="AT137" s="184" t="s">
        <v>1067</v>
      </c>
      <c r="AU137" s="369" t="s">
        <v>3426</v>
      </c>
      <c r="AV137" s="72" t="s">
        <v>3441</v>
      </c>
      <c r="AW137" s="320" t="s">
        <v>3428</v>
      </c>
      <c r="AX137" s="184" t="s">
        <v>644</v>
      </c>
      <c r="AY137" s="184" t="s">
        <v>644</v>
      </c>
      <c r="AZ137" s="184" t="s">
        <v>644</v>
      </c>
      <c r="BA137" s="184" t="s">
        <v>644</v>
      </c>
      <c r="BB137" s="184" t="s">
        <v>644</v>
      </c>
      <c r="BC137" s="184" t="s">
        <v>644</v>
      </c>
      <c r="BD137" s="184" t="s">
        <v>644</v>
      </c>
      <c r="BE137" s="184" t="s">
        <v>49</v>
      </c>
      <c r="BF137" s="184" t="s">
        <v>644</v>
      </c>
      <c r="BG137" s="184" t="s">
        <v>644</v>
      </c>
      <c r="BH137" s="184" t="s">
        <v>644</v>
      </c>
      <c r="BI137" s="184" t="s">
        <v>644</v>
      </c>
      <c r="BJ137" s="72" t="s">
        <v>3442</v>
      </c>
      <c r="BK137" s="72"/>
      <c r="BL137" s="72"/>
      <c r="BM137" s="71" t="s">
        <v>3416</v>
      </c>
      <c r="BN137" s="70" t="s">
        <v>3429</v>
      </c>
    </row>
    <row r="138" spans="1:70 16384:16384" s="70" customFormat="1" ht="127.5">
      <c r="A138" s="313" t="s">
        <v>3443</v>
      </c>
      <c r="B138" s="184" t="s">
        <v>53</v>
      </c>
      <c r="C138" s="184" t="s">
        <v>3198</v>
      </c>
      <c r="D138" s="184" t="s">
        <v>697</v>
      </c>
      <c r="E138" s="76" t="s">
        <v>705</v>
      </c>
      <c r="F138" s="74" t="s">
        <v>3199</v>
      </c>
      <c r="G138" s="74" t="s">
        <v>845</v>
      </c>
      <c r="H138" s="74" t="s">
        <v>3444</v>
      </c>
      <c r="I138" s="74" t="s">
        <v>3445</v>
      </c>
      <c r="J138" s="74" t="s">
        <v>3446</v>
      </c>
      <c r="K138" s="76" t="s">
        <v>3447</v>
      </c>
      <c r="L138" s="74">
        <v>2</v>
      </c>
      <c r="M138" s="74" t="s">
        <v>59</v>
      </c>
      <c r="N138" s="74" t="s">
        <v>3169</v>
      </c>
      <c r="O138" s="74" t="s">
        <v>3422</v>
      </c>
      <c r="P138" s="76" t="s">
        <v>3186</v>
      </c>
      <c r="Q138" s="74" t="s">
        <v>687</v>
      </c>
      <c r="R138" s="74" t="s">
        <v>51</v>
      </c>
      <c r="S138" s="74" t="s">
        <v>3778</v>
      </c>
      <c r="T138" s="74" t="s">
        <v>672</v>
      </c>
      <c r="U138" s="76" t="s">
        <v>3093</v>
      </c>
      <c r="V138" s="76">
        <v>1</v>
      </c>
      <c r="W138" s="76" t="s">
        <v>49</v>
      </c>
      <c r="X138" s="76">
        <v>0</v>
      </c>
      <c r="Y138" s="74" t="s">
        <v>3215</v>
      </c>
      <c r="Z138" s="74">
        <v>0</v>
      </c>
      <c r="AA138" s="74">
        <v>1</v>
      </c>
      <c r="AB138" s="74" t="s">
        <v>49</v>
      </c>
      <c r="AC138" s="74" t="s">
        <v>49</v>
      </c>
      <c r="AD138" s="74" t="s">
        <v>51</v>
      </c>
      <c r="AE138" s="76" t="s">
        <v>3448</v>
      </c>
      <c r="AF138" s="76" t="s">
        <v>49</v>
      </c>
      <c r="AG138" s="76" t="s">
        <v>51</v>
      </c>
      <c r="AH138" s="76" t="s">
        <v>49</v>
      </c>
      <c r="AI138" s="76" t="s">
        <v>3216</v>
      </c>
      <c r="AJ138" s="76" t="s">
        <v>49</v>
      </c>
      <c r="AK138" s="76" t="s">
        <v>51</v>
      </c>
      <c r="AL138" s="184" t="s">
        <v>51</v>
      </c>
      <c r="AM138" s="184" t="s">
        <v>3173</v>
      </c>
      <c r="AN138" s="184" t="s">
        <v>62</v>
      </c>
      <c r="AO138" s="72" t="s">
        <v>21</v>
      </c>
      <c r="AP138" s="72" t="s">
        <v>51</v>
      </c>
      <c r="AQ138" s="72" t="s">
        <v>51</v>
      </c>
      <c r="AR138" s="52"/>
      <c r="AS138" s="184" t="s">
        <v>1532</v>
      </c>
      <c r="AT138" s="184" t="s">
        <v>1067</v>
      </c>
      <c r="AU138" s="369" t="s">
        <v>3426</v>
      </c>
      <c r="AV138" s="72" t="s">
        <v>3449</v>
      </c>
      <c r="AW138" s="320" t="s">
        <v>3428</v>
      </c>
      <c r="AX138" s="184" t="s">
        <v>644</v>
      </c>
      <c r="AY138" s="184" t="s">
        <v>644</v>
      </c>
      <c r="AZ138" s="184" t="s">
        <v>644</v>
      </c>
      <c r="BA138" s="184" t="s">
        <v>644</v>
      </c>
      <c r="BB138" s="184" t="s">
        <v>644</v>
      </c>
      <c r="BC138" s="184" t="s">
        <v>644</v>
      </c>
      <c r="BD138" s="184" t="s">
        <v>644</v>
      </c>
      <c r="BE138" s="184" t="s">
        <v>49</v>
      </c>
      <c r="BF138" s="184" t="s">
        <v>644</v>
      </c>
      <c r="BG138" s="184" t="s">
        <v>644</v>
      </c>
      <c r="BH138" s="184" t="s">
        <v>644</v>
      </c>
      <c r="BI138" s="184" t="s">
        <v>644</v>
      </c>
      <c r="BJ138" s="72"/>
      <c r="BK138" s="72"/>
      <c r="BL138" s="72"/>
      <c r="BM138" s="71" t="s">
        <v>3416</v>
      </c>
      <c r="BN138" s="70" t="s">
        <v>3429</v>
      </c>
    </row>
    <row r="139" spans="1:70 16384:16384" s="70" customFormat="1" ht="127.5">
      <c r="A139" s="313" t="s">
        <v>3450</v>
      </c>
      <c r="B139" s="184" t="s">
        <v>53</v>
      </c>
      <c r="C139" s="184" t="s">
        <v>3451</v>
      </c>
      <c r="D139" s="184" t="s">
        <v>697</v>
      </c>
      <c r="E139" s="76" t="s">
        <v>705</v>
      </c>
      <c r="F139" s="74" t="s">
        <v>3199</v>
      </c>
      <c r="G139" s="74" t="s">
        <v>640</v>
      </c>
      <c r="H139" s="74" t="s">
        <v>3452</v>
      </c>
      <c r="I139" s="74" t="s">
        <v>3453</v>
      </c>
      <c r="J139" s="74" t="s">
        <v>3454</v>
      </c>
      <c r="K139" s="76" t="s">
        <v>3455</v>
      </c>
      <c r="L139" s="74">
        <v>2</v>
      </c>
      <c r="M139" s="74" t="s">
        <v>59</v>
      </c>
      <c r="N139" s="74" t="s">
        <v>3169</v>
      </c>
      <c r="O139" s="74" t="s">
        <v>3422</v>
      </c>
      <c r="P139" s="76" t="s">
        <v>3186</v>
      </c>
      <c r="Q139" s="74" t="s">
        <v>687</v>
      </c>
      <c r="R139" s="74" t="s">
        <v>51</v>
      </c>
      <c r="S139" s="74" t="s">
        <v>3778</v>
      </c>
      <c r="T139" s="74" t="s">
        <v>49</v>
      </c>
      <c r="U139" s="76" t="s">
        <v>3093</v>
      </c>
      <c r="V139" s="76">
        <v>1</v>
      </c>
      <c r="W139" s="76" t="s">
        <v>3456</v>
      </c>
      <c r="X139" s="76">
        <v>0</v>
      </c>
      <c r="Y139" s="74" t="s">
        <v>3215</v>
      </c>
      <c r="Z139" s="74">
        <v>0</v>
      </c>
      <c r="AA139" s="74">
        <v>0</v>
      </c>
      <c r="AB139" s="74" t="s">
        <v>49</v>
      </c>
      <c r="AC139" s="74">
        <v>2</v>
      </c>
      <c r="AD139" s="74" t="s">
        <v>51</v>
      </c>
      <c r="AE139" s="76" t="s">
        <v>3457</v>
      </c>
      <c r="AF139" s="76" t="s">
        <v>49</v>
      </c>
      <c r="AG139" s="76" t="s">
        <v>51</v>
      </c>
      <c r="AH139" s="76" t="s">
        <v>49</v>
      </c>
      <c r="AI139" s="76" t="s">
        <v>49</v>
      </c>
      <c r="AJ139" s="76" t="s">
        <v>51</v>
      </c>
      <c r="AK139" s="76" t="s">
        <v>51</v>
      </c>
      <c r="AL139" s="184" t="s">
        <v>51</v>
      </c>
      <c r="AM139" s="184" t="s">
        <v>3173</v>
      </c>
      <c r="AN139" s="184" t="s">
        <v>647</v>
      </c>
      <c r="AO139" s="72" t="s">
        <v>21</v>
      </c>
      <c r="AP139" s="72" t="s">
        <v>51</v>
      </c>
      <c r="AQ139" s="72" t="s">
        <v>51</v>
      </c>
      <c r="AR139" s="52"/>
      <c r="AS139" s="184" t="s">
        <v>1532</v>
      </c>
      <c r="AT139" s="184" t="s">
        <v>1067</v>
      </c>
      <c r="AU139" s="369" t="s">
        <v>3426</v>
      </c>
      <c r="AV139" s="72" t="s">
        <v>3458</v>
      </c>
      <c r="AW139" s="320" t="s">
        <v>3428</v>
      </c>
      <c r="AX139" s="184" t="s">
        <v>700</v>
      </c>
      <c r="AY139" s="184" t="s">
        <v>62</v>
      </c>
      <c r="AZ139" s="184" t="s">
        <v>707</v>
      </c>
      <c r="BA139" s="184" t="s">
        <v>197</v>
      </c>
      <c r="BB139" s="184" t="s">
        <v>2101</v>
      </c>
      <c r="BC139" s="184" t="s">
        <v>3459</v>
      </c>
      <c r="BD139" s="184" t="s">
        <v>3460</v>
      </c>
      <c r="BE139" s="184" t="s">
        <v>51</v>
      </c>
      <c r="BF139" s="184" t="s">
        <v>644</v>
      </c>
      <c r="BG139" s="184" t="s">
        <v>3461</v>
      </c>
      <c r="BH139" s="184" t="s">
        <v>1532</v>
      </c>
      <c r="BI139" s="184" t="s">
        <v>1206</v>
      </c>
      <c r="BJ139" s="72" t="s">
        <v>3462</v>
      </c>
      <c r="BK139" s="72"/>
      <c r="BL139" s="72"/>
      <c r="BM139" s="71" t="s">
        <v>3416</v>
      </c>
      <c r="BN139" s="70" t="s">
        <v>3463</v>
      </c>
    </row>
    <row r="140" spans="1:70 16384:16384" s="70" customFormat="1" ht="127.5">
      <c r="A140" s="313" t="s">
        <v>3464</v>
      </c>
      <c r="B140" s="184" t="s">
        <v>53</v>
      </c>
      <c r="C140" s="184" t="s">
        <v>3465</v>
      </c>
      <c r="D140" s="76" t="s">
        <v>613</v>
      </c>
      <c r="E140" s="76" t="s">
        <v>705</v>
      </c>
      <c r="F140" s="74" t="s">
        <v>3199</v>
      </c>
      <c r="G140" s="74" t="s">
        <v>29</v>
      </c>
      <c r="H140" s="74" t="s">
        <v>3418</v>
      </c>
      <c r="I140" s="74" t="s">
        <v>3419</v>
      </c>
      <c r="J140" s="74" t="s">
        <v>3420</v>
      </c>
      <c r="K140" s="76" t="s">
        <v>3466</v>
      </c>
      <c r="L140" s="74">
        <v>4</v>
      </c>
      <c r="M140" s="74" t="s">
        <v>3185</v>
      </c>
      <c r="N140" s="74" t="s">
        <v>3169</v>
      </c>
      <c r="O140" s="74" t="s">
        <v>3422</v>
      </c>
      <c r="P140" s="76" t="s">
        <v>3186</v>
      </c>
      <c r="Q140" s="74" t="s">
        <v>3423</v>
      </c>
      <c r="R140" s="74" t="s">
        <v>51</v>
      </c>
      <c r="S140" s="74" t="s">
        <v>3778</v>
      </c>
      <c r="T140" s="74" t="s">
        <v>672</v>
      </c>
      <c r="U140" s="76">
        <v>2</v>
      </c>
      <c r="V140" s="76">
        <v>2</v>
      </c>
      <c r="W140" s="76" t="s">
        <v>3424</v>
      </c>
      <c r="X140" s="76">
        <v>1</v>
      </c>
      <c r="Y140" s="74">
        <v>1</v>
      </c>
      <c r="Z140" s="74">
        <v>2</v>
      </c>
      <c r="AA140" s="74">
        <v>1</v>
      </c>
      <c r="AB140" s="74" t="s">
        <v>49</v>
      </c>
      <c r="AC140" s="74">
        <v>2</v>
      </c>
      <c r="AD140" s="74" t="s">
        <v>51</v>
      </c>
      <c r="AE140" s="76" t="s">
        <v>3425</v>
      </c>
      <c r="AF140" s="76" t="s">
        <v>49</v>
      </c>
      <c r="AG140" s="76" t="s">
        <v>51</v>
      </c>
      <c r="AH140" s="76" t="s">
        <v>49</v>
      </c>
      <c r="AI140" s="76" t="s">
        <v>3216</v>
      </c>
      <c r="AJ140" s="76" t="s">
        <v>49</v>
      </c>
      <c r="AK140" s="76" t="s">
        <v>51</v>
      </c>
      <c r="AL140" s="184" t="s">
        <v>51</v>
      </c>
      <c r="AM140" s="184" t="s">
        <v>3173</v>
      </c>
      <c r="AN140" s="184" t="s">
        <v>62</v>
      </c>
      <c r="AO140" s="72" t="s">
        <v>21</v>
      </c>
      <c r="AP140" s="72" t="s">
        <v>51</v>
      </c>
      <c r="AQ140" s="72" t="s">
        <v>51</v>
      </c>
      <c r="AR140" s="52"/>
      <c r="AS140" s="184" t="s">
        <v>1532</v>
      </c>
      <c r="AT140" s="184" t="s">
        <v>1067</v>
      </c>
      <c r="AU140" s="369" t="s">
        <v>3426</v>
      </c>
      <c r="AV140" s="72" t="s">
        <v>3427</v>
      </c>
      <c r="AW140" s="320" t="s">
        <v>3467</v>
      </c>
      <c r="AX140" s="184" t="s">
        <v>644</v>
      </c>
      <c r="AY140" s="184" t="s">
        <v>644</v>
      </c>
      <c r="AZ140" s="184" t="s">
        <v>644</v>
      </c>
      <c r="BA140" s="184" t="s">
        <v>644</v>
      </c>
      <c r="BB140" s="184" t="s">
        <v>644</v>
      </c>
      <c r="BC140" s="184" t="s">
        <v>644</v>
      </c>
      <c r="BD140" s="184" t="s">
        <v>644</v>
      </c>
      <c r="BE140" s="184" t="s">
        <v>644</v>
      </c>
      <c r="BF140" s="184" t="s">
        <v>644</v>
      </c>
      <c r="BG140" s="184" t="s">
        <v>644</v>
      </c>
      <c r="BH140" s="184" t="s">
        <v>644</v>
      </c>
      <c r="BI140" s="184" t="s">
        <v>644</v>
      </c>
      <c r="BJ140" s="72"/>
      <c r="BK140" s="72"/>
      <c r="BL140" s="72"/>
      <c r="BM140" s="71"/>
      <c r="BN140" s="70" t="s">
        <v>3468</v>
      </c>
    </row>
    <row r="141" spans="1:70 16384:16384" s="70" customFormat="1" ht="127.5">
      <c r="A141" s="313" t="s">
        <v>3469</v>
      </c>
      <c r="B141" s="184" t="s">
        <v>53</v>
      </c>
      <c r="C141" s="184" t="s">
        <v>3465</v>
      </c>
      <c r="D141" s="76" t="s">
        <v>613</v>
      </c>
      <c r="E141" s="76" t="s">
        <v>705</v>
      </c>
      <c r="F141" s="74" t="s">
        <v>3199</v>
      </c>
      <c r="G141" s="74" t="s">
        <v>74</v>
      </c>
      <c r="H141" s="74" t="s">
        <v>3431</v>
      </c>
      <c r="I141" s="74" t="s">
        <v>3432</v>
      </c>
      <c r="J141" s="74" t="s">
        <v>3433</v>
      </c>
      <c r="K141" s="76" t="s">
        <v>3466</v>
      </c>
      <c r="L141" s="74">
        <v>4</v>
      </c>
      <c r="M141" s="74" t="s">
        <v>3185</v>
      </c>
      <c r="N141" s="74" t="s">
        <v>3169</v>
      </c>
      <c r="O141" s="74" t="s">
        <v>3422</v>
      </c>
      <c r="P141" s="76" t="s">
        <v>3186</v>
      </c>
      <c r="Q141" s="74" t="s">
        <v>834</v>
      </c>
      <c r="R141" s="74" t="s">
        <v>51</v>
      </c>
      <c r="S141" s="74" t="s">
        <v>3778</v>
      </c>
      <c r="T141" s="74" t="s">
        <v>672</v>
      </c>
      <c r="U141" s="76">
        <v>1</v>
      </c>
      <c r="V141" s="76">
        <v>1</v>
      </c>
      <c r="W141" s="76" t="s">
        <v>3424</v>
      </c>
      <c r="X141" s="76">
        <v>1</v>
      </c>
      <c r="Y141" s="74">
        <v>1</v>
      </c>
      <c r="Z141" s="74">
        <v>2</v>
      </c>
      <c r="AA141" s="74">
        <v>1</v>
      </c>
      <c r="AB141" s="74" t="s">
        <v>49</v>
      </c>
      <c r="AC141" s="74">
        <v>2</v>
      </c>
      <c r="AD141" s="74" t="s">
        <v>51</v>
      </c>
      <c r="AE141" s="76" t="s">
        <v>3425</v>
      </c>
      <c r="AF141" s="76" t="s">
        <v>49</v>
      </c>
      <c r="AG141" s="76" t="s">
        <v>51</v>
      </c>
      <c r="AH141" s="76" t="s">
        <v>49</v>
      </c>
      <c r="AI141" s="76" t="s">
        <v>3216</v>
      </c>
      <c r="AJ141" s="76" t="s">
        <v>49</v>
      </c>
      <c r="AK141" s="76" t="s">
        <v>51</v>
      </c>
      <c r="AL141" s="184" t="s">
        <v>51</v>
      </c>
      <c r="AM141" s="184" t="s">
        <v>3173</v>
      </c>
      <c r="AN141" s="184" t="s">
        <v>62</v>
      </c>
      <c r="AO141" s="72" t="s">
        <v>21</v>
      </c>
      <c r="AP141" s="72" t="s">
        <v>51</v>
      </c>
      <c r="AQ141" s="72" t="s">
        <v>51</v>
      </c>
      <c r="AR141" s="52"/>
      <c r="AS141" s="184" t="s">
        <v>1532</v>
      </c>
      <c r="AT141" s="184" t="s">
        <v>1067</v>
      </c>
      <c r="AU141" s="369" t="s">
        <v>3426</v>
      </c>
      <c r="AV141" s="72" t="s">
        <v>3434</v>
      </c>
      <c r="AW141" s="320" t="s">
        <v>3467</v>
      </c>
      <c r="AX141" s="184" t="s">
        <v>644</v>
      </c>
      <c r="AY141" s="184" t="s">
        <v>644</v>
      </c>
      <c r="AZ141" s="184" t="s">
        <v>644</v>
      </c>
      <c r="BA141" s="184" t="s">
        <v>644</v>
      </c>
      <c r="BB141" s="184" t="s">
        <v>644</v>
      </c>
      <c r="BC141" s="184" t="s">
        <v>644</v>
      </c>
      <c r="BD141" s="184" t="s">
        <v>644</v>
      </c>
      <c r="BE141" s="184" t="s">
        <v>644</v>
      </c>
      <c r="BF141" s="184" t="s">
        <v>644</v>
      </c>
      <c r="BG141" s="184" t="s">
        <v>644</v>
      </c>
      <c r="BH141" s="184" t="s">
        <v>644</v>
      </c>
      <c r="BI141" s="184" t="s">
        <v>644</v>
      </c>
      <c r="BJ141" s="72"/>
      <c r="BK141" s="72"/>
      <c r="BL141" s="72"/>
      <c r="BM141" s="71"/>
      <c r="BN141" s="70" t="s">
        <v>3468</v>
      </c>
    </row>
    <row r="142" spans="1:70 16384:16384" s="70" customFormat="1" ht="127.5">
      <c r="A142" s="313" t="s">
        <v>3470</v>
      </c>
      <c r="B142" s="184" t="s">
        <v>53</v>
      </c>
      <c r="C142" s="184" t="s">
        <v>3465</v>
      </c>
      <c r="D142" s="76" t="s">
        <v>613</v>
      </c>
      <c r="E142" s="76" t="s">
        <v>705</v>
      </c>
      <c r="F142" s="74" t="s">
        <v>3199</v>
      </c>
      <c r="G142" s="74" t="s">
        <v>19</v>
      </c>
      <c r="H142" s="74" t="s">
        <v>3436</v>
      </c>
      <c r="I142" s="74" t="s">
        <v>3437</v>
      </c>
      <c r="J142" s="74" t="s">
        <v>3438</v>
      </c>
      <c r="K142" s="76" t="s">
        <v>3466</v>
      </c>
      <c r="L142" s="74">
        <v>4</v>
      </c>
      <c r="M142" s="74" t="s">
        <v>3185</v>
      </c>
      <c r="N142" s="74" t="s">
        <v>3169</v>
      </c>
      <c r="O142" s="74" t="s">
        <v>3422</v>
      </c>
      <c r="P142" s="76" t="s">
        <v>3186</v>
      </c>
      <c r="Q142" s="74" t="s">
        <v>3439</v>
      </c>
      <c r="R142" s="74" t="s">
        <v>51</v>
      </c>
      <c r="S142" s="74" t="s">
        <v>3778</v>
      </c>
      <c r="T142" s="74" t="s">
        <v>672</v>
      </c>
      <c r="U142" s="76" t="s">
        <v>3093</v>
      </c>
      <c r="V142" s="76">
        <v>1</v>
      </c>
      <c r="W142" s="76" t="s">
        <v>49</v>
      </c>
      <c r="X142" s="76">
        <v>0</v>
      </c>
      <c r="Y142" s="74">
        <v>0</v>
      </c>
      <c r="Z142" s="74">
        <v>2</v>
      </c>
      <c r="AA142" s="74">
        <v>1</v>
      </c>
      <c r="AB142" s="74" t="s">
        <v>49</v>
      </c>
      <c r="AC142" s="74">
        <v>2</v>
      </c>
      <c r="AD142" s="74" t="s">
        <v>51</v>
      </c>
      <c r="AE142" s="76" t="s">
        <v>3440</v>
      </c>
      <c r="AF142" s="76" t="s">
        <v>49</v>
      </c>
      <c r="AG142" s="76" t="s">
        <v>51</v>
      </c>
      <c r="AH142" s="76" t="s">
        <v>49</v>
      </c>
      <c r="AI142" s="76" t="s">
        <v>3216</v>
      </c>
      <c r="AJ142" s="76" t="s">
        <v>49</v>
      </c>
      <c r="AK142" s="76" t="s">
        <v>51</v>
      </c>
      <c r="AL142" s="184" t="s">
        <v>51</v>
      </c>
      <c r="AM142" s="184" t="s">
        <v>3173</v>
      </c>
      <c r="AN142" s="184" t="s">
        <v>62</v>
      </c>
      <c r="AO142" s="72" t="s">
        <v>21</v>
      </c>
      <c r="AP142" s="72" t="s">
        <v>51</v>
      </c>
      <c r="AQ142" s="72" t="s">
        <v>51</v>
      </c>
      <c r="AR142" s="52"/>
      <c r="AS142" s="184" t="s">
        <v>1532</v>
      </c>
      <c r="AT142" s="184" t="s">
        <v>1067</v>
      </c>
      <c r="AU142" s="369" t="s">
        <v>3426</v>
      </c>
      <c r="AV142" s="72" t="s">
        <v>3441</v>
      </c>
      <c r="AW142" s="320" t="s">
        <v>3467</v>
      </c>
      <c r="AX142" s="184" t="s">
        <v>644</v>
      </c>
      <c r="AY142" s="184" t="s">
        <v>644</v>
      </c>
      <c r="AZ142" s="184" t="s">
        <v>644</v>
      </c>
      <c r="BA142" s="184" t="s">
        <v>644</v>
      </c>
      <c r="BB142" s="184" t="s">
        <v>644</v>
      </c>
      <c r="BC142" s="184" t="s">
        <v>644</v>
      </c>
      <c r="BD142" s="184" t="s">
        <v>644</v>
      </c>
      <c r="BE142" s="184" t="s">
        <v>644</v>
      </c>
      <c r="BF142" s="184" t="s">
        <v>644</v>
      </c>
      <c r="BG142" s="184" t="s">
        <v>644</v>
      </c>
      <c r="BH142" s="184" t="s">
        <v>644</v>
      </c>
      <c r="BI142" s="184" t="s">
        <v>644</v>
      </c>
      <c r="BJ142" s="72"/>
      <c r="BK142" s="72"/>
      <c r="BL142" s="72"/>
      <c r="BM142" s="71"/>
      <c r="BN142" s="70" t="s">
        <v>3468</v>
      </c>
    </row>
    <row r="143" spans="1:70 16384:16384" s="70" customFormat="1" ht="127.5">
      <c r="A143" s="313" t="s">
        <v>3471</v>
      </c>
      <c r="B143" s="184" t="s">
        <v>53</v>
      </c>
      <c r="C143" s="184" t="s">
        <v>3465</v>
      </c>
      <c r="D143" s="76" t="s">
        <v>613</v>
      </c>
      <c r="E143" s="76" t="s">
        <v>705</v>
      </c>
      <c r="F143" s="74" t="s">
        <v>3199</v>
      </c>
      <c r="G143" s="74" t="s">
        <v>845</v>
      </c>
      <c r="H143" s="74" t="s">
        <v>3472</v>
      </c>
      <c r="I143" s="74" t="s">
        <v>3445</v>
      </c>
      <c r="J143" s="74" t="s">
        <v>3446</v>
      </c>
      <c r="K143" s="76" t="s">
        <v>3473</v>
      </c>
      <c r="L143" s="74">
        <v>2</v>
      </c>
      <c r="M143" s="74" t="s">
        <v>59</v>
      </c>
      <c r="N143" s="74" t="s">
        <v>3169</v>
      </c>
      <c r="O143" s="74" t="s">
        <v>3422</v>
      </c>
      <c r="P143" s="76" t="s">
        <v>3186</v>
      </c>
      <c r="Q143" s="74" t="s">
        <v>687</v>
      </c>
      <c r="R143" s="74" t="s">
        <v>51</v>
      </c>
      <c r="S143" s="74" t="s">
        <v>3778</v>
      </c>
      <c r="T143" s="74" t="s">
        <v>672</v>
      </c>
      <c r="U143" s="76" t="s">
        <v>3093</v>
      </c>
      <c r="V143" s="76">
        <v>1</v>
      </c>
      <c r="W143" s="76" t="s">
        <v>49</v>
      </c>
      <c r="X143" s="76">
        <v>0</v>
      </c>
      <c r="Y143" s="74" t="s">
        <v>3215</v>
      </c>
      <c r="Z143" s="74">
        <v>0</v>
      </c>
      <c r="AA143" s="74">
        <v>1</v>
      </c>
      <c r="AB143" s="74" t="s">
        <v>49</v>
      </c>
      <c r="AC143" s="74" t="s">
        <v>49</v>
      </c>
      <c r="AD143" s="74" t="s">
        <v>51</v>
      </c>
      <c r="AE143" s="76" t="s">
        <v>3448</v>
      </c>
      <c r="AF143" s="76" t="s">
        <v>49</v>
      </c>
      <c r="AG143" s="76" t="s">
        <v>51</v>
      </c>
      <c r="AH143" s="76" t="s">
        <v>49</v>
      </c>
      <c r="AI143" s="76" t="s">
        <v>3216</v>
      </c>
      <c r="AJ143" s="76" t="s">
        <v>49</v>
      </c>
      <c r="AK143" s="76" t="s">
        <v>51</v>
      </c>
      <c r="AL143" s="184" t="s">
        <v>51</v>
      </c>
      <c r="AM143" s="184" t="s">
        <v>3173</v>
      </c>
      <c r="AN143" s="184" t="s">
        <v>62</v>
      </c>
      <c r="AO143" s="72" t="s">
        <v>21</v>
      </c>
      <c r="AP143" s="72" t="s">
        <v>51</v>
      </c>
      <c r="AQ143" s="72" t="s">
        <v>51</v>
      </c>
      <c r="AR143" s="52"/>
      <c r="AS143" s="184" t="s">
        <v>1532</v>
      </c>
      <c r="AT143" s="184" t="s">
        <v>1067</v>
      </c>
      <c r="AU143" s="369" t="s">
        <v>3426</v>
      </c>
      <c r="AV143" s="72" t="s">
        <v>3449</v>
      </c>
      <c r="AW143" s="320" t="s">
        <v>3467</v>
      </c>
      <c r="AX143" s="184" t="s">
        <v>644</v>
      </c>
      <c r="AY143" s="184" t="s">
        <v>644</v>
      </c>
      <c r="AZ143" s="184" t="s">
        <v>644</v>
      </c>
      <c r="BA143" s="184" t="s">
        <v>644</v>
      </c>
      <c r="BB143" s="184" t="s">
        <v>644</v>
      </c>
      <c r="BC143" s="184" t="s">
        <v>644</v>
      </c>
      <c r="BD143" s="184" t="s">
        <v>644</v>
      </c>
      <c r="BE143" s="184" t="s">
        <v>644</v>
      </c>
      <c r="BF143" s="184" t="s">
        <v>644</v>
      </c>
      <c r="BG143" s="184" t="s">
        <v>644</v>
      </c>
      <c r="BH143" s="184" t="s">
        <v>644</v>
      </c>
      <c r="BI143" s="184" t="s">
        <v>644</v>
      </c>
      <c r="BJ143" s="72"/>
      <c r="BK143" s="72"/>
      <c r="BL143" s="72"/>
      <c r="BM143" s="71"/>
      <c r="BN143" s="70" t="s">
        <v>3468</v>
      </c>
    </row>
    <row r="144" spans="1:70 16384:16384" s="70" customFormat="1" ht="63.75">
      <c r="A144" s="313" t="s">
        <v>3474</v>
      </c>
      <c r="B144" s="184" t="s">
        <v>53</v>
      </c>
      <c r="C144" s="184" t="s">
        <v>3475</v>
      </c>
      <c r="D144" s="76" t="s">
        <v>613</v>
      </c>
      <c r="E144" s="76" t="s">
        <v>705</v>
      </c>
      <c r="F144" s="74" t="s">
        <v>3476</v>
      </c>
      <c r="G144" s="74" t="s">
        <v>29</v>
      </c>
      <c r="H144" s="74" t="s">
        <v>3418</v>
      </c>
      <c r="I144" s="74" t="s">
        <v>3477</v>
      </c>
      <c r="J144" s="74" t="s">
        <v>3478</v>
      </c>
      <c r="K144" s="76" t="s">
        <v>3479</v>
      </c>
      <c r="L144" s="74">
        <v>2</v>
      </c>
      <c r="M144" s="74" t="s">
        <v>3</v>
      </c>
      <c r="N144" s="74" t="s">
        <v>3169</v>
      </c>
      <c r="O144" s="74" t="s">
        <v>3422</v>
      </c>
      <c r="P144" s="76" t="s">
        <v>3480</v>
      </c>
      <c r="Q144" s="74" t="s">
        <v>3423</v>
      </c>
      <c r="R144" s="74" t="s">
        <v>62</v>
      </c>
      <c r="S144" s="74" t="s">
        <v>3778</v>
      </c>
      <c r="T144" s="74" t="s">
        <v>672</v>
      </c>
      <c r="U144" s="76">
        <v>2</v>
      </c>
      <c r="V144" s="76">
        <v>2</v>
      </c>
      <c r="W144" s="76" t="s">
        <v>3424</v>
      </c>
      <c r="X144" s="76">
        <v>0</v>
      </c>
      <c r="Y144" s="74">
        <v>3</v>
      </c>
      <c r="Z144" s="74">
        <v>1</v>
      </c>
      <c r="AA144" s="74" t="s">
        <v>62</v>
      </c>
      <c r="AB144" s="74" t="s">
        <v>62</v>
      </c>
      <c r="AC144" s="74" t="s">
        <v>62</v>
      </c>
      <c r="AD144" s="74" t="s">
        <v>51</v>
      </c>
      <c r="AE144" s="76" t="s">
        <v>3481</v>
      </c>
      <c r="AF144" s="76" t="s">
        <v>49</v>
      </c>
      <c r="AG144" s="76" t="s">
        <v>51</v>
      </c>
      <c r="AH144" s="76" t="s">
        <v>49</v>
      </c>
      <c r="AI144" s="76" t="s">
        <v>49</v>
      </c>
      <c r="AJ144" s="76" t="s">
        <v>51</v>
      </c>
      <c r="AK144" s="76" t="s">
        <v>51</v>
      </c>
      <c r="AL144" s="184" t="s">
        <v>51</v>
      </c>
      <c r="AM144" s="184" t="s">
        <v>3173</v>
      </c>
      <c r="AN144" s="184" t="s">
        <v>62</v>
      </c>
      <c r="AO144" s="72" t="s">
        <v>49</v>
      </c>
      <c r="AP144" s="72" t="s">
        <v>51</v>
      </c>
      <c r="AQ144" s="72" t="s">
        <v>49</v>
      </c>
      <c r="AR144" s="52"/>
      <c r="AS144" s="184" t="s">
        <v>1532</v>
      </c>
      <c r="AT144" s="184" t="s">
        <v>1067</v>
      </c>
      <c r="AU144" s="369" t="s">
        <v>3482</v>
      </c>
      <c r="AV144" s="72" t="s">
        <v>1489</v>
      </c>
      <c r="AW144" s="320" t="s">
        <v>3483</v>
      </c>
      <c r="AX144" s="184" t="s">
        <v>644</v>
      </c>
      <c r="AY144" s="184" t="s">
        <v>644</v>
      </c>
      <c r="AZ144" s="184" t="s">
        <v>644</v>
      </c>
      <c r="BA144" s="184" t="s">
        <v>644</v>
      </c>
      <c r="BB144" s="184" t="s">
        <v>644</v>
      </c>
      <c r="BC144" s="184" t="s">
        <v>644</v>
      </c>
      <c r="BD144" s="184" t="s">
        <v>644</v>
      </c>
      <c r="BE144" s="184" t="s">
        <v>644</v>
      </c>
      <c r="BF144" s="184" t="s">
        <v>644</v>
      </c>
      <c r="BG144" s="184" t="s">
        <v>644</v>
      </c>
      <c r="BH144" s="184" t="s">
        <v>644</v>
      </c>
      <c r="BI144" s="184" t="s">
        <v>644</v>
      </c>
      <c r="BJ144" s="72"/>
      <c r="BK144" s="72"/>
      <c r="BL144" s="72"/>
      <c r="BM144" s="71"/>
      <c r="BN144" s="70" t="s">
        <v>3484</v>
      </c>
    </row>
    <row r="145" spans="1:66" s="70" customFormat="1" ht="63.75">
      <c r="A145" s="313" t="s">
        <v>3485</v>
      </c>
      <c r="B145" s="184" t="s">
        <v>53</v>
      </c>
      <c r="C145" s="184" t="s">
        <v>3475</v>
      </c>
      <c r="D145" s="76" t="s">
        <v>613</v>
      </c>
      <c r="E145" s="76" t="s">
        <v>705</v>
      </c>
      <c r="F145" s="74" t="s">
        <v>3476</v>
      </c>
      <c r="G145" s="74" t="s">
        <v>74</v>
      </c>
      <c r="H145" s="74" t="s">
        <v>3431</v>
      </c>
      <c r="I145" s="74" t="s">
        <v>3486</v>
      </c>
      <c r="J145" s="74" t="s">
        <v>3433</v>
      </c>
      <c r="K145" s="76" t="s">
        <v>3479</v>
      </c>
      <c r="L145" s="74">
        <v>2</v>
      </c>
      <c r="M145" s="74" t="s">
        <v>3</v>
      </c>
      <c r="N145" s="74" t="s">
        <v>3169</v>
      </c>
      <c r="O145" s="74" t="s">
        <v>3422</v>
      </c>
      <c r="P145" s="76" t="s">
        <v>3480</v>
      </c>
      <c r="Q145" s="74" t="s">
        <v>834</v>
      </c>
      <c r="R145" s="74" t="s">
        <v>62</v>
      </c>
      <c r="S145" s="74" t="s">
        <v>3778</v>
      </c>
      <c r="T145" s="74" t="s">
        <v>672</v>
      </c>
      <c r="U145" s="76">
        <v>1</v>
      </c>
      <c r="V145" s="76">
        <v>1</v>
      </c>
      <c r="W145" s="76" t="s">
        <v>3424</v>
      </c>
      <c r="X145" s="76">
        <v>0</v>
      </c>
      <c r="Y145" s="74">
        <v>3</v>
      </c>
      <c r="Z145" s="74">
        <v>1</v>
      </c>
      <c r="AA145" s="74" t="s">
        <v>62</v>
      </c>
      <c r="AB145" s="74" t="s">
        <v>62</v>
      </c>
      <c r="AC145" s="74" t="s">
        <v>62</v>
      </c>
      <c r="AD145" s="74" t="s">
        <v>51</v>
      </c>
      <c r="AE145" s="76" t="s">
        <v>3481</v>
      </c>
      <c r="AF145" s="76" t="s">
        <v>49</v>
      </c>
      <c r="AG145" s="76" t="s">
        <v>51</v>
      </c>
      <c r="AH145" s="76" t="s">
        <v>49</v>
      </c>
      <c r="AI145" s="76" t="s">
        <v>49</v>
      </c>
      <c r="AJ145" s="76" t="s">
        <v>51</v>
      </c>
      <c r="AK145" s="76" t="s">
        <v>51</v>
      </c>
      <c r="AL145" s="184" t="s">
        <v>51</v>
      </c>
      <c r="AM145" s="184" t="s">
        <v>3173</v>
      </c>
      <c r="AN145" s="184" t="s">
        <v>62</v>
      </c>
      <c r="AO145" s="72" t="s">
        <v>49</v>
      </c>
      <c r="AP145" s="72" t="s">
        <v>51</v>
      </c>
      <c r="AQ145" s="72" t="s">
        <v>49</v>
      </c>
      <c r="AR145" s="52"/>
      <c r="AS145" s="184" t="s">
        <v>1532</v>
      </c>
      <c r="AT145" s="184" t="s">
        <v>1067</v>
      </c>
      <c r="AU145" s="369" t="s">
        <v>3482</v>
      </c>
      <c r="AV145" s="72" t="s">
        <v>3487</v>
      </c>
      <c r="AW145" s="320" t="s">
        <v>3483</v>
      </c>
      <c r="AX145" s="184" t="s">
        <v>644</v>
      </c>
      <c r="AY145" s="184" t="s">
        <v>644</v>
      </c>
      <c r="AZ145" s="184" t="s">
        <v>644</v>
      </c>
      <c r="BA145" s="184" t="s">
        <v>644</v>
      </c>
      <c r="BB145" s="184" t="s">
        <v>644</v>
      </c>
      <c r="BC145" s="184" t="s">
        <v>644</v>
      </c>
      <c r="BD145" s="184" t="s">
        <v>644</v>
      </c>
      <c r="BE145" s="184" t="s">
        <v>644</v>
      </c>
      <c r="BF145" s="184" t="s">
        <v>644</v>
      </c>
      <c r="BG145" s="184" t="s">
        <v>644</v>
      </c>
      <c r="BH145" s="184" t="s">
        <v>644</v>
      </c>
      <c r="BI145" s="184" t="s">
        <v>644</v>
      </c>
      <c r="BJ145" s="72"/>
      <c r="BK145" s="72"/>
      <c r="BL145" s="72"/>
      <c r="BM145" s="71"/>
      <c r="BN145" s="70" t="s">
        <v>3484</v>
      </c>
    </row>
    <row r="146" spans="1:66" s="70" customFormat="1" ht="63.75">
      <c r="A146" s="313" t="s">
        <v>3488</v>
      </c>
      <c r="B146" s="184" t="s">
        <v>53</v>
      </c>
      <c r="C146" s="184" t="s">
        <v>3475</v>
      </c>
      <c r="D146" s="76" t="s">
        <v>613</v>
      </c>
      <c r="E146" s="76" t="s">
        <v>705</v>
      </c>
      <c r="F146" s="74" t="s">
        <v>3476</v>
      </c>
      <c r="G146" s="74" t="s">
        <v>19</v>
      </c>
      <c r="H146" s="74" t="s">
        <v>3436</v>
      </c>
      <c r="I146" s="74" t="s">
        <v>3489</v>
      </c>
      <c r="J146" s="74" t="s">
        <v>3438</v>
      </c>
      <c r="K146" s="76" t="s">
        <v>3479</v>
      </c>
      <c r="L146" s="74">
        <v>2</v>
      </c>
      <c r="M146" s="74" t="s">
        <v>3</v>
      </c>
      <c r="N146" s="74" t="s">
        <v>3169</v>
      </c>
      <c r="O146" s="74" t="s">
        <v>3170</v>
      </c>
      <c r="P146" s="76" t="s">
        <v>3480</v>
      </c>
      <c r="Q146" s="74" t="s">
        <v>3439</v>
      </c>
      <c r="R146" s="74" t="s">
        <v>62</v>
      </c>
      <c r="S146" s="74" t="s">
        <v>3778</v>
      </c>
      <c r="T146" s="74" t="s">
        <v>672</v>
      </c>
      <c r="U146" s="76" t="s">
        <v>3093</v>
      </c>
      <c r="V146" s="76">
        <v>1</v>
      </c>
      <c r="W146" s="76" t="s">
        <v>49</v>
      </c>
      <c r="X146" s="76">
        <v>0</v>
      </c>
      <c r="Y146" s="74">
        <v>1</v>
      </c>
      <c r="Z146" s="74">
        <v>1</v>
      </c>
      <c r="AA146" s="74" t="s">
        <v>62</v>
      </c>
      <c r="AB146" s="74" t="s">
        <v>62</v>
      </c>
      <c r="AC146" s="74" t="s">
        <v>62</v>
      </c>
      <c r="AD146" s="74" t="s">
        <v>51</v>
      </c>
      <c r="AE146" s="76" t="s">
        <v>3481</v>
      </c>
      <c r="AF146" s="76" t="s">
        <v>49</v>
      </c>
      <c r="AG146" s="76" t="s">
        <v>51</v>
      </c>
      <c r="AH146" s="76" t="s">
        <v>49</v>
      </c>
      <c r="AI146" s="76" t="s">
        <v>49</v>
      </c>
      <c r="AJ146" s="76" t="s">
        <v>51</v>
      </c>
      <c r="AK146" s="76" t="s">
        <v>51</v>
      </c>
      <c r="AL146" s="184" t="s">
        <v>51</v>
      </c>
      <c r="AM146" s="184" t="s">
        <v>3173</v>
      </c>
      <c r="AN146" s="184" t="s">
        <v>62</v>
      </c>
      <c r="AO146" s="72" t="s">
        <v>49</v>
      </c>
      <c r="AP146" s="72" t="s">
        <v>51</v>
      </c>
      <c r="AQ146" s="72" t="s">
        <v>49</v>
      </c>
      <c r="AR146" s="52"/>
      <c r="AS146" s="184" t="s">
        <v>1532</v>
      </c>
      <c r="AT146" s="184" t="s">
        <v>1067</v>
      </c>
      <c r="AU146" s="369" t="s">
        <v>3482</v>
      </c>
      <c r="AV146" s="72" t="s">
        <v>3487</v>
      </c>
      <c r="AW146" s="320" t="s">
        <v>3483</v>
      </c>
      <c r="AX146" s="184" t="s">
        <v>644</v>
      </c>
      <c r="AY146" s="184" t="s">
        <v>644</v>
      </c>
      <c r="AZ146" s="184" t="s">
        <v>644</v>
      </c>
      <c r="BA146" s="184" t="s">
        <v>644</v>
      </c>
      <c r="BB146" s="184" t="s">
        <v>644</v>
      </c>
      <c r="BC146" s="184" t="s">
        <v>644</v>
      </c>
      <c r="BD146" s="184" t="s">
        <v>644</v>
      </c>
      <c r="BE146" s="184" t="s">
        <v>644</v>
      </c>
      <c r="BF146" s="184" t="s">
        <v>644</v>
      </c>
      <c r="BG146" s="184" t="s">
        <v>644</v>
      </c>
      <c r="BH146" s="184" t="s">
        <v>644</v>
      </c>
      <c r="BI146" s="184" t="s">
        <v>644</v>
      </c>
      <c r="BJ146" s="72"/>
      <c r="BK146" s="72"/>
      <c r="BL146" s="72"/>
      <c r="BM146" s="71"/>
      <c r="BN146" s="70" t="s">
        <v>3484</v>
      </c>
    </row>
    <row r="147" spans="1:66" s="70" customFormat="1" ht="38.25">
      <c r="A147" s="313" t="s">
        <v>3490</v>
      </c>
      <c r="B147" s="184" t="s">
        <v>53</v>
      </c>
      <c r="C147" s="184" t="s">
        <v>3812</v>
      </c>
      <c r="D147" s="184" t="s">
        <v>669</v>
      </c>
      <c r="E147" s="76" t="s">
        <v>705</v>
      </c>
      <c r="F147" s="74" t="s">
        <v>3491</v>
      </c>
      <c r="G147" s="74" t="s">
        <v>29</v>
      </c>
      <c r="H147" s="74" t="s">
        <v>3492</v>
      </c>
      <c r="I147" s="74" t="s">
        <v>3493</v>
      </c>
      <c r="J147" s="74" t="s">
        <v>3494</v>
      </c>
      <c r="K147" s="76" t="s">
        <v>3495</v>
      </c>
      <c r="L147" s="74">
        <v>2</v>
      </c>
      <c r="M147" s="74" t="s">
        <v>3185</v>
      </c>
      <c r="N147" s="74" t="s">
        <v>3169</v>
      </c>
      <c r="O147" s="74" t="s">
        <v>3170</v>
      </c>
      <c r="P147" s="76" t="s">
        <v>3496</v>
      </c>
      <c r="Q147" s="74" t="s">
        <v>838</v>
      </c>
      <c r="R147" s="74" t="s">
        <v>51</v>
      </c>
      <c r="S147" s="74" t="s">
        <v>3778</v>
      </c>
      <c r="T147" s="74" t="s">
        <v>672</v>
      </c>
      <c r="U147" s="76">
        <v>1</v>
      </c>
      <c r="V147" s="76">
        <v>2</v>
      </c>
      <c r="W147" s="76" t="s">
        <v>3424</v>
      </c>
      <c r="X147" s="76">
        <v>0</v>
      </c>
      <c r="Y147" s="74">
        <v>3</v>
      </c>
      <c r="Z147" s="74">
        <v>1</v>
      </c>
      <c r="AA147" s="74" t="s">
        <v>49</v>
      </c>
      <c r="AB147" s="74" t="s">
        <v>49</v>
      </c>
      <c r="AC147" s="74" t="s">
        <v>49</v>
      </c>
      <c r="AD147" s="74" t="s">
        <v>51</v>
      </c>
      <c r="AE147" s="76" t="s">
        <v>3497</v>
      </c>
      <c r="AF147" s="76" t="s">
        <v>49</v>
      </c>
      <c r="AG147" s="76" t="s">
        <v>51</v>
      </c>
      <c r="AH147" s="76" t="s">
        <v>49</v>
      </c>
      <c r="AI147" s="76" t="s">
        <v>49</v>
      </c>
      <c r="AJ147" s="76" t="s">
        <v>51</v>
      </c>
      <c r="AK147" s="76" t="s">
        <v>51</v>
      </c>
      <c r="AL147" s="316" t="s">
        <v>1489</v>
      </c>
      <c r="AM147" s="316" t="s">
        <v>1489</v>
      </c>
      <c r="AN147" s="316" t="s">
        <v>1489</v>
      </c>
      <c r="AO147" s="72" t="s">
        <v>49</v>
      </c>
      <c r="AP147" s="319" t="s">
        <v>1489</v>
      </c>
      <c r="AQ147" s="319" t="s">
        <v>49</v>
      </c>
      <c r="AR147" s="52" t="s">
        <v>2504</v>
      </c>
      <c r="AS147" s="184" t="s">
        <v>1532</v>
      </c>
      <c r="AT147" s="184" t="s">
        <v>1067</v>
      </c>
      <c r="AU147" s="369" t="s">
        <v>3498</v>
      </c>
      <c r="AV147" s="72" t="s">
        <v>1489</v>
      </c>
      <c r="AW147" s="320" t="s">
        <v>1489</v>
      </c>
      <c r="AX147" s="184" t="s">
        <v>644</v>
      </c>
      <c r="AY147" s="184" t="s">
        <v>644</v>
      </c>
      <c r="AZ147" s="184" t="s">
        <v>644</v>
      </c>
      <c r="BA147" s="184" t="s">
        <v>644</v>
      </c>
      <c r="BB147" s="184" t="s">
        <v>644</v>
      </c>
      <c r="BC147" s="184" t="s">
        <v>644</v>
      </c>
      <c r="BD147" s="184" t="s">
        <v>644</v>
      </c>
      <c r="BE147" s="184" t="s">
        <v>644</v>
      </c>
      <c r="BF147" s="184" t="s">
        <v>644</v>
      </c>
      <c r="BG147" s="184" t="s">
        <v>644</v>
      </c>
      <c r="BH147" s="184" t="s">
        <v>644</v>
      </c>
      <c r="BI147" s="184" t="s">
        <v>644</v>
      </c>
      <c r="BJ147" s="72" t="s">
        <v>3499</v>
      </c>
      <c r="BK147" s="72"/>
      <c r="BL147" s="72"/>
      <c r="BM147" s="71"/>
      <c r="BN147" s="70" t="s">
        <v>3500</v>
      </c>
    </row>
    <row r="148" spans="1:66" s="70" customFormat="1">
      <c r="A148" s="313"/>
      <c r="B148" s="184"/>
      <c r="C148" s="184"/>
      <c r="D148" s="184"/>
      <c r="E148" s="76"/>
      <c r="F148" s="74"/>
      <c r="G148" s="74"/>
      <c r="H148" s="74"/>
      <c r="I148" s="74"/>
      <c r="J148" s="74"/>
      <c r="K148" s="370"/>
      <c r="L148" s="74"/>
      <c r="M148" s="74"/>
      <c r="N148" s="74"/>
      <c r="O148" s="74"/>
      <c r="P148" s="76"/>
      <c r="Q148" s="74"/>
      <c r="R148" s="74"/>
      <c r="S148" s="74"/>
      <c r="T148" s="74"/>
      <c r="U148" s="76"/>
      <c r="V148" s="76"/>
      <c r="W148" s="76"/>
      <c r="X148" s="76"/>
      <c r="Y148" s="74"/>
      <c r="Z148" s="74"/>
      <c r="AA148" s="74"/>
      <c r="AB148" s="74"/>
      <c r="AC148" s="74"/>
      <c r="AD148" s="74"/>
      <c r="AE148" s="76"/>
      <c r="AF148" s="76"/>
      <c r="AG148" s="76"/>
      <c r="AH148" s="76"/>
      <c r="AI148" s="76"/>
      <c r="AJ148" s="76"/>
      <c r="AK148" s="76"/>
      <c r="AL148" s="184"/>
      <c r="AM148" s="184"/>
      <c r="AN148" s="184"/>
      <c r="AO148" s="72"/>
      <c r="AP148" s="72"/>
      <c r="AQ148" s="319"/>
      <c r="AR148" s="52"/>
      <c r="AS148" s="184"/>
      <c r="AT148" s="184"/>
      <c r="AU148" s="369"/>
      <c r="AV148" s="72"/>
      <c r="AW148" s="320"/>
      <c r="AX148" s="184"/>
      <c r="AY148" s="184"/>
      <c r="AZ148" s="184"/>
      <c r="BA148" s="316"/>
      <c r="BB148" s="316"/>
      <c r="BC148" s="184"/>
      <c r="BD148" s="184"/>
      <c r="BE148" s="184"/>
      <c r="BF148" s="184"/>
      <c r="BG148" s="184"/>
      <c r="BH148" s="184"/>
      <c r="BI148" s="184"/>
      <c r="BJ148" s="72"/>
      <c r="BK148" s="72"/>
      <c r="BL148" s="72"/>
      <c r="BM148" s="71"/>
    </row>
    <row r="149" spans="1:66" s="70" customFormat="1">
      <c r="A149" s="313"/>
      <c r="B149" s="184"/>
      <c r="C149" s="184"/>
      <c r="D149" s="184"/>
      <c r="E149" s="76"/>
      <c r="F149" s="74"/>
      <c r="G149" s="74"/>
      <c r="H149" s="74"/>
      <c r="I149" s="74"/>
      <c r="J149" s="74"/>
      <c r="K149" s="370"/>
      <c r="L149" s="74"/>
      <c r="M149" s="74"/>
      <c r="N149" s="74"/>
      <c r="O149" s="74"/>
      <c r="P149" s="76"/>
      <c r="Q149" s="74"/>
      <c r="R149" s="74"/>
      <c r="S149" s="74"/>
      <c r="T149" s="74"/>
      <c r="U149" s="76"/>
      <c r="V149" s="76"/>
      <c r="W149" s="76"/>
      <c r="X149" s="76"/>
      <c r="Y149" s="74"/>
      <c r="Z149" s="74"/>
      <c r="AA149" s="74"/>
      <c r="AB149" s="74"/>
      <c r="AC149" s="74"/>
      <c r="AD149" s="74"/>
      <c r="AE149" s="76"/>
      <c r="AF149" s="76"/>
      <c r="AG149" s="76"/>
      <c r="AH149" s="76"/>
      <c r="AI149" s="76"/>
      <c r="AJ149" s="76"/>
      <c r="AK149" s="76"/>
      <c r="AL149" s="184"/>
      <c r="AM149" s="184"/>
      <c r="AN149" s="184"/>
      <c r="AO149" s="72"/>
      <c r="AP149" s="72"/>
      <c r="AQ149" s="319"/>
      <c r="AR149" s="52"/>
      <c r="AS149" s="184"/>
      <c r="AT149" s="184"/>
      <c r="AU149" s="369"/>
      <c r="AV149" s="72"/>
      <c r="AW149" s="320"/>
      <c r="AX149" s="184"/>
      <c r="AY149" s="184"/>
      <c r="AZ149" s="184"/>
      <c r="BA149" s="316"/>
      <c r="BB149" s="316"/>
      <c r="BC149" s="184"/>
      <c r="BD149" s="184"/>
      <c r="BE149" s="184"/>
      <c r="BF149" s="184"/>
      <c r="BG149" s="184"/>
      <c r="BH149" s="184"/>
      <c r="BI149" s="184"/>
      <c r="BJ149" s="72"/>
      <c r="BK149" s="72"/>
      <c r="BL149" s="72"/>
      <c r="BM149" s="71"/>
    </row>
    <row r="150" spans="1:66" s="70" customFormat="1">
      <c r="A150" s="313"/>
      <c r="B150" s="184"/>
      <c r="C150" s="184"/>
      <c r="D150" s="184"/>
      <c r="E150" s="76"/>
      <c r="F150" s="74"/>
      <c r="G150" s="74"/>
      <c r="H150" s="74"/>
      <c r="I150" s="74"/>
      <c r="J150" s="74"/>
      <c r="K150" s="76"/>
      <c r="L150" s="74"/>
      <c r="M150" s="74"/>
      <c r="N150" s="74"/>
      <c r="O150" s="74"/>
      <c r="P150" s="76"/>
      <c r="Q150" s="74"/>
      <c r="R150" s="74"/>
      <c r="S150" s="74"/>
      <c r="T150" s="74"/>
      <c r="U150" s="76"/>
      <c r="V150" s="76"/>
      <c r="W150" s="76"/>
      <c r="X150" s="76"/>
      <c r="Y150" s="74"/>
      <c r="Z150" s="74"/>
      <c r="AA150" s="74"/>
      <c r="AB150" s="74"/>
      <c r="AC150" s="74"/>
      <c r="AD150" s="74"/>
      <c r="AE150" s="76"/>
      <c r="AF150" s="76"/>
      <c r="AG150" s="76"/>
      <c r="AH150" s="76"/>
      <c r="AI150" s="76"/>
      <c r="AJ150" s="76"/>
      <c r="AK150" s="76"/>
      <c r="AL150" s="184"/>
      <c r="AM150" s="184"/>
      <c r="AN150" s="184"/>
      <c r="AO150" s="72"/>
      <c r="AP150" s="72"/>
      <c r="AQ150" s="72"/>
      <c r="AR150" s="52"/>
      <c r="AS150" s="184"/>
      <c r="AT150" s="184"/>
      <c r="AU150" s="150"/>
      <c r="AV150" s="72"/>
      <c r="AW150" s="320"/>
      <c r="AX150" s="184"/>
      <c r="AY150" s="184"/>
      <c r="AZ150" s="184"/>
      <c r="BA150" s="184"/>
      <c r="BB150" s="184"/>
      <c r="BC150" s="184"/>
      <c r="BD150" s="184"/>
      <c r="BE150" s="184"/>
      <c r="BF150" s="184"/>
      <c r="BG150" s="184"/>
      <c r="BH150" s="184"/>
      <c r="BI150" s="184"/>
      <c r="BJ150" s="72"/>
      <c r="BK150" s="72"/>
      <c r="BL150" s="72"/>
      <c r="BM150" s="71"/>
    </row>
    <row r="151" spans="1:66" s="70" customFormat="1">
      <c r="A151" s="313"/>
      <c r="B151" s="184"/>
      <c r="C151" s="184"/>
      <c r="D151" s="184"/>
      <c r="E151" s="76"/>
      <c r="F151" s="74"/>
      <c r="G151" s="74"/>
      <c r="H151" s="74"/>
      <c r="I151" s="74"/>
      <c r="J151" s="74"/>
      <c r="K151" s="76"/>
      <c r="L151" s="74"/>
      <c r="M151" s="74"/>
      <c r="N151" s="74"/>
      <c r="O151" s="74"/>
      <c r="P151" s="76"/>
      <c r="Q151" s="74"/>
      <c r="R151" s="74"/>
      <c r="S151" s="74"/>
      <c r="T151" s="74"/>
      <c r="U151" s="76"/>
      <c r="V151" s="76"/>
      <c r="W151" s="76"/>
      <c r="X151" s="76"/>
      <c r="Y151" s="74"/>
      <c r="Z151" s="74"/>
      <c r="AA151" s="74"/>
      <c r="AB151" s="74"/>
      <c r="AC151" s="74"/>
      <c r="AD151" s="74"/>
      <c r="AE151" s="76"/>
      <c r="AF151" s="76"/>
      <c r="AG151" s="76"/>
      <c r="AH151" s="76"/>
      <c r="AI151" s="76"/>
      <c r="AJ151" s="76"/>
      <c r="AK151" s="76"/>
      <c r="AL151" s="184"/>
      <c r="AM151" s="184"/>
      <c r="AN151" s="184"/>
      <c r="AO151" s="72"/>
      <c r="AP151" s="72"/>
      <c r="AQ151" s="72"/>
      <c r="AR151" s="52"/>
      <c r="AS151" s="184"/>
      <c r="AT151" s="184"/>
      <c r="AU151" s="150"/>
      <c r="AV151" s="72"/>
      <c r="AW151" s="320"/>
      <c r="AX151" s="184"/>
      <c r="AY151" s="184"/>
      <c r="AZ151" s="184"/>
      <c r="BA151" s="184"/>
      <c r="BB151" s="184"/>
      <c r="BC151" s="184"/>
      <c r="BD151" s="184"/>
      <c r="BE151" s="184"/>
      <c r="BF151" s="184"/>
      <c r="BG151" s="184"/>
      <c r="BH151" s="184"/>
      <c r="BI151" s="184"/>
      <c r="BJ151" s="72"/>
      <c r="BK151" s="72"/>
      <c r="BL151" s="72"/>
      <c r="BM151" s="71"/>
    </row>
    <row r="152" spans="1:66" s="70" customFormat="1">
      <c r="A152" s="72"/>
      <c r="B152" s="72"/>
      <c r="C152" s="72"/>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1"/>
      <c r="AM152" s="73"/>
      <c r="AN152" s="71"/>
      <c r="AO152" s="71"/>
      <c r="AP152" s="71"/>
      <c r="AQ152" s="71"/>
      <c r="AR152" s="52"/>
      <c r="AS152" s="71"/>
      <c r="AT152" s="71"/>
      <c r="AU152" s="140"/>
      <c r="AV152" s="71"/>
      <c r="AW152" s="71"/>
      <c r="AX152" s="71"/>
      <c r="AY152" s="71"/>
      <c r="AZ152" s="71"/>
      <c r="BA152" s="71"/>
      <c r="BB152" s="71"/>
      <c r="BC152" s="71"/>
      <c r="BD152" s="71"/>
      <c r="BE152" s="71"/>
      <c r="BF152" s="71"/>
      <c r="BG152" s="71"/>
      <c r="BH152" s="71"/>
      <c r="BI152" s="71"/>
      <c r="BJ152" s="72"/>
      <c r="BK152" s="72"/>
      <c r="BL152" s="72"/>
      <c r="BM152" s="71"/>
    </row>
    <row r="153" spans="1:66" s="70" customFormat="1">
      <c r="A153" s="312" t="s">
        <v>3032</v>
      </c>
      <c r="B153" s="72"/>
      <c r="C153" s="72"/>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1"/>
      <c r="AM153" s="73"/>
      <c r="AN153" s="71"/>
      <c r="AO153" s="71"/>
      <c r="AP153" s="71"/>
      <c r="AQ153" s="71"/>
      <c r="AR153" s="52"/>
      <c r="AS153" s="71"/>
      <c r="AT153" s="71"/>
      <c r="AU153" s="140"/>
      <c r="AV153" s="71"/>
      <c r="AW153" s="71"/>
      <c r="AX153" s="71"/>
      <c r="AY153" s="71"/>
      <c r="AZ153" s="71"/>
      <c r="BA153" s="71"/>
      <c r="BB153" s="71"/>
      <c r="BC153" s="71"/>
      <c r="BD153" s="71"/>
      <c r="BE153" s="71"/>
      <c r="BF153" s="71"/>
      <c r="BG153" s="71"/>
      <c r="BH153" s="71"/>
      <c r="BI153" s="71"/>
      <c r="BJ153" s="72"/>
      <c r="BK153" s="72"/>
      <c r="BL153" s="72"/>
      <c r="BM153" s="71"/>
    </row>
    <row r="154" spans="1:66" ht="76.5">
      <c r="A154" s="72" t="s">
        <v>852</v>
      </c>
      <c r="B154" s="72" t="s">
        <v>0</v>
      </c>
      <c r="C154" s="72" t="s">
        <v>194</v>
      </c>
      <c r="D154" s="74" t="s">
        <v>613</v>
      </c>
      <c r="E154" s="74" t="s">
        <v>705</v>
      </c>
      <c r="F154" s="74" t="s">
        <v>22</v>
      </c>
      <c r="G154" s="74" t="s">
        <v>29</v>
      </c>
      <c r="H154" s="74" t="s">
        <v>30</v>
      </c>
      <c r="I154" s="74" t="s">
        <v>31</v>
      </c>
      <c r="J154" s="74" t="s">
        <v>32</v>
      </c>
      <c r="K154" s="74" t="s">
        <v>848</v>
      </c>
      <c r="L154" s="74">
        <v>4</v>
      </c>
      <c r="M154" s="74" t="s">
        <v>59</v>
      </c>
      <c r="N154" s="74" t="s">
        <v>25</v>
      </c>
      <c r="O154" s="74" t="s">
        <v>4</v>
      </c>
      <c r="P154" s="74" t="s">
        <v>77</v>
      </c>
      <c r="Q154" s="74" t="s">
        <v>35</v>
      </c>
      <c r="R154" s="74" t="s">
        <v>51</v>
      </c>
      <c r="S154" s="74"/>
      <c r="T154" s="74" t="s">
        <v>62</v>
      </c>
      <c r="U154" s="74" t="s">
        <v>33</v>
      </c>
      <c r="V154" s="74" t="s">
        <v>34</v>
      </c>
      <c r="W154" s="74" t="s">
        <v>11</v>
      </c>
      <c r="X154" s="74" t="s">
        <v>540</v>
      </c>
      <c r="Y154" s="74" t="s">
        <v>539</v>
      </c>
      <c r="Z154" s="74" t="s">
        <v>539</v>
      </c>
      <c r="AA154" s="74" t="s">
        <v>771</v>
      </c>
      <c r="AB154" s="74" t="s">
        <v>62</v>
      </c>
      <c r="AC154" s="74" t="s">
        <v>62</v>
      </c>
      <c r="AD154" s="74" t="s">
        <v>51</v>
      </c>
      <c r="AE154" s="74" t="s">
        <v>574</v>
      </c>
      <c r="AF154" s="74" t="s">
        <v>62</v>
      </c>
      <c r="AG154" s="74" t="s">
        <v>51</v>
      </c>
      <c r="AH154" s="74" t="s">
        <v>49</v>
      </c>
      <c r="AI154" s="74" t="s">
        <v>51</v>
      </c>
      <c r="AJ154" s="74" t="s">
        <v>49</v>
      </c>
      <c r="AK154" s="74" t="s">
        <v>51</v>
      </c>
      <c r="AL154" s="72"/>
      <c r="AM154" s="74"/>
      <c r="AN154" s="72"/>
      <c r="AO154" s="72" t="s">
        <v>21</v>
      </c>
      <c r="AP154" s="72"/>
      <c r="AQ154" s="72" t="s">
        <v>51</v>
      </c>
      <c r="AR154" s="52" t="s">
        <v>219</v>
      </c>
      <c r="AS154" s="72" t="s">
        <v>51</v>
      </c>
      <c r="AT154" s="72"/>
      <c r="AU154" s="150" t="s">
        <v>851</v>
      </c>
      <c r="AV154" s="72"/>
      <c r="AW154" s="72"/>
      <c r="AX154" s="72" t="s">
        <v>194</v>
      </c>
      <c r="AY154" s="72" t="s">
        <v>194</v>
      </c>
      <c r="AZ154" s="72" t="s">
        <v>194</v>
      </c>
      <c r="BA154" s="72" t="s">
        <v>194</v>
      </c>
      <c r="BB154" s="72" t="s">
        <v>194</v>
      </c>
      <c r="BC154" s="72" t="s">
        <v>194</v>
      </c>
      <c r="BD154" s="72" t="s">
        <v>194</v>
      </c>
      <c r="BE154" s="72" t="s">
        <v>194</v>
      </c>
      <c r="BF154" s="72" t="s">
        <v>194</v>
      </c>
      <c r="BG154" s="72" t="s">
        <v>194</v>
      </c>
      <c r="BH154" s="72" t="s">
        <v>194</v>
      </c>
      <c r="BI154" s="72" t="s">
        <v>194</v>
      </c>
      <c r="BJ154" s="65"/>
      <c r="BK154" s="65"/>
      <c r="BL154" s="65" t="s">
        <v>763</v>
      </c>
      <c r="BM154" s="79" t="s">
        <v>762</v>
      </c>
    </row>
    <row r="155" spans="1:66" ht="76.5">
      <c r="A155" s="72" t="s">
        <v>70</v>
      </c>
      <c r="B155" s="72" t="s">
        <v>0</v>
      </c>
      <c r="C155" s="72" t="s">
        <v>194</v>
      </c>
      <c r="D155" s="74" t="s">
        <v>613</v>
      </c>
      <c r="E155" s="74" t="s">
        <v>705</v>
      </c>
      <c r="F155" s="74" t="s">
        <v>22</v>
      </c>
      <c r="G155" s="74" t="s">
        <v>19</v>
      </c>
      <c r="H155" s="74" t="s">
        <v>23</v>
      </c>
      <c r="I155" s="74" t="s">
        <v>24</v>
      </c>
      <c r="J155" s="74" t="s">
        <v>20</v>
      </c>
      <c r="K155" s="74" t="s">
        <v>848</v>
      </c>
      <c r="L155" s="74">
        <v>4</v>
      </c>
      <c r="M155" s="74" t="s">
        <v>59</v>
      </c>
      <c r="N155" s="74" t="s">
        <v>25</v>
      </c>
      <c r="O155" s="74" t="s">
        <v>4</v>
      </c>
      <c r="P155" s="74" t="s">
        <v>54</v>
      </c>
      <c r="Q155" s="74" t="s">
        <v>850</v>
      </c>
      <c r="R155" s="74" t="s">
        <v>51</v>
      </c>
      <c r="S155" s="74"/>
      <c r="T155" s="74" t="s">
        <v>62</v>
      </c>
      <c r="U155" s="74" t="s">
        <v>8</v>
      </c>
      <c r="V155" s="74" t="s">
        <v>10</v>
      </c>
      <c r="W155" s="74" t="s">
        <v>11</v>
      </c>
      <c r="X155" s="74" t="s">
        <v>27</v>
      </c>
      <c r="Y155" s="74" t="s">
        <v>49</v>
      </c>
      <c r="Z155" s="74" t="s">
        <v>27</v>
      </c>
      <c r="AA155" s="74" t="s">
        <v>771</v>
      </c>
      <c r="AB155" s="74" t="s">
        <v>62</v>
      </c>
      <c r="AC155" s="74" t="s">
        <v>62</v>
      </c>
      <c r="AD155" s="74" t="s">
        <v>51</v>
      </c>
      <c r="AE155" s="74" t="s">
        <v>574</v>
      </c>
      <c r="AF155" s="74" t="s">
        <v>62</v>
      </c>
      <c r="AG155" s="74" t="s">
        <v>51</v>
      </c>
      <c r="AH155" s="74" t="s">
        <v>49</v>
      </c>
      <c r="AI155" s="74" t="s">
        <v>51</v>
      </c>
      <c r="AJ155" s="74" t="s">
        <v>49</v>
      </c>
      <c r="AK155" s="74" t="s">
        <v>51</v>
      </c>
      <c r="AL155" s="72"/>
      <c r="AM155" s="74"/>
      <c r="AN155" s="72"/>
      <c r="AO155" s="72"/>
      <c r="AP155" s="72"/>
      <c r="AQ155" s="72" t="s">
        <v>51</v>
      </c>
      <c r="AR155" s="52" t="s">
        <v>219</v>
      </c>
      <c r="AS155" s="72" t="s">
        <v>51</v>
      </c>
      <c r="AT155" s="72"/>
      <c r="AU155" s="150" t="s">
        <v>851</v>
      </c>
      <c r="AV155" s="72"/>
      <c r="AW155" s="72"/>
      <c r="AX155" s="72" t="s">
        <v>194</v>
      </c>
      <c r="AY155" s="72" t="s">
        <v>194</v>
      </c>
      <c r="AZ155" s="72" t="s">
        <v>194</v>
      </c>
      <c r="BA155" s="72" t="s">
        <v>194</v>
      </c>
      <c r="BB155" s="72" t="s">
        <v>194</v>
      </c>
      <c r="BC155" s="72" t="s">
        <v>194</v>
      </c>
      <c r="BD155" s="72" t="s">
        <v>194</v>
      </c>
      <c r="BE155" s="72" t="s">
        <v>194</v>
      </c>
      <c r="BF155" s="72" t="s">
        <v>194</v>
      </c>
      <c r="BG155" s="72" t="s">
        <v>194</v>
      </c>
      <c r="BH155" s="72" t="s">
        <v>194</v>
      </c>
      <c r="BI155" s="72" t="s">
        <v>194</v>
      </c>
      <c r="BJ155" s="65"/>
      <c r="BK155" s="65"/>
      <c r="BL155" s="65" t="s">
        <v>763</v>
      </c>
      <c r="BM155" s="79" t="s">
        <v>762</v>
      </c>
    </row>
    <row r="156" spans="1:66" ht="76.5">
      <c r="A156" s="72" t="s">
        <v>849</v>
      </c>
      <c r="B156" s="72" t="s">
        <v>0</v>
      </c>
      <c r="C156" s="72" t="s">
        <v>194</v>
      </c>
      <c r="D156" s="74" t="s">
        <v>613</v>
      </c>
      <c r="E156" s="74" t="s">
        <v>705</v>
      </c>
      <c r="F156" s="74" t="s">
        <v>22</v>
      </c>
      <c r="G156" s="74" t="s">
        <v>845</v>
      </c>
      <c r="H156" s="74" t="s">
        <v>844</v>
      </c>
      <c r="I156" s="74" t="s">
        <v>732</v>
      </c>
      <c r="J156" s="74" t="s">
        <v>843</v>
      </c>
      <c r="K156" s="74" t="s">
        <v>848</v>
      </c>
      <c r="L156" s="74">
        <v>2</v>
      </c>
      <c r="M156" s="74" t="s">
        <v>3</v>
      </c>
      <c r="N156" s="74" t="s">
        <v>25</v>
      </c>
      <c r="O156" s="74" t="s">
        <v>4</v>
      </c>
      <c r="P156" s="74" t="s">
        <v>54</v>
      </c>
      <c r="Q156" s="74" t="s">
        <v>726</v>
      </c>
      <c r="R156" s="74" t="s">
        <v>51</v>
      </c>
      <c r="S156" s="74"/>
      <c r="T156" s="74"/>
      <c r="U156" s="74">
        <v>1</v>
      </c>
      <c r="V156" s="74">
        <v>1</v>
      </c>
      <c r="W156" s="74" t="s">
        <v>49</v>
      </c>
      <c r="X156" s="74">
        <v>1</v>
      </c>
      <c r="Y156" s="74" t="s">
        <v>49</v>
      </c>
      <c r="Z156" s="74" t="s">
        <v>49</v>
      </c>
      <c r="AA156" s="74" t="s">
        <v>684</v>
      </c>
      <c r="AB156" s="74" t="s">
        <v>62</v>
      </c>
      <c r="AC156" s="74" t="s">
        <v>62</v>
      </c>
      <c r="AD156" s="74" t="s">
        <v>51</v>
      </c>
      <c r="AE156" s="74" t="s">
        <v>574</v>
      </c>
      <c r="AF156" s="74" t="s">
        <v>62</v>
      </c>
      <c r="AG156" s="74" t="s">
        <v>51</v>
      </c>
      <c r="AH156" s="74" t="s">
        <v>49</v>
      </c>
      <c r="AI156" s="74" t="s">
        <v>51</v>
      </c>
      <c r="AJ156" s="74" t="s">
        <v>49</v>
      </c>
      <c r="AK156" s="74" t="s">
        <v>51</v>
      </c>
      <c r="AL156" s="72"/>
      <c r="AM156" s="74"/>
      <c r="AN156" s="72"/>
      <c r="AO156" s="72"/>
      <c r="AP156" s="72"/>
      <c r="AQ156" s="72" t="s">
        <v>51</v>
      </c>
      <c r="AR156" s="52" t="s">
        <v>219</v>
      </c>
      <c r="AS156" s="72" t="s">
        <v>51</v>
      </c>
      <c r="AT156" s="72"/>
      <c r="AU156" s="150" t="s">
        <v>851</v>
      </c>
      <c r="AV156" s="72"/>
      <c r="AW156" s="72"/>
      <c r="AX156" s="72" t="s">
        <v>194</v>
      </c>
      <c r="AY156" s="72" t="s">
        <v>194</v>
      </c>
      <c r="AZ156" s="72" t="s">
        <v>194</v>
      </c>
      <c r="BA156" s="72" t="s">
        <v>194</v>
      </c>
      <c r="BB156" s="72" t="s">
        <v>194</v>
      </c>
      <c r="BC156" s="72" t="s">
        <v>194</v>
      </c>
      <c r="BD156" s="72" t="s">
        <v>194</v>
      </c>
      <c r="BE156" s="72" t="s">
        <v>194</v>
      </c>
      <c r="BF156" s="72" t="s">
        <v>194</v>
      </c>
      <c r="BG156" s="72" t="s">
        <v>194</v>
      </c>
      <c r="BH156" s="72" t="s">
        <v>194</v>
      </c>
      <c r="BI156" s="72" t="s">
        <v>194</v>
      </c>
      <c r="BJ156" s="65"/>
      <c r="BK156" s="65"/>
      <c r="BL156" s="65" t="s">
        <v>763</v>
      </c>
      <c r="BM156" s="79" t="s">
        <v>762</v>
      </c>
    </row>
    <row r="157" spans="1:66" ht="76.5">
      <c r="A157" s="72" t="s">
        <v>847</v>
      </c>
      <c r="B157" s="72" t="s">
        <v>0</v>
      </c>
      <c r="C157" s="72" t="s">
        <v>194</v>
      </c>
      <c r="D157" s="74" t="s">
        <v>613</v>
      </c>
      <c r="E157" s="74" t="s">
        <v>705</v>
      </c>
      <c r="F157" s="74" t="s">
        <v>22</v>
      </c>
      <c r="G157" s="74" t="s">
        <v>29</v>
      </c>
      <c r="H157" s="74" t="s">
        <v>30</v>
      </c>
      <c r="I157" s="74" t="s">
        <v>31</v>
      </c>
      <c r="J157" s="74" t="s">
        <v>32</v>
      </c>
      <c r="K157" s="74" t="s">
        <v>842</v>
      </c>
      <c r="L157" s="74">
        <v>4</v>
      </c>
      <c r="M157" s="74" t="s">
        <v>59</v>
      </c>
      <c r="N157" s="74" t="s">
        <v>25</v>
      </c>
      <c r="O157" s="74" t="s">
        <v>4</v>
      </c>
      <c r="P157" s="74" t="s">
        <v>54</v>
      </c>
      <c r="Q157" s="74" t="s">
        <v>35</v>
      </c>
      <c r="R157" s="74" t="s">
        <v>51</v>
      </c>
      <c r="S157" s="74"/>
      <c r="T157" s="74" t="s">
        <v>62</v>
      </c>
      <c r="U157" s="74" t="s">
        <v>33</v>
      </c>
      <c r="V157" s="74" t="s">
        <v>34</v>
      </c>
      <c r="W157" s="74" t="s">
        <v>11</v>
      </c>
      <c r="X157" s="74" t="s">
        <v>540</v>
      </c>
      <c r="Y157" s="74" t="s">
        <v>539</v>
      </c>
      <c r="Z157" s="74" t="s">
        <v>539</v>
      </c>
      <c r="AA157" s="74" t="s">
        <v>771</v>
      </c>
      <c r="AB157" s="74" t="s">
        <v>62</v>
      </c>
      <c r="AC157" s="74" t="s">
        <v>62</v>
      </c>
      <c r="AD157" s="74" t="s">
        <v>51</v>
      </c>
      <c r="AE157" s="74" t="s">
        <v>574</v>
      </c>
      <c r="AF157" s="74" t="s">
        <v>62</v>
      </c>
      <c r="AG157" s="74" t="s">
        <v>51</v>
      </c>
      <c r="AH157" s="74" t="s">
        <v>49</v>
      </c>
      <c r="AI157" s="74" t="s">
        <v>51</v>
      </c>
      <c r="AJ157" s="74" t="s">
        <v>49</v>
      </c>
      <c r="AK157" s="74" t="s">
        <v>51</v>
      </c>
      <c r="AL157" s="72"/>
      <c r="AM157" s="74"/>
      <c r="AN157" s="72"/>
      <c r="AO157" s="72"/>
      <c r="AP157" s="72"/>
      <c r="AQ157" s="72" t="s">
        <v>49</v>
      </c>
      <c r="AR157" s="52" t="s">
        <v>219</v>
      </c>
      <c r="AS157" s="72" t="s">
        <v>51</v>
      </c>
      <c r="AT157" s="72"/>
      <c r="AU157" s="150" t="s">
        <v>851</v>
      </c>
      <c r="AV157" s="72"/>
      <c r="AW157" s="72"/>
      <c r="AX157" s="72" t="s">
        <v>194</v>
      </c>
      <c r="AY157" s="72" t="s">
        <v>194</v>
      </c>
      <c r="AZ157" s="72" t="s">
        <v>194</v>
      </c>
      <c r="BA157" s="72" t="s">
        <v>194</v>
      </c>
      <c r="BB157" s="72" t="s">
        <v>194</v>
      </c>
      <c r="BC157" s="72" t="s">
        <v>194</v>
      </c>
      <c r="BD157" s="72" t="s">
        <v>194</v>
      </c>
      <c r="BE157" s="72" t="s">
        <v>194</v>
      </c>
      <c r="BF157" s="72" t="s">
        <v>194</v>
      </c>
      <c r="BG157" s="72" t="s">
        <v>194</v>
      </c>
      <c r="BH157" s="72" t="s">
        <v>194</v>
      </c>
      <c r="BI157" s="72" t="s">
        <v>194</v>
      </c>
      <c r="BJ157" s="65"/>
      <c r="BK157" s="65"/>
      <c r="BL157" s="65" t="s">
        <v>763</v>
      </c>
      <c r="BM157" s="79" t="s">
        <v>762</v>
      </c>
    </row>
    <row r="158" spans="1:66" ht="76.5">
      <c r="A158" s="72" t="s">
        <v>69</v>
      </c>
      <c r="B158" s="72" t="s">
        <v>0</v>
      </c>
      <c r="C158" s="72" t="s">
        <v>194</v>
      </c>
      <c r="D158" s="74" t="s">
        <v>613</v>
      </c>
      <c r="E158" s="74" t="s">
        <v>705</v>
      </c>
      <c r="F158" s="74" t="s">
        <v>22</v>
      </c>
      <c r="G158" s="74" t="s">
        <v>19</v>
      </c>
      <c r="H158" s="74" t="s">
        <v>23</v>
      </c>
      <c r="I158" s="74" t="s">
        <v>24</v>
      </c>
      <c r="J158" s="74" t="s">
        <v>20</v>
      </c>
      <c r="K158" s="74" t="s">
        <v>842</v>
      </c>
      <c r="L158" s="74">
        <v>4</v>
      </c>
      <c r="M158" s="74" t="s">
        <v>59</v>
      </c>
      <c r="N158" s="74" t="s">
        <v>25</v>
      </c>
      <c r="O158" s="74" t="s">
        <v>4</v>
      </c>
      <c r="P158" s="74" t="s">
        <v>55</v>
      </c>
      <c r="Q158" s="74" t="s">
        <v>37</v>
      </c>
      <c r="R158" s="74" t="s">
        <v>51</v>
      </c>
      <c r="S158" s="74"/>
      <c r="T158" s="74" t="s">
        <v>62</v>
      </c>
      <c r="U158" s="74" t="s">
        <v>8</v>
      </c>
      <c r="V158" s="74" t="s">
        <v>10</v>
      </c>
      <c r="W158" s="74" t="s">
        <v>11</v>
      </c>
      <c r="X158" s="74" t="s">
        <v>27</v>
      </c>
      <c r="Y158" s="74" t="s">
        <v>49</v>
      </c>
      <c r="Z158" s="74" t="s">
        <v>27</v>
      </c>
      <c r="AA158" s="74" t="s">
        <v>771</v>
      </c>
      <c r="AB158" s="74" t="s">
        <v>62</v>
      </c>
      <c r="AC158" s="74" t="s">
        <v>62</v>
      </c>
      <c r="AD158" s="74" t="s">
        <v>51</v>
      </c>
      <c r="AE158" s="74" t="s">
        <v>574</v>
      </c>
      <c r="AF158" s="74" t="s">
        <v>62</v>
      </c>
      <c r="AG158" s="74" t="s">
        <v>51</v>
      </c>
      <c r="AH158" s="74" t="s">
        <v>49</v>
      </c>
      <c r="AI158" s="74" t="s">
        <v>51</v>
      </c>
      <c r="AJ158" s="74" t="s">
        <v>49</v>
      </c>
      <c r="AK158" s="74" t="s">
        <v>51</v>
      </c>
      <c r="AL158" s="72"/>
      <c r="AM158" s="74"/>
      <c r="AN158" s="72"/>
      <c r="AO158" s="72"/>
      <c r="AP158" s="72"/>
      <c r="AQ158" s="72" t="s">
        <v>49</v>
      </c>
      <c r="AR158" s="52" t="s">
        <v>219</v>
      </c>
      <c r="AS158" s="72" t="s">
        <v>51</v>
      </c>
      <c r="AT158" s="72"/>
      <c r="AU158" s="150" t="s">
        <v>851</v>
      </c>
      <c r="AV158" s="72"/>
      <c r="AW158" s="72"/>
      <c r="AX158" s="72" t="s">
        <v>194</v>
      </c>
      <c r="AY158" s="72" t="s">
        <v>194</v>
      </c>
      <c r="AZ158" s="72" t="s">
        <v>194</v>
      </c>
      <c r="BA158" s="72" t="s">
        <v>194</v>
      </c>
      <c r="BB158" s="72" t="s">
        <v>194</v>
      </c>
      <c r="BC158" s="72" t="s">
        <v>194</v>
      </c>
      <c r="BD158" s="72" t="s">
        <v>194</v>
      </c>
      <c r="BE158" s="72" t="s">
        <v>194</v>
      </c>
      <c r="BF158" s="72" t="s">
        <v>194</v>
      </c>
      <c r="BG158" s="72" t="s">
        <v>194</v>
      </c>
      <c r="BH158" s="72" t="s">
        <v>194</v>
      </c>
      <c r="BI158" s="72" t="s">
        <v>194</v>
      </c>
      <c r="BJ158" s="65"/>
      <c r="BK158" s="65"/>
      <c r="BL158" s="65" t="s">
        <v>763</v>
      </c>
      <c r="BM158" s="79" t="s">
        <v>762</v>
      </c>
    </row>
    <row r="159" spans="1:66" ht="76.5">
      <c r="A159" s="72" t="s">
        <v>846</v>
      </c>
      <c r="B159" s="72" t="s">
        <v>0</v>
      </c>
      <c r="C159" s="72" t="s">
        <v>194</v>
      </c>
      <c r="D159" s="74" t="s">
        <v>613</v>
      </c>
      <c r="E159" s="74" t="s">
        <v>705</v>
      </c>
      <c r="F159" s="74" t="s">
        <v>22</v>
      </c>
      <c r="G159" s="74" t="s">
        <v>845</v>
      </c>
      <c r="H159" s="74" t="s">
        <v>844</v>
      </c>
      <c r="I159" s="74" t="s">
        <v>732</v>
      </c>
      <c r="J159" s="74" t="s">
        <v>843</v>
      </c>
      <c r="K159" s="74" t="s">
        <v>842</v>
      </c>
      <c r="L159" s="74">
        <v>2</v>
      </c>
      <c r="M159" s="74" t="s">
        <v>3</v>
      </c>
      <c r="N159" s="74" t="s">
        <v>25</v>
      </c>
      <c r="O159" s="74" t="s">
        <v>4</v>
      </c>
      <c r="P159" s="74" t="s">
        <v>54</v>
      </c>
      <c r="Q159" s="74" t="s">
        <v>726</v>
      </c>
      <c r="R159" s="74" t="s">
        <v>51</v>
      </c>
      <c r="S159" s="74"/>
      <c r="T159" s="74"/>
      <c r="U159" s="74">
        <v>1</v>
      </c>
      <c r="V159" s="74">
        <v>1</v>
      </c>
      <c r="W159" s="74" t="s">
        <v>49</v>
      </c>
      <c r="X159" s="74">
        <v>1</v>
      </c>
      <c r="Y159" s="74" t="s">
        <v>49</v>
      </c>
      <c r="Z159" s="74" t="s">
        <v>49</v>
      </c>
      <c r="AA159" s="74" t="s">
        <v>684</v>
      </c>
      <c r="AB159" s="74" t="s">
        <v>62</v>
      </c>
      <c r="AC159" s="74" t="s">
        <v>62</v>
      </c>
      <c r="AD159" s="74" t="s">
        <v>51</v>
      </c>
      <c r="AE159" s="74" t="s">
        <v>574</v>
      </c>
      <c r="AF159" s="74" t="s">
        <v>62</v>
      </c>
      <c r="AG159" s="74" t="s">
        <v>51</v>
      </c>
      <c r="AH159" s="74" t="s">
        <v>49</v>
      </c>
      <c r="AI159" s="74" t="s">
        <v>51</v>
      </c>
      <c r="AJ159" s="74" t="s">
        <v>49</v>
      </c>
      <c r="AK159" s="74" t="s">
        <v>51</v>
      </c>
      <c r="AL159" s="72"/>
      <c r="AM159" s="74"/>
      <c r="AN159" s="72"/>
      <c r="AO159" s="72"/>
      <c r="AP159" s="72"/>
      <c r="AQ159" s="72" t="s">
        <v>49</v>
      </c>
      <c r="AR159" s="52" t="s">
        <v>219</v>
      </c>
      <c r="AS159" s="72" t="s">
        <v>51</v>
      </c>
      <c r="AT159" s="72"/>
      <c r="AU159" s="150" t="s">
        <v>851</v>
      </c>
      <c r="AV159" s="72"/>
      <c r="AW159" s="72"/>
      <c r="AX159" s="72" t="s">
        <v>194</v>
      </c>
      <c r="AY159" s="72" t="s">
        <v>194</v>
      </c>
      <c r="AZ159" s="72" t="s">
        <v>194</v>
      </c>
      <c r="BA159" s="72" t="s">
        <v>194</v>
      </c>
      <c r="BB159" s="72" t="s">
        <v>194</v>
      </c>
      <c r="BC159" s="72" t="s">
        <v>194</v>
      </c>
      <c r="BD159" s="72" t="s">
        <v>194</v>
      </c>
      <c r="BE159" s="72" t="s">
        <v>194</v>
      </c>
      <c r="BF159" s="72" t="s">
        <v>194</v>
      </c>
      <c r="BG159" s="72" t="s">
        <v>194</v>
      </c>
      <c r="BH159" s="72" t="s">
        <v>194</v>
      </c>
      <c r="BI159" s="72" t="s">
        <v>194</v>
      </c>
      <c r="BJ159" s="65"/>
      <c r="BK159" s="65"/>
      <c r="BL159" s="65" t="s">
        <v>763</v>
      </c>
      <c r="BM159" s="79" t="s">
        <v>762</v>
      </c>
    </row>
    <row r="160" spans="1:66" ht="63.75">
      <c r="A160" s="72" t="s">
        <v>841</v>
      </c>
      <c r="B160" s="72" t="s">
        <v>0</v>
      </c>
      <c r="C160" s="72" t="s">
        <v>194</v>
      </c>
      <c r="D160" s="74" t="s">
        <v>613</v>
      </c>
      <c r="E160" s="74" t="s">
        <v>705</v>
      </c>
      <c r="F160" s="151" t="s">
        <v>611</v>
      </c>
      <c r="G160" s="151" t="s">
        <v>29</v>
      </c>
      <c r="H160" s="74" t="s">
        <v>30</v>
      </c>
      <c r="I160" s="151" t="s">
        <v>839</v>
      </c>
      <c r="J160" s="151" t="s">
        <v>1020</v>
      </c>
      <c r="K160" s="74" t="s">
        <v>830</v>
      </c>
      <c r="L160" s="151">
        <v>4</v>
      </c>
      <c r="M160" s="151" t="s">
        <v>59</v>
      </c>
      <c r="N160" s="74" t="s">
        <v>25</v>
      </c>
      <c r="O160" s="151" t="s">
        <v>829</v>
      </c>
      <c r="P160" s="151" t="s">
        <v>1898</v>
      </c>
      <c r="Q160" s="151" t="s">
        <v>838</v>
      </c>
      <c r="R160" s="151" t="s">
        <v>51</v>
      </c>
      <c r="S160" s="74" t="s">
        <v>1899</v>
      </c>
      <c r="T160" s="151" t="s">
        <v>62</v>
      </c>
      <c r="U160" s="74" t="s">
        <v>33</v>
      </c>
      <c r="V160" s="74" t="s">
        <v>34</v>
      </c>
      <c r="W160" s="74" t="s">
        <v>11</v>
      </c>
      <c r="X160" s="74" t="s">
        <v>540</v>
      </c>
      <c r="Y160" s="74" t="s">
        <v>539</v>
      </c>
      <c r="Z160" s="74" t="s">
        <v>539</v>
      </c>
      <c r="AA160" s="74" t="s">
        <v>88</v>
      </c>
      <c r="AB160" s="151" t="s">
        <v>724</v>
      </c>
      <c r="AC160" s="74" t="s">
        <v>62</v>
      </c>
      <c r="AD160" s="74" t="s">
        <v>51</v>
      </c>
      <c r="AE160" s="74" t="s">
        <v>574</v>
      </c>
      <c r="AF160" s="74" t="s">
        <v>62</v>
      </c>
      <c r="AG160" s="74" t="s">
        <v>51</v>
      </c>
      <c r="AH160" s="74" t="s">
        <v>1892</v>
      </c>
      <c r="AI160" s="74" t="s">
        <v>51</v>
      </c>
      <c r="AJ160" s="74" t="s">
        <v>1892</v>
      </c>
      <c r="AK160" s="72" t="s">
        <v>51</v>
      </c>
      <c r="AL160" s="72" t="s">
        <v>51</v>
      </c>
      <c r="AM160" s="74" t="s">
        <v>51</v>
      </c>
      <c r="AN160" s="72" t="s">
        <v>51</v>
      </c>
      <c r="AO160" s="72" t="s">
        <v>51</v>
      </c>
      <c r="AP160" s="72" t="s">
        <v>51</v>
      </c>
      <c r="AQ160" s="72" t="s">
        <v>51</v>
      </c>
      <c r="AR160" s="52" t="s">
        <v>219</v>
      </c>
      <c r="AS160" s="72" t="s">
        <v>51</v>
      </c>
      <c r="AT160" s="72" t="s">
        <v>1067</v>
      </c>
      <c r="AU160" s="72" t="s">
        <v>910</v>
      </c>
      <c r="AV160" s="72" t="s">
        <v>905</v>
      </c>
      <c r="AW160" s="72" t="s">
        <v>1893</v>
      </c>
      <c r="AX160" s="72" t="s">
        <v>194</v>
      </c>
      <c r="AY160" s="72" t="s">
        <v>194</v>
      </c>
      <c r="AZ160" s="72" t="s">
        <v>194</v>
      </c>
      <c r="BA160" s="72" t="s">
        <v>194</v>
      </c>
      <c r="BB160" s="72" t="s">
        <v>194</v>
      </c>
      <c r="BC160" s="72" t="s">
        <v>194</v>
      </c>
      <c r="BD160" s="72" t="s">
        <v>194</v>
      </c>
      <c r="BE160" s="72" t="s">
        <v>194</v>
      </c>
      <c r="BF160" s="72" t="s">
        <v>194</v>
      </c>
      <c r="BG160" s="72" t="s">
        <v>194</v>
      </c>
      <c r="BH160" s="72" t="s">
        <v>194</v>
      </c>
      <c r="BI160" s="72" t="s">
        <v>194</v>
      </c>
      <c r="BJ160" s="72"/>
      <c r="BK160" s="65"/>
      <c r="BL160" s="65" t="s">
        <v>803</v>
      </c>
      <c r="BM160" s="79" t="s">
        <v>762</v>
      </c>
    </row>
    <row r="161" spans="1:65" ht="63.75">
      <c r="A161" s="72" t="s">
        <v>106</v>
      </c>
      <c r="B161" s="72" t="s">
        <v>0</v>
      </c>
      <c r="C161" s="72" t="s">
        <v>194</v>
      </c>
      <c r="D161" s="74" t="s">
        <v>613</v>
      </c>
      <c r="E161" s="74" t="s">
        <v>705</v>
      </c>
      <c r="F161" s="151" t="s">
        <v>611</v>
      </c>
      <c r="G161" s="151" t="s">
        <v>19</v>
      </c>
      <c r="H161" s="151" t="s">
        <v>1540</v>
      </c>
      <c r="I161" s="151" t="s">
        <v>1541</v>
      </c>
      <c r="J161" s="151" t="s">
        <v>1021</v>
      </c>
      <c r="K161" s="74" t="s">
        <v>830</v>
      </c>
      <c r="L161" s="151">
        <v>4</v>
      </c>
      <c r="M161" s="151" t="s">
        <v>59</v>
      </c>
      <c r="N161" s="74" t="s">
        <v>25</v>
      </c>
      <c r="O161" s="151" t="s">
        <v>829</v>
      </c>
      <c r="P161" s="151" t="s">
        <v>1898</v>
      </c>
      <c r="Q161" s="151" t="s">
        <v>834</v>
      </c>
      <c r="R161" s="151" t="s">
        <v>51</v>
      </c>
      <c r="S161" s="74" t="s">
        <v>1899</v>
      </c>
      <c r="T161" s="151" t="s">
        <v>62</v>
      </c>
      <c r="U161" s="74" t="s">
        <v>8</v>
      </c>
      <c r="V161" s="74" t="s">
        <v>34</v>
      </c>
      <c r="W161" s="74" t="s">
        <v>11</v>
      </c>
      <c r="X161" s="74" t="s">
        <v>28</v>
      </c>
      <c r="Y161" s="74" t="s">
        <v>27</v>
      </c>
      <c r="Z161" s="74" t="s">
        <v>27</v>
      </c>
      <c r="AA161" s="74" t="s">
        <v>526</v>
      </c>
      <c r="AB161" s="151" t="s">
        <v>724</v>
      </c>
      <c r="AC161" s="74" t="s">
        <v>62</v>
      </c>
      <c r="AD161" s="74" t="s">
        <v>51</v>
      </c>
      <c r="AE161" s="74" t="s">
        <v>574</v>
      </c>
      <c r="AF161" s="74" t="s">
        <v>62</v>
      </c>
      <c r="AG161" s="74" t="s">
        <v>51</v>
      </c>
      <c r="AH161" s="74" t="s">
        <v>1892</v>
      </c>
      <c r="AI161" s="74" t="s">
        <v>51</v>
      </c>
      <c r="AJ161" s="74" t="s">
        <v>1892</v>
      </c>
      <c r="AK161" s="72" t="s">
        <v>51</v>
      </c>
      <c r="AL161" s="72" t="s">
        <v>51</v>
      </c>
      <c r="AM161" s="74" t="s">
        <v>51</v>
      </c>
      <c r="AN161" s="72" t="s">
        <v>51</v>
      </c>
      <c r="AO161" s="72" t="s">
        <v>51</v>
      </c>
      <c r="AP161" s="72" t="s">
        <v>51</v>
      </c>
      <c r="AQ161" s="72" t="s">
        <v>51</v>
      </c>
      <c r="AR161" s="52" t="s">
        <v>219</v>
      </c>
      <c r="AS161" s="72" t="s">
        <v>51</v>
      </c>
      <c r="AT161" s="72" t="s">
        <v>1067</v>
      </c>
      <c r="AU161" s="72" t="s">
        <v>910</v>
      </c>
      <c r="AV161" s="72" t="s">
        <v>905</v>
      </c>
      <c r="AW161" s="72" t="s">
        <v>1893</v>
      </c>
      <c r="AX161" s="72" t="s">
        <v>194</v>
      </c>
      <c r="AY161" s="72" t="s">
        <v>194</v>
      </c>
      <c r="AZ161" s="72" t="s">
        <v>194</v>
      </c>
      <c r="BA161" s="72" t="s">
        <v>194</v>
      </c>
      <c r="BB161" s="72" t="s">
        <v>194</v>
      </c>
      <c r="BC161" s="72" t="s">
        <v>194</v>
      </c>
      <c r="BD161" s="72" t="s">
        <v>194</v>
      </c>
      <c r="BE161" s="72" t="s">
        <v>194</v>
      </c>
      <c r="BF161" s="72" t="s">
        <v>194</v>
      </c>
      <c r="BG161" s="72" t="s">
        <v>194</v>
      </c>
      <c r="BH161" s="72" t="s">
        <v>194</v>
      </c>
      <c r="BI161" s="72" t="s">
        <v>194</v>
      </c>
      <c r="BJ161" s="72"/>
      <c r="BK161" s="65"/>
      <c r="BL161" s="65" t="s">
        <v>803</v>
      </c>
      <c r="BM161" s="79" t="s">
        <v>762</v>
      </c>
    </row>
    <row r="162" spans="1:65" ht="63.75">
      <c r="A162" s="72" t="s">
        <v>436</v>
      </c>
      <c r="B162" s="72" t="s">
        <v>0</v>
      </c>
      <c r="C162" s="72" t="s">
        <v>194</v>
      </c>
      <c r="D162" s="74" t="s">
        <v>613</v>
      </c>
      <c r="E162" s="74" t="s">
        <v>705</v>
      </c>
      <c r="F162" s="151" t="s">
        <v>611</v>
      </c>
      <c r="G162" s="151" t="s">
        <v>832</v>
      </c>
      <c r="H162" s="151" t="s">
        <v>831</v>
      </c>
      <c r="I162" s="151" t="s">
        <v>732</v>
      </c>
      <c r="J162" s="151" t="s">
        <v>1022</v>
      </c>
      <c r="K162" s="74" t="s">
        <v>830</v>
      </c>
      <c r="L162" s="151">
        <v>2</v>
      </c>
      <c r="M162" s="151" t="s">
        <v>3</v>
      </c>
      <c r="N162" s="74" t="s">
        <v>25</v>
      </c>
      <c r="O162" s="151" t="s">
        <v>829</v>
      </c>
      <c r="P162" s="151" t="s">
        <v>1898</v>
      </c>
      <c r="Q162" s="151" t="s">
        <v>687</v>
      </c>
      <c r="R162" s="151" t="s">
        <v>51</v>
      </c>
      <c r="S162" s="74" t="s">
        <v>1899</v>
      </c>
      <c r="T162" s="151" t="s">
        <v>62</v>
      </c>
      <c r="U162" s="74" t="s">
        <v>8</v>
      </c>
      <c r="V162" s="74" t="s">
        <v>10</v>
      </c>
      <c r="W162" s="74" t="s">
        <v>11</v>
      </c>
      <c r="X162" s="74" t="s">
        <v>27</v>
      </c>
      <c r="Y162" s="74" t="s">
        <v>49</v>
      </c>
      <c r="Z162" s="74" t="s">
        <v>49</v>
      </c>
      <c r="AA162" s="74" t="s">
        <v>684</v>
      </c>
      <c r="AB162" s="151" t="s">
        <v>724</v>
      </c>
      <c r="AC162" s="74" t="s">
        <v>62</v>
      </c>
      <c r="AD162" s="74" t="s">
        <v>51</v>
      </c>
      <c r="AE162" s="74" t="s">
        <v>574</v>
      </c>
      <c r="AF162" s="74" t="s">
        <v>62</v>
      </c>
      <c r="AG162" s="74" t="s">
        <v>51</v>
      </c>
      <c r="AH162" s="74" t="s">
        <v>1892</v>
      </c>
      <c r="AI162" s="74" t="s">
        <v>51</v>
      </c>
      <c r="AJ162" s="74" t="s">
        <v>1892</v>
      </c>
      <c r="AK162" s="72" t="s">
        <v>51</v>
      </c>
      <c r="AL162" s="72" t="s">
        <v>51</v>
      </c>
      <c r="AM162" s="74" t="s">
        <v>51</v>
      </c>
      <c r="AN162" s="72" t="s">
        <v>51</v>
      </c>
      <c r="AO162" s="72" t="s">
        <v>51</v>
      </c>
      <c r="AP162" s="72" t="s">
        <v>49</v>
      </c>
      <c r="AQ162" s="72" t="s">
        <v>51</v>
      </c>
      <c r="AR162" s="52" t="s">
        <v>219</v>
      </c>
      <c r="AS162" s="72" t="s">
        <v>51</v>
      </c>
      <c r="AT162" s="72" t="s">
        <v>1067</v>
      </c>
      <c r="AU162" s="72" t="s">
        <v>910</v>
      </c>
      <c r="AV162" s="72" t="s">
        <v>906</v>
      </c>
      <c r="AW162" s="72" t="s">
        <v>1893</v>
      </c>
      <c r="AX162" s="72" t="s">
        <v>194</v>
      </c>
      <c r="AY162" s="72" t="s">
        <v>194</v>
      </c>
      <c r="AZ162" s="72" t="s">
        <v>194</v>
      </c>
      <c r="BA162" s="72" t="s">
        <v>194</v>
      </c>
      <c r="BB162" s="72" t="s">
        <v>194</v>
      </c>
      <c r="BC162" s="72" t="s">
        <v>194</v>
      </c>
      <c r="BD162" s="72" t="s">
        <v>194</v>
      </c>
      <c r="BE162" s="72" t="s">
        <v>194</v>
      </c>
      <c r="BF162" s="72" t="s">
        <v>194</v>
      </c>
      <c r="BG162" s="72" t="s">
        <v>194</v>
      </c>
      <c r="BH162" s="72" t="s">
        <v>194</v>
      </c>
      <c r="BI162" s="72" t="s">
        <v>194</v>
      </c>
      <c r="BJ162" s="72"/>
      <c r="BK162" s="65"/>
      <c r="BL162" s="65" t="s">
        <v>803</v>
      </c>
      <c r="BM162" s="79" t="s">
        <v>762</v>
      </c>
    </row>
    <row r="163" spans="1:65" ht="88.5" customHeight="1">
      <c r="A163" s="72" t="s">
        <v>840</v>
      </c>
      <c r="B163" s="72" t="s">
        <v>0</v>
      </c>
      <c r="C163" s="72" t="s">
        <v>194</v>
      </c>
      <c r="D163" s="74" t="s">
        <v>613</v>
      </c>
      <c r="E163" s="74" t="s">
        <v>705</v>
      </c>
      <c r="F163" s="151" t="s">
        <v>611</v>
      </c>
      <c r="G163" s="151" t="s">
        <v>29</v>
      </c>
      <c r="H163" s="74" t="s">
        <v>30</v>
      </c>
      <c r="I163" s="151" t="s">
        <v>839</v>
      </c>
      <c r="J163" s="151" t="s">
        <v>1020</v>
      </c>
      <c r="K163" s="74" t="s">
        <v>830</v>
      </c>
      <c r="L163" s="151">
        <v>4</v>
      </c>
      <c r="M163" s="151" t="s">
        <v>59</v>
      </c>
      <c r="N163" s="74" t="s">
        <v>25</v>
      </c>
      <c r="O163" s="151" t="s">
        <v>829</v>
      </c>
      <c r="P163" s="151" t="s">
        <v>1898</v>
      </c>
      <c r="Q163" s="151" t="s">
        <v>838</v>
      </c>
      <c r="R163" s="151" t="s">
        <v>51</v>
      </c>
      <c r="S163" s="74" t="s">
        <v>1899</v>
      </c>
      <c r="T163" s="151" t="s">
        <v>62</v>
      </c>
      <c r="U163" s="74" t="s">
        <v>33</v>
      </c>
      <c r="V163" s="74" t="s">
        <v>34</v>
      </c>
      <c r="W163" s="74" t="s">
        <v>11</v>
      </c>
      <c r="X163" s="74" t="s">
        <v>540</v>
      </c>
      <c r="Y163" s="74" t="s">
        <v>539</v>
      </c>
      <c r="Z163" s="74" t="s">
        <v>539</v>
      </c>
      <c r="AA163" s="74" t="s">
        <v>88</v>
      </c>
      <c r="AB163" s="151" t="s">
        <v>724</v>
      </c>
      <c r="AC163" s="74" t="s">
        <v>62</v>
      </c>
      <c r="AD163" s="74" t="s">
        <v>51</v>
      </c>
      <c r="AE163" s="74" t="s">
        <v>574</v>
      </c>
      <c r="AF163" s="74" t="s">
        <v>62</v>
      </c>
      <c r="AG163" s="74" t="s">
        <v>51</v>
      </c>
      <c r="AH163" s="74" t="s">
        <v>1892</v>
      </c>
      <c r="AI163" s="74" t="s">
        <v>51</v>
      </c>
      <c r="AJ163" s="74" t="s">
        <v>1892</v>
      </c>
      <c r="AK163" s="72" t="s">
        <v>51</v>
      </c>
      <c r="AL163" s="72" t="s">
        <v>51</v>
      </c>
      <c r="AM163" s="74" t="s">
        <v>51</v>
      </c>
      <c r="AN163" s="72" t="s">
        <v>51</v>
      </c>
      <c r="AO163" s="72" t="s">
        <v>51</v>
      </c>
      <c r="AP163" s="72" t="s">
        <v>51</v>
      </c>
      <c r="AQ163" s="72" t="s">
        <v>49</v>
      </c>
      <c r="AR163" s="52" t="s">
        <v>219</v>
      </c>
      <c r="AS163" s="72" t="s">
        <v>51</v>
      </c>
      <c r="AT163" s="72" t="s">
        <v>1067</v>
      </c>
      <c r="AU163" s="72" t="s">
        <v>910</v>
      </c>
      <c r="AV163" s="72" t="s">
        <v>905</v>
      </c>
      <c r="AW163" s="72" t="s">
        <v>1893</v>
      </c>
      <c r="AX163" s="72" t="s">
        <v>194</v>
      </c>
      <c r="AY163" s="72" t="s">
        <v>194</v>
      </c>
      <c r="AZ163" s="72" t="s">
        <v>194</v>
      </c>
      <c r="BA163" s="72" t="s">
        <v>194</v>
      </c>
      <c r="BB163" s="72" t="s">
        <v>194</v>
      </c>
      <c r="BC163" s="72" t="s">
        <v>194</v>
      </c>
      <c r="BD163" s="72" t="s">
        <v>194</v>
      </c>
      <c r="BE163" s="72" t="s">
        <v>194</v>
      </c>
      <c r="BF163" s="72" t="s">
        <v>194</v>
      </c>
      <c r="BG163" s="72" t="s">
        <v>194</v>
      </c>
      <c r="BH163" s="72" t="s">
        <v>194</v>
      </c>
      <c r="BI163" s="72" t="s">
        <v>194</v>
      </c>
      <c r="BJ163" s="72"/>
      <c r="BK163" s="65"/>
      <c r="BL163" s="65" t="s">
        <v>803</v>
      </c>
      <c r="BM163" s="79" t="s">
        <v>762</v>
      </c>
    </row>
    <row r="164" spans="1:65" ht="63.75">
      <c r="A164" s="72" t="s">
        <v>837</v>
      </c>
      <c r="B164" s="72" t="s">
        <v>0</v>
      </c>
      <c r="C164" s="72" t="s">
        <v>194</v>
      </c>
      <c r="D164" s="74" t="s">
        <v>613</v>
      </c>
      <c r="E164" s="74" t="s">
        <v>705</v>
      </c>
      <c r="F164" s="151" t="s">
        <v>611</v>
      </c>
      <c r="G164" s="151" t="s">
        <v>19</v>
      </c>
      <c r="H164" s="151" t="s">
        <v>836</v>
      </c>
      <c r="I164" s="151" t="s">
        <v>835</v>
      </c>
      <c r="J164" s="151" t="s">
        <v>1021</v>
      </c>
      <c r="K164" s="74" t="s">
        <v>830</v>
      </c>
      <c r="L164" s="151">
        <v>4</v>
      </c>
      <c r="M164" s="151" t="s">
        <v>59</v>
      </c>
      <c r="N164" s="74" t="s">
        <v>25</v>
      </c>
      <c r="O164" s="151" t="s">
        <v>829</v>
      </c>
      <c r="P164" s="151" t="s">
        <v>1898</v>
      </c>
      <c r="Q164" s="151" t="s">
        <v>834</v>
      </c>
      <c r="R164" s="151" t="s">
        <v>51</v>
      </c>
      <c r="S164" s="74" t="s">
        <v>1899</v>
      </c>
      <c r="T164" s="151" t="s">
        <v>62</v>
      </c>
      <c r="U164" s="74" t="s">
        <v>8</v>
      </c>
      <c r="V164" s="74" t="s">
        <v>34</v>
      </c>
      <c r="W164" s="74" t="s">
        <v>11</v>
      </c>
      <c r="X164" s="74" t="s">
        <v>27</v>
      </c>
      <c r="Y164" s="74" t="s">
        <v>539</v>
      </c>
      <c r="Z164" s="74" t="s">
        <v>27</v>
      </c>
      <c r="AA164" s="74" t="s">
        <v>88</v>
      </c>
      <c r="AB164" s="151" t="s">
        <v>724</v>
      </c>
      <c r="AC164" s="74" t="s">
        <v>62</v>
      </c>
      <c r="AD164" s="74" t="s">
        <v>51</v>
      </c>
      <c r="AE164" s="74" t="s">
        <v>574</v>
      </c>
      <c r="AF164" s="74" t="s">
        <v>62</v>
      </c>
      <c r="AG164" s="74" t="s">
        <v>51</v>
      </c>
      <c r="AH164" s="74" t="s">
        <v>1892</v>
      </c>
      <c r="AI164" s="74" t="s">
        <v>51</v>
      </c>
      <c r="AJ164" s="74" t="s">
        <v>1892</v>
      </c>
      <c r="AK164" s="72" t="s">
        <v>51</v>
      </c>
      <c r="AL164" s="72" t="s">
        <v>51</v>
      </c>
      <c r="AM164" s="74" t="s">
        <v>51</v>
      </c>
      <c r="AN164" s="72" t="s">
        <v>51</v>
      </c>
      <c r="AO164" s="72" t="s">
        <v>51</v>
      </c>
      <c r="AP164" s="72" t="s">
        <v>51</v>
      </c>
      <c r="AQ164" s="72" t="s">
        <v>49</v>
      </c>
      <c r="AR164" s="52" t="s">
        <v>219</v>
      </c>
      <c r="AS164" s="72" t="s">
        <v>51</v>
      </c>
      <c r="AT164" s="72" t="s">
        <v>1067</v>
      </c>
      <c r="AU164" s="72" t="s">
        <v>910</v>
      </c>
      <c r="AV164" s="72" t="s">
        <v>905</v>
      </c>
      <c r="AW164" s="72" t="s">
        <v>1893</v>
      </c>
      <c r="AX164" s="72" t="s">
        <v>194</v>
      </c>
      <c r="AY164" s="72" t="s">
        <v>194</v>
      </c>
      <c r="AZ164" s="72" t="s">
        <v>194</v>
      </c>
      <c r="BA164" s="72" t="s">
        <v>194</v>
      </c>
      <c r="BB164" s="72" t="s">
        <v>194</v>
      </c>
      <c r="BC164" s="72" t="s">
        <v>194</v>
      </c>
      <c r="BD164" s="72" t="s">
        <v>194</v>
      </c>
      <c r="BE164" s="72" t="s">
        <v>194</v>
      </c>
      <c r="BF164" s="72" t="s">
        <v>194</v>
      </c>
      <c r="BG164" s="72" t="s">
        <v>194</v>
      </c>
      <c r="BH164" s="72" t="s">
        <v>194</v>
      </c>
      <c r="BI164" s="72" t="s">
        <v>194</v>
      </c>
      <c r="BJ164" s="72"/>
      <c r="BK164" s="65"/>
      <c r="BL164" s="65" t="s">
        <v>803</v>
      </c>
      <c r="BM164" s="79" t="s">
        <v>762</v>
      </c>
    </row>
    <row r="165" spans="1:65" ht="63.75">
      <c r="A165" s="72" t="s">
        <v>833</v>
      </c>
      <c r="B165" s="72" t="s">
        <v>0</v>
      </c>
      <c r="C165" s="72" t="s">
        <v>194</v>
      </c>
      <c r="D165" s="74" t="s">
        <v>613</v>
      </c>
      <c r="E165" s="74" t="s">
        <v>705</v>
      </c>
      <c r="F165" s="151" t="s">
        <v>611</v>
      </c>
      <c r="G165" s="151" t="s">
        <v>832</v>
      </c>
      <c r="H165" s="151" t="s">
        <v>831</v>
      </c>
      <c r="I165" s="151" t="s">
        <v>732</v>
      </c>
      <c r="J165" s="151" t="s">
        <v>1022</v>
      </c>
      <c r="K165" s="74" t="s">
        <v>830</v>
      </c>
      <c r="L165" s="151">
        <v>2</v>
      </c>
      <c r="M165" s="151" t="s">
        <v>3</v>
      </c>
      <c r="N165" s="74" t="s">
        <v>25</v>
      </c>
      <c r="O165" s="151" t="s">
        <v>829</v>
      </c>
      <c r="P165" s="151" t="s">
        <v>1898</v>
      </c>
      <c r="Q165" s="151" t="s">
        <v>687</v>
      </c>
      <c r="R165" s="151" t="s">
        <v>51</v>
      </c>
      <c r="S165" s="74" t="s">
        <v>1899</v>
      </c>
      <c r="T165" s="151" t="s">
        <v>62</v>
      </c>
      <c r="U165" s="74" t="s">
        <v>8</v>
      </c>
      <c r="V165" s="74" t="s">
        <v>10</v>
      </c>
      <c r="W165" s="74" t="s">
        <v>11</v>
      </c>
      <c r="X165" s="74" t="s">
        <v>27</v>
      </c>
      <c r="Y165" s="74" t="s">
        <v>49</v>
      </c>
      <c r="Z165" s="74" t="s">
        <v>49</v>
      </c>
      <c r="AA165" s="74" t="s">
        <v>684</v>
      </c>
      <c r="AB165" s="151" t="s">
        <v>724</v>
      </c>
      <c r="AC165" s="74" t="s">
        <v>62</v>
      </c>
      <c r="AD165" s="74" t="s">
        <v>51</v>
      </c>
      <c r="AE165" s="74" t="s">
        <v>574</v>
      </c>
      <c r="AF165" s="74" t="s">
        <v>62</v>
      </c>
      <c r="AG165" s="74" t="s">
        <v>51</v>
      </c>
      <c r="AH165" s="74" t="s">
        <v>1892</v>
      </c>
      <c r="AI165" s="74" t="s">
        <v>51</v>
      </c>
      <c r="AJ165" s="74" t="s">
        <v>1892</v>
      </c>
      <c r="AK165" s="72" t="s">
        <v>51</v>
      </c>
      <c r="AL165" s="72" t="s">
        <v>51</v>
      </c>
      <c r="AM165" s="74" t="s">
        <v>51</v>
      </c>
      <c r="AN165" s="72" t="s">
        <v>51</v>
      </c>
      <c r="AO165" s="72" t="s">
        <v>51</v>
      </c>
      <c r="AP165" s="72" t="s">
        <v>49</v>
      </c>
      <c r="AQ165" s="72" t="s">
        <v>49</v>
      </c>
      <c r="AR165" s="52" t="s">
        <v>219</v>
      </c>
      <c r="AS165" s="72" t="s">
        <v>51</v>
      </c>
      <c r="AT165" s="72" t="s">
        <v>1067</v>
      </c>
      <c r="AU165" s="72" t="s">
        <v>910</v>
      </c>
      <c r="AV165" s="72" t="s">
        <v>906</v>
      </c>
      <c r="AW165" s="72" t="s">
        <v>1893</v>
      </c>
      <c r="AX165" s="72" t="s">
        <v>194</v>
      </c>
      <c r="AY165" s="72" t="s">
        <v>194</v>
      </c>
      <c r="AZ165" s="72" t="s">
        <v>194</v>
      </c>
      <c r="BA165" s="72" t="s">
        <v>194</v>
      </c>
      <c r="BB165" s="72" t="s">
        <v>194</v>
      </c>
      <c r="BC165" s="72" t="s">
        <v>194</v>
      </c>
      <c r="BD165" s="72" t="s">
        <v>194</v>
      </c>
      <c r="BE165" s="72" t="s">
        <v>194</v>
      </c>
      <c r="BF165" s="72" t="s">
        <v>194</v>
      </c>
      <c r="BG165" s="72" t="s">
        <v>194</v>
      </c>
      <c r="BH165" s="72" t="s">
        <v>194</v>
      </c>
      <c r="BI165" s="72" t="s">
        <v>194</v>
      </c>
      <c r="BJ165" s="72"/>
      <c r="BK165" s="65"/>
      <c r="BL165" s="65" t="s">
        <v>803</v>
      </c>
      <c r="BM165" s="79" t="s">
        <v>762</v>
      </c>
    </row>
    <row r="166" spans="1:65" ht="63.75">
      <c r="A166" s="72" t="s">
        <v>828</v>
      </c>
      <c r="B166" s="72" t="s">
        <v>0</v>
      </c>
      <c r="C166" s="72" t="s">
        <v>194</v>
      </c>
      <c r="D166" s="74" t="s">
        <v>613</v>
      </c>
      <c r="E166" s="74" t="s">
        <v>705</v>
      </c>
      <c r="F166" s="74" t="s">
        <v>826</v>
      </c>
      <c r="G166" s="74" t="s">
        <v>39</v>
      </c>
      <c r="H166" s="74" t="s">
        <v>827</v>
      </c>
      <c r="I166" s="74" t="s">
        <v>31</v>
      </c>
      <c r="J166" s="74" t="s">
        <v>32</v>
      </c>
      <c r="K166" s="74" t="s">
        <v>1897</v>
      </c>
      <c r="L166" s="74">
        <v>4</v>
      </c>
      <c r="M166" s="74" t="s">
        <v>59</v>
      </c>
      <c r="N166" s="74" t="s">
        <v>25</v>
      </c>
      <c r="O166" s="74" t="s">
        <v>825</v>
      </c>
      <c r="P166" s="74" t="s">
        <v>1898</v>
      </c>
      <c r="Q166" s="74" t="s">
        <v>35</v>
      </c>
      <c r="R166" s="74" t="s">
        <v>51</v>
      </c>
      <c r="S166" s="74" t="s">
        <v>1899</v>
      </c>
      <c r="T166" s="74" t="s">
        <v>62</v>
      </c>
      <c r="U166" s="74" t="s">
        <v>33</v>
      </c>
      <c r="V166" s="74" t="s">
        <v>34</v>
      </c>
      <c r="W166" s="74" t="s">
        <v>11</v>
      </c>
      <c r="X166" s="74" t="s">
        <v>540</v>
      </c>
      <c r="Y166" s="74" t="s">
        <v>539</v>
      </c>
      <c r="Z166" s="74" t="s">
        <v>539</v>
      </c>
      <c r="AA166" s="74" t="s">
        <v>816</v>
      </c>
      <c r="AB166" s="74" t="s">
        <v>62</v>
      </c>
      <c r="AC166" s="74" t="s">
        <v>62</v>
      </c>
      <c r="AD166" s="74" t="s">
        <v>51</v>
      </c>
      <c r="AE166" s="74" t="s">
        <v>574</v>
      </c>
      <c r="AF166" s="74" t="s">
        <v>62</v>
      </c>
      <c r="AG166" s="74" t="s">
        <v>51</v>
      </c>
      <c r="AH166" s="74" t="s">
        <v>1892</v>
      </c>
      <c r="AI166" s="74" t="s">
        <v>51</v>
      </c>
      <c r="AJ166" s="74" t="s">
        <v>1892</v>
      </c>
      <c r="AK166" s="74" t="s">
        <v>51</v>
      </c>
      <c r="AL166" s="74" t="s">
        <v>51</v>
      </c>
      <c r="AM166" s="74" t="s">
        <v>51</v>
      </c>
      <c r="AN166" s="74" t="s">
        <v>51</v>
      </c>
      <c r="AO166" s="74" t="s">
        <v>51</v>
      </c>
      <c r="AP166" s="74" t="s">
        <v>51</v>
      </c>
      <c r="AQ166" s="72" t="s">
        <v>49</v>
      </c>
      <c r="AR166" s="52" t="s">
        <v>219</v>
      </c>
      <c r="AS166" s="74" t="s">
        <v>51</v>
      </c>
      <c r="AT166" s="72" t="s">
        <v>1067</v>
      </c>
      <c r="AU166" s="72" t="s">
        <v>910</v>
      </c>
      <c r="AV166" s="72" t="s">
        <v>905</v>
      </c>
      <c r="AW166" s="72" t="s">
        <v>1893</v>
      </c>
      <c r="AX166" s="72" t="s">
        <v>194</v>
      </c>
      <c r="AY166" s="72" t="s">
        <v>194</v>
      </c>
      <c r="AZ166" s="72" t="s">
        <v>194</v>
      </c>
      <c r="BA166" s="72" t="s">
        <v>194</v>
      </c>
      <c r="BB166" s="72" t="s">
        <v>194</v>
      </c>
      <c r="BC166" s="72" t="s">
        <v>194</v>
      </c>
      <c r="BD166" s="72" t="s">
        <v>194</v>
      </c>
      <c r="BE166" s="72" t="s">
        <v>194</v>
      </c>
      <c r="BF166" s="72" t="s">
        <v>194</v>
      </c>
      <c r="BG166" s="72" t="s">
        <v>194</v>
      </c>
      <c r="BH166" s="72" t="s">
        <v>194</v>
      </c>
      <c r="BI166" s="72" t="s">
        <v>194</v>
      </c>
      <c r="BJ166" s="65"/>
      <c r="BK166" s="65"/>
      <c r="BL166" s="65" t="s">
        <v>806</v>
      </c>
      <c r="BM166" s="75" t="s">
        <v>749</v>
      </c>
    </row>
    <row r="167" spans="1:65" ht="63.75">
      <c r="A167" s="72" t="s">
        <v>107</v>
      </c>
      <c r="B167" s="72" t="s">
        <v>0</v>
      </c>
      <c r="C167" s="72" t="s">
        <v>194</v>
      </c>
      <c r="D167" s="74" t="s">
        <v>613</v>
      </c>
      <c r="E167" s="74" t="s">
        <v>705</v>
      </c>
      <c r="F167" s="74" t="s">
        <v>826</v>
      </c>
      <c r="G167" s="74" t="s">
        <v>19</v>
      </c>
      <c r="H167" s="74" t="s">
        <v>1894</v>
      </c>
      <c r="I167" s="74" t="s">
        <v>1895</v>
      </c>
      <c r="J167" s="74" t="s">
        <v>1896</v>
      </c>
      <c r="K167" s="74" t="s">
        <v>1897</v>
      </c>
      <c r="L167" s="74">
        <v>4</v>
      </c>
      <c r="M167" s="74" t="s">
        <v>59</v>
      </c>
      <c r="N167" s="74" t="s">
        <v>25</v>
      </c>
      <c r="O167" s="74" t="s">
        <v>825</v>
      </c>
      <c r="P167" s="74" t="s">
        <v>1898</v>
      </c>
      <c r="Q167" s="74" t="s">
        <v>37</v>
      </c>
      <c r="R167" s="74" t="s">
        <v>51</v>
      </c>
      <c r="S167" s="74" t="s">
        <v>1899</v>
      </c>
      <c r="T167" s="74" t="s">
        <v>62</v>
      </c>
      <c r="U167" s="74" t="s">
        <v>8</v>
      </c>
      <c r="V167" s="74" t="s">
        <v>10</v>
      </c>
      <c r="W167" s="74" t="s">
        <v>11</v>
      </c>
      <c r="X167" s="74" t="s">
        <v>28</v>
      </c>
      <c r="Y167" s="74" t="s">
        <v>27</v>
      </c>
      <c r="Z167" s="74" t="s">
        <v>27</v>
      </c>
      <c r="AA167" s="74" t="s">
        <v>816</v>
      </c>
      <c r="AB167" s="74" t="s">
        <v>62</v>
      </c>
      <c r="AC167" s="74" t="s">
        <v>62</v>
      </c>
      <c r="AD167" s="74" t="s">
        <v>51</v>
      </c>
      <c r="AE167" s="74" t="s">
        <v>574</v>
      </c>
      <c r="AF167" s="74" t="s">
        <v>62</v>
      </c>
      <c r="AG167" s="74" t="s">
        <v>51</v>
      </c>
      <c r="AH167" s="74" t="s">
        <v>1892</v>
      </c>
      <c r="AI167" s="74" t="s">
        <v>51</v>
      </c>
      <c r="AJ167" s="74" t="s">
        <v>1892</v>
      </c>
      <c r="AK167" s="74" t="s">
        <v>51</v>
      </c>
      <c r="AL167" s="74" t="s">
        <v>51</v>
      </c>
      <c r="AM167" s="74" t="s">
        <v>51</v>
      </c>
      <c r="AN167" s="74" t="s">
        <v>51</v>
      </c>
      <c r="AO167" s="74" t="s">
        <v>51</v>
      </c>
      <c r="AP167" s="74" t="s">
        <v>51</v>
      </c>
      <c r="AQ167" s="72" t="s">
        <v>49</v>
      </c>
      <c r="AR167" s="52" t="s">
        <v>219</v>
      </c>
      <c r="AS167" s="74" t="s">
        <v>51</v>
      </c>
      <c r="AT167" s="72" t="s">
        <v>1067</v>
      </c>
      <c r="AU167" s="72" t="s">
        <v>910</v>
      </c>
      <c r="AV167" s="72" t="s">
        <v>905</v>
      </c>
      <c r="AW167" s="72" t="s">
        <v>1893</v>
      </c>
      <c r="AX167" s="72" t="s">
        <v>194</v>
      </c>
      <c r="AY167" s="72" t="s">
        <v>194</v>
      </c>
      <c r="AZ167" s="72" t="s">
        <v>194</v>
      </c>
      <c r="BA167" s="72" t="s">
        <v>194</v>
      </c>
      <c r="BB167" s="72" t="s">
        <v>194</v>
      </c>
      <c r="BC167" s="72" t="s">
        <v>194</v>
      </c>
      <c r="BD167" s="72" t="s">
        <v>194</v>
      </c>
      <c r="BE167" s="72" t="s">
        <v>194</v>
      </c>
      <c r="BF167" s="72" t="s">
        <v>194</v>
      </c>
      <c r="BG167" s="72" t="s">
        <v>194</v>
      </c>
      <c r="BH167" s="72" t="s">
        <v>194</v>
      </c>
      <c r="BI167" s="72" t="s">
        <v>194</v>
      </c>
      <c r="BJ167" s="65"/>
      <c r="BK167" s="65"/>
      <c r="BL167" s="65" t="s">
        <v>806</v>
      </c>
      <c r="BM167" s="75" t="s">
        <v>749</v>
      </c>
    </row>
    <row r="168" spans="1:65">
      <c r="A168" s="72" t="s">
        <v>824</v>
      </c>
      <c r="B168" s="72" t="s">
        <v>0</v>
      </c>
      <c r="C168" s="72" t="s">
        <v>194</v>
      </c>
      <c r="D168" s="72"/>
      <c r="E168" s="72"/>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2"/>
      <c r="AL168" s="72"/>
      <c r="AM168" s="74"/>
      <c r="AN168" s="72"/>
      <c r="AO168" s="72"/>
      <c r="AP168" s="72"/>
      <c r="AQ168" s="72"/>
      <c r="AR168" s="52" t="s">
        <v>219</v>
      </c>
      <c r="AS168" s="72"/>
      <c r="AT168" s="72"/>
      <c r="AU168" s="72"/>
      <c r="AV168" s="72"/>
      <c r="AW168" s="72"/>
      <c r="AX168" s="72" t="s">
        <v>194</v>
      </c>
      <c r="AY168" s="72" t="s">
        <v>194</v>
      </c>
      <c r="AZ168" s="72" t="s">
        <v>194</v>
      </c>
      <c r="BA168" s="72" t="s">
        <v>194</v>
      </c>
      <c r="BB168" s="72" t="s">
        <v>194</v>
      </c>
      <c r="BC168" s="72" t="s">
        <v>194</v>
      </c>
      <c r="BD168" s="72" t="s">
        <v>194</v>
      </c>
      <c r="BE168" s="72" t="s">
        <v>194</v>
      </c>
      <c r="BF168" s="72" t="s">
        <v>194</v>
      </c>
      <c r="BG168" s="72" t="s">
        <v>194</v>
      </c>
      <c r="BH168" s="72" t="s">
        <v>194</v>
      </c>
      <c r="BI168" s="72" t="s">
        <v>194</v>
      </c>
      <c r="BJ168" s="65"/>
      <c r="BK168" s="65"/>
      <c r="BL168" s="65" t="s">
        <v>803</v>
      </c>
      <c r="BM168" s="79"/>
    </row>
    <row r="169" spans="1:65">
      <c r="A169" s="72" t="s">
        <v>823</v>
      </c>
      <c r="B169" s="72" t="s">
        <v>0</v>
      </c>
      <c r="C169" s="72" t="s">
        <v>194</v>
      </c>
      <c r="D169" s="72"/>
      <c r="E169" s="72"/>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2"/>
      <c r="AL169" s="72"/>
      <c r="AM169" s="74"/>
      <c r="AN169" s="72"/>
      <c r="AO169" s="72"/>
      <c r="AP169" s="72"/>
      <c r="AQ169" s="72"/>
      <c r="AR169" s="52" t="s">
        <v>219</v>
      </c>
      <c r="AS169" s="72"/>
      <c r="AT169" s="72"/>
      <c r="AU169" s="72"/>
      <c r="AV169" s="72"/>
      <c r="AW169" s="72"/>
      <c r="AX169" s="72" t="s">
        <v>194</v>
      </c>
      <c r="AY169" s="72" t="s">
        <v>194</v>
      </c>
      <c r="AZ169" s="72" t="s">
        <v>194</v>
      </c>
      <c r="BA169" s="72" t="s">
        <v>194</v>
      </c>
      <c r="BB169" s="72" t="s">
        <v>194</v>
      </c>
      <c r="BC169" s="72" t="s">
        <v>194</v>
      </c>
      <c r="BD169" s="72" t="s">
        <v>194</v>
      </c>
      <c r="BE169" s="72" t="s">
        <v>194</v>
      </c>
      <c r="BF169" s="72" t="s">
        <v>194</v>
      </c>
      <c r="BG169" s="72" t="s">
        <v>194</v>
      </c>
      <c r="BH169" s="72" t="s">
        <v>194</v>
      </c>
      <c r="BI169" s="72" t="s">
        <v>194</v>
      </c>
      <c r="BJ169" s="65"/>
      <c r="BK169" s="65"/>
      <c r="BL169" s="65" t="s">
        <v>803</v>
      </c>
      <c r="BM169" s="79"/>
    </row>
    <row r="170" spans="1:65">
      <c r="A170" s="72" t="s">
        <v>822</v>
      </c>
      <c r="B170" s="72" t="s">
        <v>0</v>
      </c>
      <c r="C170" s="72" t="s">
        <v>194</v>
      </c>
      <c r="D170" s="74" t="s">
        <v>613</v>
      </c>
      <c r="E170" s="74" t="s">
        <v>705</v>
      </c>
      <c r="F170" s="74" t="s">
        <v>38</v>
      </c>
      <c r="G170" s="74" t="s">
        <v>39</v>
      </c>
      <c r="H170" s="74" t="s">
        <v>40</v>
      </c>
      <c r="I170" s="74" t="s">
        <v>818</v>
      </c>
      <c r="J170" s="74" t="s">
        <v>32</v>
      </c>
      <c r="K170" s="74" t="s">
        <v>820</v>
      </c>
      <c r="L170" s="74">
        <v>4</v>
      </c>
      <c r="M170" s="74" t="s">
        <v>3</v>
      </c>
      <c r="N170" s="74" t="s">
        <v>42</v>
      </c>
      <c r="O170" s="74" t="s">
        <v>4</v>
      </c>
      <c r="P170" s="74" t="s">
        <v>810</v>
      </c>
      <c r="Q170" s="74" t="s">
        <v>35</v>
      </c>
      <c r="R170" s="74" t="s">
        <v>51</v>
      </c>
      <c r="S170" s="74" t="s">
        <v>809</v>
      </c>
      <c r="T170" s="74" t="s">
        <v>49</v>
      </c>
      <c r="U170" s="74" t="s">
        <v>33</v>
      </c>
      <c r="V170" s="74" t="s">
        <v>34</v>
      </c>
      <c r="W170" s="74" t="s">
        <v>11</v>
      </c>
      <c r="X170" s="74" t="s">
        <v>540</v>
      </c>
      <c r="Y170" s="74" t="s">
        <v>539</v>
      </c>
      <c r="Z170" s="74" t="s">
        <v>539</v>
      </c>
      <c r="AA170" s="74" t="s">
        <v>816</v>
      </c>
      <c r="AB170" s="74" t="s">
        <v>62</v>
      </c>
      <c r="AC170" s="74" t="s">
        <v>62</v>
      </c>
      <c r="AD170" s="74" t="s">
        <v>51</v>
      </c>
      <c r="AE170" s="74" t="s">
        <v>574</v>
      </c>
      <c r="AF170" s="74" t="s">
        <v>62</v>
      </c>
      <c r="AG170" s="74" t="s">
        <v>51</v>
      </c>
      <c r="AH170" s="74" t="s">
        <v>49</v>
      </c>
      <c r="AI170" s="74" t="s">
        <v>51</v>
      </c>
      <c r="AJ170" s="74" t="s">
        <v>49</v>
      </c>
      <c r="AK170" s="74" t="s">
        <v>51</v>
      </c>
      <c r="AL170" s="74" t="s">
        <v>51</v>
      </c>
      <c r="AM170" s="74" t="s">
        <v>51</v>
      </c>
      <c r="AN170" s="74" t="s">
        <v>51</v>
      </c>
      <c r="AO170" s="74" t="s">
        <v>51</v>
      </c>
      <c r="AP170" s="74" t="s">
        <v>51</v>
      </c>
      <c r="AQ170" s="74" t="s">
        <v>51</v>
      </c>
      <c r="AR170" s="52" t="s">
        <v>219</v>
      </c>
      <c r="AS170" s="74" t="s">
        <v>51</v>
      </c>
      <c r="AT170" s="72"/>
      <c r="AU170" s="72" t="s">
        <v>807</v>
      </c>
      <c r="AV170" s="72"/>
      <c r="AW170" s="72"/>
      <c r="AX170" s="72" t="s">
        <v>194</v>
      </c>
      <c r="AY170" s="72" t="s">
        <v>194</v>
      </c>
      <c r="AZ170" s="72" t="s">
        <v>194</v>
      </c>
      <c r="BA170" s="72" t="s">
        <v>194</v>
      </c>
      <c r="BB170" s="72" t="s">
        <v>194</v>
      </c>
      <c r="BC170" s="72" t="s">
        <v>194</v>
      </c>
      <c r="BD170" s="72" t="s">
        <v>194</v>
      </c>
      <c r="BE170" s="72" t="s">
        <v>194</v>
      </c>
      <c r="BF170" s="72" t="s">
        <v>194</v>
      </c>
      <c r="BG170" s="72" t="s">
        <v>194</v>
      </c>
      <c r="BH170" s="72" t="s">
        <v>194</v>
      </c>
      <c r="BI170" s="72" t="s">
        <v>194</v>
      </c>
      <c r="BJ170" s="65"/>
      <c r="BK170" s="65"/>
      <c r="BL170" s="65" t="s">
        <v>806</v>
      </c>
      <c r="BM170" s="79" t="s">
        <v>762</v>
      </c>
    </row>
    <row r="171" spans="1:65">
      <c r="A171" s="72" t="s">
        <v>72</v>
      </c>
      <c r="B171" s="72" t="s">
        <v>0</v>
      </c>
      <c r="C171" s="72" t="s">
        <v>194</v>
      </c>
      <c r="D171" s="74" t="s">
        <v>613</v>
      </c>
      <c r="E171" s="74" t="s">
        <v>705</v>
      </c>
      <c r="F171" s="74" t="s">
        <v>38</v>
      </c>
      <c r="G171" s="74" t="s">
        <v>19</v>
      </c>
      <c r="H171" s="74" t="s">
        <v>41</v>
      </c>
      <c r="I171" s="74" t="s">
        <v>817</v>
      </c>
      <c r="J171" s="74" t="s">
        <v>32</v>
      </c>
      <c r="K171" s="74" t="s">
        <v>820</v>
      </c>
      <c r="L171" s="74">
        <v>4</v>
      </c>
      <c r="M171" s="74" t="s">
        <v>3</v>
      </c>
      <c r="N171" s="74" t="s">
        <v>42</v>
      </c>
      <c r="O171" s="74" t="s">
        <v>4</v>
      </c>
      <c r="P171" s="74" t="s">
        <v>810</v>
      </c>
      <c r="Q171" s="74" t="s">
        <v>26</v>
      </c>
      <c r="R171" s="74" t="s">
        <v>51</v>
      </c>
      <c r="S171" s="74" t="s">
        <v>809</v>
      </c>
      <c r="T171" s="74" t="s">
        <v>49</v>
      </c>
      <c r="U171" s="74" t="s">
        <v>8</v>
      </c>
      <c r="V171" s="74" t="s">
        <v>10</v>
      </c>
      <c r="W171" s="74" t="s">
        <v>11</v>
      </c>
      <c r="X171" s="74" t="s">
        <v>27</v>
      </c>
      <c r="Y171" s="74" t="s">
        <v>49</v>
      </c>
      <c r="Z171" s="74" t="s">
        <v>27</v>
      </c>
      <c r="AA171" s="74" t="s">
        <v>816</v>
      </c>
      <c r="AB171" s="74" t="s">
        <v>62</v>
      </c>
      <c r="AC171" s="74" t="s">
        <v>62</v>
      </c>
      <c r="AD171" s="74" t="s">
        <v>51</v>
      </c>
      <c r="AE171" s="74" t="s">
        <v>574</v>
      </c>
      <c r="AF171" s="74" t="s">
        <v>51</v>
      </c>
      <c r="AG171" s="74" t="s">
        <v>51</v>
      </c>
      <c r="AH171" s="74" t="s">
        <v>49</v>
      </c>
      <c r="AI171" s="74" t="s">
        <v>51</v>
      </c>
      <c r="AJ171" s="74" t="s">
        <v>49</v>
      </c>
      <c r="AK171" s="74" t="s">
        <v>51</v>
      </c>
      <c r="AL171" s="74" t="s">
        <v>51</v>
      </c>
      <c r="AM171" s="74" t="s">
        <v>51</v>
      </c>
      <c r="AN171" s="74" t="s">
        <v>51</v>
      </c>
      <c r="AO171" s="74" t="s">
        <v>51</v>
      </c>
      <c r="AP171" s="74" t="s">
        <v>51</v>
      </c>
      <c r="AQ171" s="74" t="s">
        <v>51</v>
      </c>
      <c r="AR171" s="52" t="s">
        <v>219</v>
      </c>
      <c r="AS171" s="74" t="s">
        <v>51</v>
      </c>
      <c r="AT171" s="72"/>
      <c r="AU171" s="72" t="s">
        <v>807</v>
      </c>
      <c r="AV171" s="72"/>
      <c r="AW171" s="72"/>
      <c r="AX171" s="72" t="s">
        <v>194</v>
      </c>
      <c r="AY171" s="72" t="s">
        <v>194</v>
      </c>
      <c r="AZ171" s="72" t="s">
        <v>194</v>
      </c>
      <c r="BA171" s="72" t="s">
        <v>194</v>
      </c>
      <c r="BB171" s="72" t="s">
        <v>194</v>
      </c>
      <c r="BC171" s="72" t="s">
        <v>194</v>
      </c>
      <c r="BD171" s="72" t="s">
        <v>194</v>
      </c>
      <c r="BE171" s="72" t="s">
        <v>194</v>
      </c>
      <c r="BF171" s="72" t="s">
        <v>194</v>
      </c>
      <c r="BG171" s="72" t="s">
        <v>194</v>
      </c>
      <c r="BH171" s="72" t="s">
        <v>194</v>
      </c>
      <c r="BI171" s="72" t="s">
        <v>194</v>
      </c>
      <c r="BJ171" s="65"/>
      <c r="BK171" s="65"/>
      <c r="BL171" s="65" t="s">
        <v>806</v>
      </c>
      <c r="BM171" s="79" t="s">
        <v>762</v>
      </c>
    </row>
    <row r="172" spans="1:65">
      <c r="A172" s="72" t="s">
        <v>821</v>
      </c>
      <c r="B172" s="72" t="s">
        <v>0</v>
      </c>
      <c r="C172" s="72" t="s">
        <v>194</v>
      </c>
      <c r="D172" s="74" t="s">
        <v>613</v>
      </c>
      <c r="E172" s="74" t="s">
        <v>705</v>
      </c>
      <c r="F172" s="74" t="s">
        <v>38</v>
      </c>
      <c r="G172" s="74" t="s">
        <v>734</v>
      </c>
      <c r="H172" s="74" t="s">
        <v>814</v>
      </c>
      <c r="I172" s="74" t="s">
        <v>813</v>
      </c>
      <c r="J172" s="74" t="s">
        <v>812</v>
      </c>
      <c r="K172" s="74" t="s">
        <v>820</v>
      </c>
      <c r="L172" s="74">
        <v>2</v>
      </c>
      <c r="M172" s="74" t="s">
        <v>44</v>
      </c>
      <c r="N172" s="74" t="s">
        <v>42</v>
      </c>
      <c r="O172" s="74" t="s">
        <v>4</v>
      </c>
      <c r="P172" s="74" t="s">
        <v>810</v>
      </c>
      <c r="Q172" s="74" t="s">
        <v>635</v>
      </c>
      <c r="R172" s="74" t="s">
        <v>51</v>
      </c>
      <c r="S172" s="74" t="s">
        <v>809</v>
      </c>
      <c r="T172" s="74" t="s">
        <v>49</v>
      </c>
      <c r="U172" s="74" t="s">
        <v>8</v>
      </c>
      <c r="V172" s="74" t="s">
        <v>10</v>
      </c>
      <c r="W172" s="74" t="s">
        <v>808</v>
      </c>
      <c r="X172" s="74" t="s">
        <v>27</v>
      </c>
      <c r="Y172" s="74" t="s">
        <v>49</v>
      </c>
      <c r="Z172" s="74" t="s">
        <v>49</v>
      </c>
      <c r="AA172" s="74" t="s">
        <v>684</v>
      </c>
      <c r="AB172" s="74" t="s">
        <v>62</v>
      </c>
      <c r="AC172" s="74" t="s">
        <v>62</v>
      </c>
      <c r="AD172" s="74" t="s">
        <v>51</v>
      </c>
      <c r="AE172" s="74" t="s">
        <v>574</v>
      </c>
      <c r="AF172" s="74" t="s">
        <v>62</v>
      </c>
      <c r="AG172" s="74" t="s">
        <v>51</v>
      </c>
      <c r="AH172" s="74" t="s">
        <v>49</v>
      </c>
      <c r="AI172" s="74" t="s">
        <v>51</v>
      </c>
      <c r="AJ172" s="74" t="s">
        <v>49</v>
      </c>
      <c r="AK172" s="74" t="s">
        <v>51</v>
      </c>
      <c r="AL172" s="74" t="s">
        <v>51</v>
      </c>
      <c r="AM172" s="74" t="s">
        <v>51</v>
      </c>
      <c r="AN172" s="74" t="s">
        <v>51</v>
      </c>
      <c r="AO172" s="74" t="s">
        <v>51</v>
      </c>
      <c r="AP172" s="74" t="s">
        <v>51</v>
      </c>
      <c r="AQ172" s="74" t="s">
        <v>51</v>
      </c>
      <c r="AR172" s="52" t="s">
        <v>219</v>
      </c>
      <c r="AS172" s="74" t="s">
        <v>51</v>
      </c>
      <c r="AT172" s="72"/>
      <c r="AU172" s="72" t="s">
        <v>807</v>
      </c>
      <c r="AV172" s="72"/>
      <c r="AW172" s="72"/>
      <c r="AX172" s="72" t="s">
        <v>194</v>
      </c>
      <c r="AY172" s="72" t="s">
        <v>194</v>
      </c>
      <c r="AZ172" s="72" t="s">
        <v>194</v>
      </c>
      <c r="BA172" s="72" t="s">
        <v>194</v>
      </c>
      <c r="BB172" s="72" t="s">
        <v>194</v>
      </c>
      <c r="BC172" s="72" t="s">
        <v>194</v>
      </c>
      <c r="BD172" s="72" t="s">
        <v>194</v>
      </c>
      <c r="BE172" s="72" t="s">
        <v>194</v>
      </c>
      <c r="BF172" s="72" t="s">
        <v>194</v>
      </c>
      <c r="BG172" s="72" t="s">
        <v>194</v>
      </c>
      <c r="BH172" s="72" t="s">
        <v>194</v>
      </c>
      <c r="BI172" s="72" t="s">
        <v>194</v>
      </c>
      <c r="BJ172" s="65"/>
      <c r="BK172" s="65"/>
      <c r="BL172" s="65" t="s">
        <v>806</v>
      </c>
      <c r="BM172" s="79" t="s">
        <v>762</v>
      </c>
    </row>
    <row r="173" spans="1:65">
      <c r="A173" s="72" t="s">
        <v>819</v>
      </c>
      <c r="B173" s="72" t="s">
        <v>0</v>
      </c>
      <c r="C173" s="72" t="s">
        <v>194</v>
      </c>
      <c r="D173" s="74" t="s">
        <v>613</v>
      </c>
      <c r="E173" s="74" t="s">
        <v>705</v>
      </c>
      <c r="F173" s="74" t="s">
        <v>38</v>
      </c>
      <c r="G173" s="74" t="s">
        <v>39</v>
      </c>
      <c r="H173" s="74" t="s">
        <v>40</v>
      </c>
      <c r="I173" s="74" t="s">
        <v>818</v>
      </c>
      <c r="J173" s="74" t="s">
        <v>32</v>
      </c>
      <c r="K173" s="74" t="s">
        <v>811</v>
      </c>
      <c r="L173" s="74">
        <v>4</v>
      </c>
      <c r="M173" s="74" t="s">
        <v>3</v>
      </c>
      <c r="N173" s="74" t="s">
        <v>42</v>
      </c>
      <c r="O173" s="74" t="s">
        <v>4</v>
      </c>
      <c r="P173" s="74" t="s">
        <v>810</v>
      </c>
      <c r="Q173" s="74" t="s">
        <v>35</v>
      </c>
      <c r="R173" s="74" t="s">
        <v>51</v>
      </c>
      <c r="S173" s="74" t="s">
        <v>809</v>
      </c>
      <c r="T173" s="74" t="s">
        <v>49</v>
      </c>
      <c r="U173" s="74" t="s">
        <v>33</v>
      </c>
      <c r="V173" s="74" t="s">
        <v>34</v>
      </c>
      <c r="W173" s="74" t="s">
        <v>11</v>
      </c>
      <c r="X173" s="74" t="s">
        <v>540</v>
      </c>
      <c r="Y173" s="74" t="s">
        <v>539</v>
      </c>
      <c r="Z173" s="74" t="s">
        <v>539</v>
      </c>
      <c r="AA173" s="74" t="s">
        <v>816</v>
      </c>
      <c r="AB173" s="74" t="s">
        <v>62</v>
      </c>
      <c r="AC173" s="74" t="s">
        <v>62</v>
      </c>
      <c r="AD173" s="74" t="s">
        <v>51</v>
      </c>
      <c r="AE173" s="74" t="s">
        <v>574</v>
      </c>
      <c r="AF173" s="74" t="s">
        <v>62</v>
      </c>
      <c r="AG173" s="74" t="s">
        <v>51</v>
      </c>
      <c r="AH173" s="74" t="s">
        <v>49</v>
      </c>
      <c r="AI173" s="74" t="s">
        <v>51</v>
      </c>
      <c r="AJ173" s="74" t="s">
        <v>49</v>
      </c>
      <c r="AK173" s="74" t="s">
        <v>51</v>
      </c>
      <c r="AL173" s="74" t="s">
        <v>51</v>
      </c>
      <c r="AM173" s="74" t="s">
        <v>51</v>
      </c>
      <c r="AN173" s="74" t="s">
        <v>51</v>
      </c>
      <c r="AO173" s="74" t="s">
        <v>51</v>
      </c>
      <c r="AP173" s="74" t="s">
        <v>51</v>
      </c>
      <c r="AQ173" s="72" t="s">
        <v>49</v>
      </c>
      <c r="AR173" s="52" t="s">
        <v>219</v>
      </c>
      <c r="AS173" s="74" t="s">
        <v>51</v>
      </c>
      <c r="AT173" s="72"/>
      <c r="AU173" s="72" t="s">
        <v>807</v>
      </c>
      <c r="AV173" s="72"/>
      <c r="AW173" s="72"/>
      <c r="AX173" s="72" t="s">
        <v>194</v>
      </c>
      <c r="AY173" s="72" t="s">
        <v>194</v>
      </c>
      <c r="AZ173" s="72" t="s">
        <v>194</v>
      </c>
      <c r="BA173" s="72" t="s">
        <v>194</v>
      </c>
      <c r="BB173" s="72" t="s">
        <v>194</v>
      </c>
      <c r="BC173" s="72" t="s">
        <v>194</v>
      </c>
      <c r="BD173" s="72" t="s">
        <v>194</v>
      </c>
      <c r="BE173" s="72" t="s">
        <v>194</v>
      </c>
      <c r="BF173" s="72" t="s">
        <v>194</v>
      </c>
      <c r="BG173" s="72" t="s">
        <v>194</v>
      </c>
      <c r="BH173" s="72" t="s">
        <v>194</v>
      </c>
      <c r="BI173" s="72" t="s">
        <v>194</v>
      </c>
      <c r="BJ173" s="65"/>
      <c r="BK173" s="65"/>
      <c r="BL173" s="65" t="s">
        <v>806</v>
      </c>
      <c r="BM173" s="79" t="s">
        <v>762</v>
      </c>
    </row>
    <row r="174" spans="1:65">
      <c r="A174" s="72" t="s">
        <v>71</v>
      </c>
      <c r="B174" s="72" t="s">
        <v>0</v>
      </c>
      <c r="C174" s="72" t="s">
        <v>194</v>
      </c>
      <c r="D174" s="74" t="s">
        <v>613</v>
      </c>
      <c r="E174" s="74" t="s">
        <v>705</v>
      </c>
      <c r="F174" s="74" t="s">
        <v>38</v>
      </c>
      <c r="G174" s="74" t="s">
        <v>19</v>
      </c>
      <c r="H174" s="74" t="s">
        <v>43</v>
      </c>
      <c r="I174" s="74" t="s">
        <v>817</v>
      </c>
      <c r="J174" s="74" t="s">
        <v>32</v>
      </c>
      <c r="K174" s="74" t="s">
        <v>811</v>
      </c>
      <c r="L174" s="74">
        <v>2</v>
      </c>
      <c r="M174" s="74" t="s">
        <v>44</v>
      </c>
      <c r="N174" s="74" t="s">
        <v>42</v>
      </c>
      <c r="O174" s="74" t="s">
        <v>4</v>
      </c>
      <c r="P174" s="74" t="s">
        <v>810</v>
      </c>
      <c r="Q174" s="74" t="s">
        <v>26</v>
      </c>
      <c r="R174" s="74" t="s">
        <v>51</v>
      </c>
      <c r="S174" s="74" t="s">
        <v>809</v>
      </c>
      <c r="T174" s="74" t="s">
        <v>49</v>
      </c>
      <c r="U174" s="74" t="s">
        <v>8</v>
      </c>
      <c r="V174" s="74" t="s">
        <v>10</v>
      </c>
      <c r="W174" s="74" t="s">
        <v>11</v>
      </c>
      <c r="X174" s="74" t="s">
        <v>46</v>
      </c>
      <c r="Y174" s="74" t="s">
        <v>49</v>
      </c>
      <c r="Z174" s="74" t="s">
        <v>46</v>
      </c>
      <c r="AA174" s="74" t="s">
        <v>816</v>
      </c>
      <c r="AB174" s="74" t="s">
        <v>62</v>
      </c>
      <c r="AC174" s="74" t="s">
        <v>62</v>
      </c>
      <c r="AD174" s="74" t="s">
        <v>51</v>
      </c>
      <c r="AE174" s="74" t="s">
        <v>574</v>
      </c>
      <c r="AF174" s="74" t="s">
        <v>51</v>
      </c>
      <c r="AG174" s="74" t="s">
        <v>51</v>
      </c>
      <c r="AH174" s="74" t="s">
        <v>49</v>
      </c>
      <c r="AI174" s="74" t="s">
        <v>51</v>
      </c>
      <c r="AJ174" s="74" t="s">
        <v>49</v>
      </c>
      <c r="AK174" s="74" t="s">
        <v>51</v>
      </c>
      <c r="AL174" s="74" t="s">
        <v>51</v>
      </c>
      <c r="AM174" s="74" t="s">
        <v>51</v>
      </c>
      <c r="AN174" s="74" t="s">
        <v>51</v>
      </c>
      <c r="AO174" s="74" t="s">
        <v>51</v>
      </c>
      <c r="AP174" s="74" t="s">
        <v>51</v>
      </c>
      <c r="AQ174" s="72" t="s">
        <v>49</v>
      </c>
      <c r="AR174" s="52" t="s">
        <v>219</v>
      </c>
      <c r="AS174" s="74" t="s">
        <v>51</v>
      </c>
      <c r="AT174" s="72"/>
      <c r="AU174" s="72" t="s">
        <v>807</v>
      </c>
      <c r="AV174" s="72"/>
      <c r="AW174" s="72"/>
      <c r="AX174" s="72" t="s">
        <v>194</v>
      </c>
      <c r="AY174" s="72" t="s">
        <v>194</v>
      </c>
      <c r="AZ174" s="72" t="s">
        <v>194</v>
      </c>
      <c r="BA174" s="72" t="s">
        <v>194</v>
      </c>
      <c r="BB174" s="72" t="s">
        <v>194</v>
      </c>
      <c r="BC174" s="72" t="s">
        <v>194</v>
      </c>
      <c r="BD174" s="72" t="s">
        <v>194</v>
      </c>
      <c r="BE174" s="72" t="s">
        <v>194</v>
      </c>
      <c r="BF174" s="72" t="s">
        <v>194</v>
      </c>
      <c r="BG174" s="72" t="s">
        <v>194</v>
      </c>
      <c r="BH174" s="72" t="s">
        <v>194</v>
      </c>
      <c r="BI174" s="72" t="s">
        <v>194</v>
      </c>
      <c r="BJ174" s="65"/>
      <c r="BK174" s="65"/>
      <c r="BL174" s="65" t="s">
        <v>806</v>
      </c>
      <c r="BM174" s="79" t="s">
        <v>762</v>
      </c>
    </row>
    <row r="175" spans="1:65">
      <c r="A175" s="72" t="s">
        <v>815</v>
      </c>
      <c r="B175" s="72" t="s">
        <v>0</v>
      </c>
      <c r="C175" s="72" t="s">
        <v>194</v>
      </c>
      <c r="D175" s="74" t="s">
        <v>613</v>
      </c>
      <c r="E175" s="74" t="s">
        <v>705</v>
      </c>
      <c r="F175" s="74" t="s">
        <v>38</v>
      </c>
      <c r="G175" s="74" t="s">
        <v>734</v>
      </c>
      <c r="H175" s="74" t="s">
        <v>814</v>
      </c>
      <c r="I175" s="74" t="s">
        <v>813</v>
      </c>
      <c r="J175" s="74" t="s">
        <v>812</v>
      </c>
      <c r="K175" s="74" t="s">
        <v>811</v>
      </c>
      <c r="L175" s="74">
        <v>2</v>
      </c>
      <c r="M175" s="74" t="s">
        <v>44</v>
      </c>
      <c r="N175" s="74" t="s">
        <v>42</v>
      </c>
      <c r="O175" s="74" t="s">
        <v>4</v>
      </c>
      <c r="P175" s="74" t="s">
        <v>810</v>
      </c>
      <c r="Q175" s="74" t="s">
        <v>635</v>
      </c>
      <c r="R175" s="74" t="s">
        <v>51</v>
      </c>
      <c r="S175" s="74" t="s">
        <v>809</v>
      </c>
      <c r="T175" s="74" t="s">
        <v>49</v>
      </c>
      <c r="U175" s="74" t="s">
        <v>8</v>
      </c>
      <c r="V175" s="74" t="s">
        <v>10</v>
      </c>
      <c r="W175" s="74" t="s">
        <v>808</v>
      </c>
      <c r="X175" s="74" t="s">
        <v>27</v>
      </c>
      <c r="Y175" s="74" t="s">
        <v>49</v>
      </c>
      <c r="Z175" s="74" t="s">
        <v>49</v>
      </c>
      <c r="AA175" s="74" t="s">
        <v>684</v>
      </c>
      <c r="AB175" s="74" t="s">
        <v>62</v>
      </c>
      <c r="AC175" s="74" t="s">
        <v>62</v>
      </c>
      <c r="AD175" s="74" t="s">
        <v>51</v>
      </c>
      <c r="AE175" s="74" t="s">
        <v>574</v>
      </c>
      <c r="AF175" s="74" t="s">
        <v>62</v>
      </c>
      <c r="AG175" s="74" t="s">
        <v>51</v>
      </c>
      <c r="AH175" s="74" t="s">
        <v>49</v>
      </c>
      <c r="AI175" s="74" t="s">
        <v>51</v>
      </c>
      <c r="AJ175" s="74" t="s">
        <v>49</v>
      </c>
      <c r="AK175" s="74" t="s">
        <v>51</v>
      </c>
      <c r="AL175" s="74" t="s">
        <v>51</v>
      </c>
      <c r="AM175" s="74" t="s">
        <v>51</v>
      </c>
      <c r="AN175" s="74" t="s">
        <v>51</v>
      </c>
      <c r="AO175" s="74" t="s">
        <v>51</v>
      </c>
      <c r="AP175" s="74" t="s">
        <v>51</v>
      </c>
      <c r="AQ175" s="72" t="s">
        <v>49</v>
      </c>
      <c r="AR175" s="52" t="s">
        <v>219</v>
      </c>
      <c r="AS175" s="74" t="s">
        <v>51</v>
      </c>
      <c r="AT175" s="72"/>
      <c r="AU175" s="72" t="s">
        <v>807</v>
      </c>
      <c r="AV175" s="72"/>
      <c r="AW175" s="72"/>
      <c r="AX175" s="72" t="s">
        <v>194</v>
      </c>
      <c r="AY175" s="72" t="s">
        <v>194</v>
      </c>
      <c r="AZ175" s="72" t="s">
        <v>194</v>
      </c>
      <c r="BA175" s="72" t="s">
        <v>194</v>
      </c>
      <c r="BB175" s="72" t="s">
        <v>194</v>
      </c>
      <c r="BC175" s="72" t="s">
        <v>194</v>
      </c>
      <c r="BD175" s="72" t="s">
        <v>194</v>
      </c>
      <c r="BE175" s="72" t="s">
        <v>194</v>
      </c>
      <c r="BF175" s="72" t="s">
        <v>194</v>
      </c>
      <c r="BG175" s="72" t="s">
        <v>194</v>
      </c>
      <c r="BH175" s="72" t="s">
        <v>194</v>
      </c>
      <c r="BI175" s="72" t="s">
        <v>194</v>
      </c>
      <c r="BJ175" s="65"/>
      <c r="BK175" s="65"/>
      <c r="BL175" s="65" t="s">
        <v>806</v>
      </c>
      <c r="BM175" s="79" t="s">
        <v>762</v>
      </c>
    </row>
    <row r="176" spans="1:65">
      <c r="A176" s="72" t="s">
        <v>805</v>
      </c>
      <c r="B176" s="72" t="s">
        <v>0</v>
      </c>
      <c r="C176" s="72" t="s">
        <v>194</v>
      </c>
      <c r="D176" s="72"/>
      <c r="E176" s="72"/>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2"/>
      <c r="AL176" s="72"/>
      <c r="AM176" s="74"/>
      <c r="AN176" s="72"/>
      <c r="AO176" s="72"/>
      <c r="AP176" s="72"/>
      <c r="AQ176" s="72"/>
      <c r="AR176" s="52" t="s">
        <v>219</v>
      </c>
      <c r="AS176" s="72"/>
      <c r="AT176" s="72"/>
      <c r="AU176" s="72"/>
      <c r="AV176" s="72"/>
      <c r="AW176" s="72"/>
      <c r="AX176" s="72" t="s">
        <v>194</v>
      </c>
      <c r="AY176" s="72" t="s">
        <v>194</v>
      </c>
      <c r="AZ176" s="72" t="s">
        <v>194</v>
      </c>
      <c r="BA176" s="72" t="s">
        <v>194</v>
      </c>
      <c r="BB176" s="72" t="s">
        <v>194</v>
      </c>
      <c r="BC176" s="72" t="s">
        <v>194</v>
      </c>
      <c r="BD176" s="72" t="s">
        <v>194</v>
      </c>
      <c r="BE176" s="72" t="s">
        <v>194</v>
      </c>
      <c r="BF176" s="72" t="s">
        <v>194</v>
      </c>
      <c r="BG176" s="72" t="s">
        <v>194</v>
      </c>
      <c r="BH176" s="72" t="s">
        <v>194</v>
      </c>
      <c r="BI176" s="72" t="s">
        <v>194</v>
      </c>
      <c r="BJ176" s="65"/>
      <c r="BK176" s="65"/>
      <c r="BL176" s="65" t="s">
        <v>803</v>
      </c>
      <c r="BM176" s="79"/>
    </row>
    <row r="177" spans="1:65">
      <c r="A177" s="72" t="s">
        <v>804</v>
      </c>
      <c r="B177" s="72" t="s">
        <v>0</v>
      </c>
      <c r="C177" s="72" t="s">
        <v>194</v>
      </c>
      <c r="D177" s="72"/>
      <c r="E177" s="72"/>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2"/>
      <c r="AL177" s="72"/>
      <c r="AM177" s="74"/>
      <c r="AN177" s="72"/>
      <c r="AO177" s="72"/>
      <c r="AP177" s="72"/>
      <c r="AQ177" s="72"/>
      <c r="AR177" s="52" t="s">
        <v>219</v>
      </c>
      <c r="AS177" s="72"/>
      <c r="AT177" s="72"/>
      <c r="AU177" s="72"/>
      <c r="AV177" s="72"/>
      <c r="AW177" s="72"/>
      <c r="AX177" s="72" t="s">
        <v>194</v>
      </c>
      <c r="AY177" s="72" t="s">
        <v>194</v>
      </c>
      <c r="AZ177" s="72" t="s">
        <v>194</v>
      </c>
      <c r="BA177" s="72" t="s">
        <v>194</v>
      </c>
      <c r="BB177" s="72" t="s">
        <v>194</v>
      </c>
      <c r="BC177" s="72" t="s">
        <v>194</v>
      </c>
      <c r="BD177" s="72" t="s">
        <v>194</v>
      </c>
      <c r="BE177" s="72" t="s">
        <v>194</v>
      </c>
      <c r="BF177" s="72" t="s">
        <v>194</v>
      </c>
      <c r="BG177" s="72" t="s">
        <v>194</v>
      </c>
      <c r="BH177" s="72" t="s">
        <v>194</v>
      </c>
      <c r="BI177" s="72" t="s">
        <v>194</v>
      </c>
      <c r="BJ177" s="65"/>
      <c r="BK177" s="65"/>
      <c r="BL177" s="65" t="s">
        <v>803</v>
      </c>
      <c r="BM177" s="79"/>
    </row>
    <row r="178" spans="1:65">
      <c r="A178" s="72" t="s">
        <v>802</v>
      </c>
      <c r="B178" s="72" t="s">
        <v>0</v>
      </c>
      <c r="C178" s="72" t="s">
        <v>194</v>
      </c>
      <c r="D178" s="72" t="s">
        <v>697</v>
      </c>
      <c r="E178" s="74" t="s">
        <v>705</v>
      </c>
      <c r="F178" s="74" t="s">
        <v>64</v>
      </c>
      <c r="G178" s="74" t="s">
        <v>63</v>
      </c>
      <c r="H178" s="74" t="s">
        <v>66</v>
      </c>
      <c r="I178" s="74" t="s">
        <v>67</v>
      </c>
      <c r="J178" s="74" t="s">
        <v>60</v>
      </c>
      <c r="K178" s="74" t="s">
        <v>801</v>
      </c>
      <c r="L178" s="74">
        <v>4</v>
      </c>
      <c r="M178" s="74" t="s">
        <v>59</v>
      </c>
      <c r="N178" s="74" t="s">
        <v>61</v>
      </c>
      <c r="O178" s="74" t="s">
        <v>4</v>
      </c>
      <c r="P178" s="74" t="s">
        <v>45</v>
      </c>
      <c r="Q178" s="74" t="s">
        <v>50</v>
      </c>
      <c r="R178" s="74" t="s">
        <v>51</v>
      </c>
      <c r="S178" s="74" t="s">
        <v>81</v>
      </c>
      <c r="T178" s="74" t="s">
        <v>62</v>
      </c>
      <c r="U178" s="74" t="s">
        <v>8</v>
      </c>
      <c r="V178" s="74" t="s">
        <v>34</v>
      </c>
      <c r="W178" s="74" t="s">
        <v>11</v>
      </c>
      <c r="X178" s="74" t="s">
        <v>539</v>
      </c>
      <c r="Y178" s="74" t="s">
        <v>540</v>
      </c>
      <c r="Z178" s="74" t="s">
        <v>539</v>
      </c>
      <c r="AA178" s="74" t="s">
        <v>526</v>
      </c>
      <c r="AB178" s="74" t="s">
        <v>62</v>
      </c>
      <c r="AC178" s="74">
        <v>2</v>
      </c>
      <c r="AD178" s="74" t="s">
        <v>51</v>
      </c>
      <c r="AE178" s="74" t="s">
        <v>750</v>
      </c>
      <c r="AF178" s="74" t="s">
        <v>49</v>
      </c>
      <c r="AG178" s="74" t="s">
        <v>51</v>
      </c>
      <c r="AH178" s="74" t="s">
        <v>51</v>
      </c>
      <c r="AI178" s="74" t="s">
        <v>738</v>
      </c>
      <c r="AJ178" s="74"/>
      <c r="AK178" s="72"/>
      <c r="AL178" s="72"/>
      <c r="AM178" s="74"/>
      <c r="AN178" s="72"/>
      <c r="AO178" s="72"/>
      <c r="AP178" s="72"/>
      <c r="AQ178" s="72"/>
      <c r="AR178" s="52" t="s">
        <v>219</v>
      </c>
      <c r="AS178" s="72"/>
      <c r="AT178" s="72"/>
      <c r="AU178" s="72"/>
      <c r="AV178" s="72"/>
      <c r="AW178" s="72"/>
      <c r="AX178" s="72" t="s">
        <v>194</v>
      </c>
      <c r="AY178" s="72" t="s">
        <v>194</v>
      </c>
      <c r="AZ178" s="72" t="s">
        <v>194</v>
      </c>
      <c r="BA178" s="72" t="s">
        <v>194</v>
      </c>
      <c r="BB178" s="72" t="s">
        <v>194</v>
      </c>
      <c r="BC178" s="72" t="s">
        <v>194</v>
      </c>
      <c r="BD178" s="72" t="s">
        <v>194</v>
      </c>
      <c r="BE178" s="72" t="s">
        <v>194</v>
      </c>
      <c r="BF178" s="72" t="s">
        <v>194</v>
      </c>
      <c r="BG178" s="72" t="s">
        <v>194</v>
      </c>
      <c r="BH178" s="72" t="s">
        <v>194</v>
      </c>
      <c r="BI178" s="72" t="s">
        <v>194</v>
      </c>
      <c r="BJ178" s="65"/>
      <c r="BK178" s="65"/>
      <c r="BL178" s="65" t="s">
        <v>800</v>
      </c>
      <c r="BM178" s="79" t="s">
        <v>762</v>
      </c>
    </row>
    <row r="179" spans="1:65">
      <c r="A179" s="72" t="s">
        <v>73</v>
      </c>
      <c r="B179" s="72" t="s">
        <v>0</v>
      </c>
      <c r="C179" s="72" t="s">
        <v>194</v>
      </c>
      <c r="D179" s="72" t="s">
        <v>697</v>
      </c>
      <c r="E179" s="74" t="s">
        <v>705</v>
      </c>
      <c r="F179" s="74" t="s">
        <v>64</v>
      </c>
      <c r="G179" s="74" t="s">
        <v>19</v>
      </c>
      <c r="H179" s="74" t="s">
        <v>68</v>
      </c>
      <c r="I179" s="74" t="s">
        <v>47</v>
      </c>
      <c r="J179" s="74" t="s">
        <v>65</v>
      </c>
      <c r="K179" s="74" t="s">
        <v>801</v>
      </c>
      <c r="L179" s="74">
        <v>4</v>
      </c>
      <c r="M179" s="74" t="s">
        <v>59</v>
      </c>
      <c r="N179" s="74" t="s">
        <v>61</v>
      </c>
      <c r="O179" s="74" t="s">
        <v>4</v>
      </c>
      <c r="P179" s="74" t="s">
        <v>45</v>
      </c>
      <c r="Q179" s="74" t="s">
        <v>37</v>
      </c>
      <c r="R179" s="74" t="s">
        <v>51</v>
      </c>
      <c r="S179" s="74" t="s">
        <v>81</v>
      </c>
      <c r="T179" s="74" t="s">
        <v>62</v>
      </c>
      <c r="U179" s="74" t="s">
        <v>8</v>
      </c>
      <c r="V179" s="74" t="s">
        <v>10</v>
      </c>
      <c r="W179" s="74" t="s">
        <v>11</v>
      </c>
      <c r="X179" s="74" t="s">
        <v>27</v>
      </c>
      <c r="Y179" s="74" t="s">
        <v>28</v>
      </c>
      <c r="Z179" s="74" t="s">
        <v>27</v>
      </c>
      <c r="AA179" s="74" t="s">
        <v>526</v>
      </c>
      <c r="AB179" s="74" t="s">
        <v>62</v>
      </c>
      <c r="AC179" s="74">
        <v>2</v>
      </c>
      <c r="AD179" s="74" t="s">
        <v>51</v>
      </c>
      <c r="AE179" s="74" t="s">
        <v>750</v>
      </c>
      <c r="AF179" s="74" t="s">
        <v>49</v>
      </c>
      <c r="AG179" s="74" t="s">
        <v>51</v>
      </c>
      <c r="AH179" s="74" t="s">
        <v>51</v>
      </c>
      <c r="AI179" s="74" t="s">
        <v>738</v>
      </c>
      <c r="AJ179" s="74"/>
      <c r="AK179" s="72"/>
      <c r="AL179" s="72"/>
      <c r="AM179" s="74"/>
      <c r="AN179" s="72"/>
      <c r="AO179" s="72"/>
      <c r="AP179" s="72"/>
      <c r="AQ179" s="72"/>
      <c r="AR179" s="52" t="s">
        <v>219</v>
      </c>
      <c r="AS179" s="72"/>
      <c r="AT179" s="72"/>
      <c r="AU179" s="72"/>
      <c r="AV179" s="72"/>
      <c r="AW179" s="72"/>
      <c r="AX179" s="72" t="s">
        <v>194</v>
      </c>
      <c r="AY179" s="72" t="s">
        <v>194</v>
      </c>
      <c r="AZ179" s="72" t="s">
        <v>194</v>
      </c>
      <c r="BA179" s="72" t="s">
        <v>194</v>
      </c>
      <c r="BB179" s="72" t="s">
        <v>194</v>
      </c>
      <c r="BC179" s="72" t="s">
        <v>194</v>
      </c>
      <c r="BD179" s="72" t="s">
        <v>194</v>
      </c>
      <c r="BE179" s="72" t="s">
        <v>194</v>
      </c>
      <c r="BF179" s="72" t="s">
        <v>194</v>
      </c>
      <c r="BG179" s="72" t="s">
        <v>194</v>
      </c>
      <c r="BH179" s="72" t="s">
        <v>194</v>
      </c>
      <c r="BI179" s="72" t="s">
        <v>194</v>
      </c>
      <c r="BJ179" s="65"/>
      <c r="BK179" s="65"/>
      <c r="BL179" s="65" t="s">
        <v>800</v>
      </c>
      <c r="BM179" s="79" t="s">
        <v>762</v>
      </c>
    </row>
    <row r="180" spans="1:65" ht="63.75">
      <c r="A180" s="72" t="s">
        <v>2173</v>
      </c>
      <c r="B180" s="72" t="s">
        <v>0</v>
      </c>
      <c r="C180" s="72" t="s">
        <v>194</v>
      </c>
      <c r="D180" s="72" t="s">
        <v>697</v>
      </c>
      <c r="E180" s="74" t="s">
        <v>705</v>
      </c>
      <c r="F180" s="74" t="s">
        <v>2175</v>
      </c>
      <c r="G180" s="74" t="s">
        <v>63</v>
      </c>
      <c r="H180" s="74" t="s">
        <v>2176</v>
      </c>
      <c r="I180" s="74" t="s">
        <v>2178</v>
      </c>
      <c r="J180" s="74" t="s">
        <v>2179</v>
      </c>
      <c r="K180" s="74" t="s">
        <v>2181</v>
      </c>
      <c r="L180" s="74">
        <v>4</v>
      </c>
      <c r="M180" s="74" t="s">
        <v>59</v>
      </c>
      <c r="N180" s="74" t="s">
        <v>61</v>
      </c>
      <c r="O180" s="151" t="s">
        <v>2183</v>
      </c>
      <c r="P180" s="74" t="s">
        <v>2186</v>
      </c>
      <c r="Q180" s="74" t="s">
        <v>838</v>
      </c>
      <c r="R180" s="74" t="s">
        <v>51</v>
      </c>
      <c r="S180" s="74" t="s">
        <v>2184</v>
      </c>
      <c r="T180" s="74" t="s">
        <v>62</v>
      </c>
      <c r="U180" s="74" t="s">
        <v>998</v>
      </c>
      <c r="V180" s="74" t="s">
        <v>899</v>
      </c>
      <c r="W180" s="74" t="s">
        <v>879</v>
      </c>
      <c r="X180" s="74" t="s">
        <v>49</v>
      </c>
      <c r="Y180" s="74" t="s">
        <v>540</v>
      </c>
      <c r="Z180" s="74" t="s">
        <v>539</v>
      </c>
      <c r="AA180" s="74" t="s">
        <v>526</v>
      </c>
      <c r="AB180" s="74" t="s">
        <v>62</v>
      </c>
      <c r="AC180" s="74" t="s">
        <v>62</v>
      </c>
      <c r="AD180" s="74" t="s">
        <v>51</v>
      </c>
      <c r="AE180" s="74" t="s">
        <v>574</v>
      </c>
      <c r="AF180" s="74" t="s">
        <v>49</v>
      </c>
      <c r="AG180" s="74" t="s">
        <v>51</v>
      </c>
      <c r="AH180" s="74" t="s">
        <v>738</v>
      </c>
      <c r="AI180" s="74" t="s">
        <v>51</v>
      </c>
      <c r="AJ180" s="74" t="s">
        <v>49</v>
      </c>
      <c r="AK180" s="72" t="s">
        <v>51</v>
      </c>
      <c r="AL180" s="72"/>
      <c r="AM180" s="74" t="s">
        <v>51</v>
      </c>
      <c r="AN180" s="72" t="s">
        <v>62</v>
      </c>
      <c r="AO180" s="72" t="s">
        <v>51</v>
      </c>
      <c r="AP180" s="72" t="s">
        <v>51</v>
      </c>
      <c r="AQ180" s="72" t="s">
        <v>49</v>
      </c>
      <c r="AR180" s="52" t="s">
        <v>219</v>
      </c>
      <c r="AS180" s="72" t="s">
        <v>51</v>
      </c>
      <c r="AT180" s="72" t="s">
        <v>1067</v>
      </c>
      <c r="AU180" s="72" t="s">
        <v>2185</v>
      </c>
      <c r="AV180" s="72"/>
      <c r="AW180" s="72" t="s">
        <v>1893</v>
      </c>
      <c r="AX180" s="72" t="s">
        <v>194</v>
      </c>
      <c r="AY180" s="72" t="s">
        <v>194</v>
      </c>
      <c r="AZ180" s="72" t="s">
        <v>194</v>
      </c>
      <c r="BA180" s="72" t="s">
        <v>194</v>
      </c>
      <c r="BB180" s="72" t="s">
        <v>194</v>
      </c>
      <c r="BC180" s="72" t="s">
        <v>194</v>
      </c>
      <c r="BD180" s="72" t="s">
        <v>194</v>
      </c>
      <c r="BE180" s="72" t="s">
        <v>194</v>
      </c>
      <c r="BF180" s="72" t="s">
        <v>194</v>
      </c>
      <c r="BG180" s="72" t="s">
        <v>194</v>
      </c>
      <c r="BH180" s="72" t="s">
        <v>194</v>
      </c>
      <c r="BI180" s="72" t="s">
        <v>194</v>
      </c>
      <c r="BJ180" s="65" t="s">
        <v>2187</v>
      </c>
      <c r="BK180" s="65"/>
      <c r="BL180" s="65"/>
      <c r="BM180" s="79"/>
    </row>
    <row r="181" spans="1:65" ht="63.75">
      <c r="A181" s="72" t="s">
        <v>2174</v>
      </c>
      <c r="B181" s="72" t="s">
        <v>0</v>
      </c>
      <c r="C181" s="72" t="s">
        <v>194</v>
      </c>
      <c r="D181" s="72" t="s">
        <v>697</v>
      </c>
      <c r="E181" s="74" t="s">
        <v>705</v>
      </c>
      <c r="F181" s="74" t="s">
        <v>2175</v>
      </c>
      <c r="G181" s="74" t="s">
        <v>19</v>
      </c>
      <c r="H181" s="74" t="s">
        <v>2177</v>
      </c>
      <c r="I181" s="74" t="s">
        <v>835</v>
      </c>
      <c r="J181" s="74" t="s">
        <v>2180</v>
      </c>
      <c r="K181" s="74" t="s">
        <v>2182</v>
      </c>
      <c r="L181" s="74">
        <v>4</v>
      </c>
      <c r="M181" s="74" t="s">
        <v>59</v>
      </c>
      <c r="N181" s="74" t="s">
        <v>61</v>
      </c>
      <c r="O181" s="151" t="s">
        <v>2183</v>
      </c>
      <c r="P181" s="74" t="s">
        <v>2186</v>
      </c>
      <c r="Q181" s="74" t="s">
        <v>834</v>
      </c>
      <c r="R181" s="74" t="s">
        <v>51</v>
      </c>
      <c r="S181" s="74" t="s">
        <v>2184</v>
      </c>
      <c r="T181" s="74" t="s">
        <v>62</v>
      </c>
      <c r="U181" s="74" t="s">
        <v>877</v>
      </c>
      <c r="V181" s="74" t="s">
        <v>878</v>
      </c>
      <c r="W181" s="74" t="s">
        <v>879</v>
      </c>
      <c r="X181" s="74" t="s">
        <v>49</v>
      </c>
      <c r="Y181" s="74" t="s">
        <v>28</v>
      </c>
      <c r="Z181" s="74" t="s">
        <v>27</v>
      </c>
      <c r="AA181" s="74" t="s">
        <v>526</v>
      </c>
      <c r="AB181" s="74" t="s">
        <v>62</v>
      </c>
      <c r="AC181" s="74" t="s">
        <v>62</v>
      </c>
      <c r="AD181" s="74" t="s">
        <v>51</v>
      </c>
      <c r="AE181" s="74" t="s">
        <v>574</v>
      </c>
      <c r="AF181" s="74" t="s">
        <v>49</v>
      </c>
      <c r="AG181" s="74" t="s">
        <v>51</v>
      </c>
      <c r="AH181" s="74" t="s">
        <v>738</v>
      </c>
      <c r="AI181" s="74" t="s">
        <v>51</v>
      </c>
      <c r="AJ181" s="74" t="s">
        <v>49</v>
      </c>
      <c r="AK181" s="72" t="s">
        <v>51</v>
      </c>
      <c r="AL181" s="72"/>
      <c r="AM181" s="74" t="s">
        <v>51</v>
      </c>
      <c r="AN181" s="72" t="s">
        <v>62</v>
      </c>
      <c r="AO181" s="72" t="s">
        <v>51</v>
      </c>
      <c r="AP181" s="72" t="s">
        <v>51</v>
      </c>
      <c r="AQ181" s="72" t="s">
        <v>49</v>
      </c>
      <c r="AR181" s="52" t="s">
        <v>219</v>
      </c>
      <c r="AS181" s="72" t="s">
        <v>51</v>
      </c>
      <c r="AT181" s="72" t="s">
        <v>1067</v>
      </c>
      <c r="AU181" s="72" t="s">
        <v>2185</v>
      </c>
      <c r="AV181" s="72"/>
      <c r="AW181" s="72" t="s">
        <v>1893</v>
      </c>
      <c r="AX181" s="72" t="s">
        <v>194</v>
      </c>
      <c r="AY181" s="72" t="s">
        <v>194</v>
      </c>
      <c r="AZ181" s="72" t="s">
        <v>194</v>
      </c>
      <c r="BA181" s="72" t="s">
        <v>194</v>
      </c>
      <c r="BB181" s="72" t="s">
        <v>194</v>
      </c>
      <c r="BC181" s="72" t="s">
        <v>194</v>
      </c>
      <c r="BD181" s="72" t="s">
        <v>194</v>
      </c>
      <c r="BE181" s="72" t="s">
        <v>194</v>
      </c>
      <c r="BF181" s="72" t="s">
        <v>194</v>
      </c>
      <c r="BG181" s="72" t="s">
        <v>194</v>
      </c>
      <c r="BH181" s="72" t="s">
        <v>194</v>
      </c>
      <c r="BI181" s="72" t="s">
        <v>194</v>
      </c>
      <c r="BJ181" s="65" t="s">
        <v>2187</v>
      </c>
      <c r="BK181" s="65"/>
      <c r="BL181" s="65"/>
      <c r="BM181" s="79"/>
    </row>
    <row r="182" spans="1:65" ht="63.75">
      <c r="A182" s="72" t="s">
        <v>799</v>
      </c>
      <c r="B182" s="72" t="s">
        <v>0</v>
      </c>
      <c r="C182" s="72" t="s">
        <v>194</v>
      </c>
      <c r="D182" s="72" t="s">
        <v>794</v>
      </c>
      <c r="E182" s="72" t="s">
        <v>793</v>
      </c>
      <c r="F182" s="74" t="s">
        <v>667</v>
      </c>
      <c r="G182" s="74" t="s">
        <v>798</v>
      </c>
      <c r="H182" s="74" t="s">
        <v>797</v>
      </c>
      <c r="I182" s="74" t="s">
        <v>790</v>
      </c>
      <c r="J182" s="74" t="s">
        <v>796</v>
      </c>
      <c r="K182" s="74" t="s">
        <v>1897</v>
      </c>
      <c r="L182" s="74">
        <v>2</v>
      </c>
      <c r="M182" s="74" t="s">
        <v>1903</v>
      </c>
      <c r="N182" s="74" t="s">
        <v>25</v>
      </c>
      <c r="O182" s="74" t="s">
        <v>792</v>
      </c>
      <c r="P182" s="74" t="s">
        <v>1904</v>
      </c>
      <c r="Q182" s="74" t="s">
        <v>751</v>
      </c>
      <c r="R182" s="74" t="s">
        <v>51</v>
      </c>
      <c r="S182" s="74" t="s">
        <v>1905</v>
      </c>
      <c r="T182" s="74" t="s">
        <v>62</v>
      </c>
      <c r="U182" s="74" t="s">
        <v>8</v>
      </c>
      <c r="V182" s="74" t="s">
        <v>34</v>
      </c>
      <c r="W182" s="74" t="s">
        <v>11</v>
      </c>
      <c r="X182" s="74" t="s">
        <v>49</v>
      </c>
      <c r="Y182" s="74" t="s">
        <v>540</v>
      </c>
      <c r="Z182" s="74" t="s">
        <v>539</v>
      </c>
      <c r="AA182" s="74" t="s">
        <v>526</v>
      </c>
      <c r="AB182" s="74" t="s">
        <v>62</v>
      </c>
      <c r="AC182" s="74" t="s">
        <v>62</v>
      </c>
      <c r="AD182" s="74" t="s">
        <v>51</v>
      </c>
      <c r="AE182" s="74" t="s">
        <v>750</v>
      </c>
      <c r="AF182" s="74" t="s">
        <v>49</v>
      </c>
      <c r="AG182" s="74" t="s">
        <v>51</v>
      </c>
      <c r="AH182" s="74" t="s">
        <v>51</v>
      </c>
      <c r="AI182" s="74" t="s">
        <v>738</v>
      </c>
      <c r="AJ182" s="74" t="s">
        <v>49</v>
      </c>
      <c r="AK182" s="72" t="s">
        <v>51</v>
      </c>
      <c r="AL182" s="72" t="s">
        <v>51</v>
      </c>
      <c r="AM182" s="74" t="s">
        <v>51</v>
      </c>
      <c r="AN182" s="72" t="s">
        <v>62</v>
      </c>
      <c r="AO182" s="72" t="s">
        <v>49</v>
      </c>
      <c r="AP182" s="72" t="s">
        <v>51</v>
      </c>
      <c r="AQ182" s="72" t="s">
        <v>49</v>
      </c>
      <c r="AR182" s="52" t="s">
        <v>219</v>
      </c>
      <c r="AS182" s="72" t="s">
        <v>49</v>
      </c>
      <c r="AT182" s="72" t="s">
        <v>1067</v>
      </c>
      <c r="AU182" s="72" t="s">
        <v>910</v>
      </c>
      <c r="AV182" s="72" t="s">
        <v>790</v>
      </c>
      <c r="AW182" s="72" t="s">
        <v>1893</v>
      </c>
      <c r="AX182" s="72" t="s">
        <v>194</v>
      </c>
      <c r="AY182" s="72" t="s">
        <v>194</v>
      </c>
      <c r="AZ182" s="72" t="s">
        <v>194</v>
      </c>
      <c r="BA182" s="72" t="s">
        <v>194</v>
      </c>
      <c r="BB182" s="72" t="s">
        <v>194</v>
      </c>
      <c r="BC182" s="72" t="s">
        <v>194</v>
      </c>
      <c r="BD182" s="72" t="s">
        <v>194</v>
      </c>
      <c r="BE182" s="72" t="s">
        <v>194</v>
      </c>
      <c r="BF182" s="72" t="s">
        <v>194</v>
      </c>
      <c r="BG182" s="72" t="s">
        <v>194</v>
      </c>
      <c r="BH182" s="72" t="s">
        <v>194</v>
      </c>
      <c r="BI182" s="72" t="s">
        <v>194</v>
      </c>
      <c r="BJ182" s="65"/>
      <c r="BK182" s="65"/>
      <c r="BL182" s="65" t="s">
        <v>789</v>
      </c>
      <c r="BM182" s="79" t="s">
        <v>788</v>
      </c>
    </row>
    <row r="183" spans="1:65" ht="12.75" customHeight="1">
      <c r="A183" s="72" t="s">
        <v>795</v>
      </c>
      <c r="B183" s="72" t="s">
        <v>0</v>
      </c>
      <c r="C183" s="72" t="s">
        <v>194</v>
      </c>
      <c r="D183" s="72" t="s">
        <v>794</v>
      </c>
      <c r="E183" s="72" t="s">
        <v>793</v>
      </c>
      <c r="F183" s="74" t="s">
        <v>667</v>
      </c>
      <c r="G183" s="74" t="s">
        <v>19</v>
      </c>
      <c r="H183" s="74" t="s">
        <v>1900</v>
      </c>
      <c r="I183" s="74" t="s">
        <v>1901</v>
      </c>
      <c r="J183" s="74" t="s">
        <v>1902</v>
      </c>
      <c r="K183" s="74" t="s">
        <v>1897</v>
      </c>
      <c r="L183" s="74">
        <v>2</v>
      </c>
      <c r="M183" s="74" t="s">
        <v>1903</v>
      </c>
      <c r="N183" s="74" t="s">
        <v>25</v>
      </c>
      <c r="O183" s="74" t="s">
        <v>792</v>
      </c>
      <c r="P183" s="74" t="s">
        <v>1904</v>
      </c>
      <c r="Q183" s="74" t="s">
        <v>791</v>
      </c>
      <c r="R183" s="74" t="s">
        <v>51</v>
      </c>
      <c r="S183" s="74" t="s">
        <v>1905</v>
      </c>
      <c r="T183" s="74" t="s">
        <v>62</v>
      </c>
      <c r="U183" s="74" t="s">
        <v>8</v>
      </c>
      <c r="V183" s="74" t="s">
        <v>10</v>
      </c>
      <c r="W183" s="74" t="s">
        <v>11</v>
      </c>
      <c r="X183" s="74" t="s">
        <v>49</v>
      </c>
      <c r="Y183" s="74" t="s">
        <v>28</v>
      </c>
      <c r="Z183" s="74" t="s">
        <v>27</v>
      </c>
      <c r="AA183" s="74" t="s">
        <v>526</v>
      </c>
      <c r="AB183" s="74" t="s">
        <v>62</v>
      </c>
      <c r="AC183" s="74" t="s">
        <v>62</v>
      </c>
      <c r="AD183" s="74" t="s">
        <v>51</v>
      </c>
      <c r="AE183" s="74" t="s">
        <v>750</v>
      </c>
      <c r="AF183" s="74" t="s">
        <v>49</v>
      </c>
      <c r="AG183" s="74" t="s">
        <v>51</v>
      </c>
      <c r="AH183" s="74" t="s">
        <v>51</v>
      </c>
      <c r="AI183" s="74" t="s">
        <v>738</v>
      </c>
      <c r="AJ183" s="74" t="s">
        <v>49</v>
      </c>
      <c r="AK183" s="72" t="s">
        <v>51</v>
      </c>
      <c r="AL183" s="72" t="s">
        <v>51</v>
      </c>
      <c r="AM183" s="74" t="s">
        <v>51</v>
      </c>
      <c r="AN183" s="72" t="s">
        <v>62</v>
      </c>
      <c r="AO183" s="72" t="s">
        <v>49</v>
      </c>
      <c r="AP183" s="72" t="s">
        <v>51</v>
      </c>
      <c r="AQ183" s="72" t="s">
        <v>49</v>
      </c>
      <c r="AR183" s="52" t="s">
        <v>219</v>
      </c>
      <c r="AS183" s="72" t="s">
        <v>49</v>
      </c>
      <c r="AT183" s="72" t="s">
        <v>1067</v>
      </c>
      <c r="AU183" s="72" t="s">
        <v>910</v>
      </c>
      <c r="AV183" s="72" t="s">
        <v>790</v>
      </c>
      <c r="AW183" s="72" t="s">
        <v>1893</v>
      </c>
      <c r="AX183" s="72" t="s">
        <v>194</v>
      </c>
      <c r="AY183" s="72" t="s">
        <v>194</v>
      </c>
      <c r="AZ183" s="72" t="s">
        <v>194</v>
      </c>
      <c r="BA183" s="72" t="s">
        <v>194</v>
      </c>
      <c r="BB183" s="72" t="s">
        <v>194</v>
      </c>
      <c r="BC183" s="72" t="s">
        <v>194</v>
      </c>
      <c r="BD183" s="72" t="s">
        <v>194</v>
      </c>
      <c r="BE183" s="72" t="s">
        <v>194</v>
      </c>
      <c r="BF183" s="72" t="s">
        <v>194</v>
      </c>
      <c r="BG183" s="72" t="s">
        <v>194</v>
      </c>
      <c r="BH183" s="72" t="s">
        <v>194</v>
      </c>
      <c r="BI183" s="72" t="s">
        <v>194</v>
      </c>
      <c r="BJ183" s="65"/>
      <c r="BK183" s="65"/>
      <c r="BL183" s="65" t="s">
        <v>789</v>
      </c>
      <c r="BM183" s="79" t="s">
        <v>788</v>
      </c>
    </row>
    <row r="184" spans="1:65" ht="12.75" customHeight="1">
      <c r="A184" s="72" t="s">
        <v>787</v>
      </c>
      <c r="B184" s="72" t="s">
        <v>0</v>
      </c>
      <c r="C184" s="72" t="s">
        <v>194</v>
      </c>
      <c r="D184" s="72" t="s">
        <v>641</v>
      </c>
      <c r="E184" s="72" t="s">
        <v>612</v>
      </c>
      <c r="F184" s="74" t="s">
        <v>742</v>
      </c>
      <c r="G184" s="74" t="s">
        <v>29</v>
      </c>
      <c r="H184" s="74" t="s">
        <v>786</v>
      </c>
      <c r="I184" s="74" t="s">
        <v>67</v>
      </c>
      <c r="J184" s="74" t="s">
        <v>20</v>
      </c>
      <c r="K184" s="74" t="s">
        <v>780</v>
      </c>
      <c r="L184" s="74">
        <v>2</v>
      </c>
      <c r="M184" s="74" t="s">
        <v>44</v>
      </c>
      <c r="N184" s="74" t="s">
        <v>779</v>
      </c>
      <c r="O184" s="74" t="s">
        <v>4</v>
      </c>
      <c r="P184" s="74" t="s">
        <v>80</v>
      </c>
      <c r="Q184" s="74" t="s">
        <v>50</v>
      </c>
      <c r="R184" s="74" t="s">
        <v>51</v>
      </c>
      <c r="S184" s="74" t="s">
        <v>79</v>
      </c>
      <c r="T184" s="74" t="s">
        <v>62</v>
      </c>
      <c r="U184" s="74" t="s">
        <v>8</v>
      </c>
      <c r="V184" s="74" t="s">
        <v>34</v>
      </c>
      <c r="W184" s="74" t="s">
        <v>778</v>
      </c>
      <c r="X184" s="74" t="s">
        <v>540</v>
      </c>
      <c r="Y184" s="74" t="s">
        <v>539</v>
      </c>
      <c r="Z184" s="74" t="s">
        <v>539</v>
      </c>
      <c r="AA184" s="74" t="s">
        <v>526</v>
      </c>
      <c r="AB184" s="74" t="s">
        <v>62</v>
      </c>
      <c r="AC184" s="74" t="s">
        <v>62</v>
      </c>
      <c r="AD184" s="74" t="s">
        <v>51</v>
      </c>
      <c r="AE184" s="74" t="s">
        <v>777</v>
      </c>
      <c r="AF184" s="74" t="s">
        <v>49</v>
      </c>
      <c r="AG184" s="74" t="s">
        <v>51</v>
      </c>
      <c r="AH184" s="74" t="s">
        <v>49</v>
      </c>
      <c r="AI184" s="74" t="s">
        <v>738</v>
      </c>
      <c r="AJ184" s="74" t="s">
        <v>49</v>
      </c>
      <c r="AK184" s="72" t="s">
        <v>723</v>
      </c>
      <c r="AL184" s="72" t="s">
        <v>51</v>
      </c>
      <c r="AM184" s="74" t="s">
        <v>51</v>
      </c>
      <c r="AN184" s="72" t="s">
        <v>51</v>
      </c>
      <c r="AO184" s="72" t="s">
        <v>49</v>
      </c>
      <c r="AP184" s="72" t="s">
        <v>51</v>
      </c>
      <c r="AQ184" s="72" t="s">
        <v>49</v>
      </c>
      <c r="AR184" s="52" t="s">
        <v>219</v>
      </c>
      <c r="AS184" s="72" t="s">
        <v>49</v>
      </c>
      <c r="AT184" s="72" t="s">
        <v>631</v>
      </c>
      <c r="AU184" s="72" t="s">
        <v>776</v>
      </c>
      <c r="AV184" s="72" t="s">
        <v>785</v>
      </c>
      <c r="AW184" s="72" t="s">
        <v>784</v>
      </c>
      <c r="AX184" s="72" t="s">
        <v>194</v>
      </c>
      <c r="AY184" s="72" t="s">
        <v>194</v>
      </c>
      <c r="AZ184" s="72" t="s">
        <v>194</v>
      </c>
      <c r="BA184" s="72" t="s">
        <v>194</v>
      </c>
      <c r="BB184" s="72" t="s">
        <v>194</v>
      </c>
      <c r="BC184" s="72" t="s">
        <v>194</v>
      </c>
      <c r="BD184" s="72" t="s">
        <v>194</v>
      </c>
      <c r="BE184" s="72" t="s">
        <v>194</v>
      </c>
      <c r="BF184" s="72" t="s">
        <v>194</v>
      </c>
      <c r="BG184" s="72" t="s">
        <v>194</v>
      </c>
      <c r="BH184" s="72" t="s">
        <v>194</v>
      </c>
      <c r="BI184" s="72" t="s">
        <v>194</v>
      </c>
      <c r="BJ184" s="65"/>
      <c r="BK184" s="65"/>
      <c r="BL184" s="65" t="s">
        <v>627</v>
      </c>
      <c r="BM184" s="79" t="s">
        <v>626</v>
      </c>
    </row>
    <row r="185" spans="1:65" ht="114.75">
      <c r="A185" s="72" t="s">
        <v>783</v>
      </c>
      <c r="B185" s="72" t="s">
        <v>0</v>
      </c>
      <c r="C185" s="72" t="s">
        <v>194</v>
      </c>
      <c r="D185" s="72" t="s">
        <v>641</v>
      </c>
      <c r="E185" s="72" t="s">
        <v>612</v>
      </c>
      <c r="F185" s="74" t="s">
        <v>742</v>
      </c>
      <c r="G185" s="74" t="s">
        <v>19</v>
      </c>
      <c r="H185" s="74" t="s">
        <v>782</v>
      </c>
      <c r="I185" s="74" t="s">
        <v>76</v>
      </c>
      <c r="J185" s="74" t="s">
        <v>781</v>
      </c>
      <c r="K185" s="74" t="s">
        <v>780</v>
      </c>
      <c r="L185" s="74">
        <v>2</v>
      </c>
      <c r="M185" s="74" t="s">
        <v>44</v>
      </c>
      <c r="N185" s="74" t="s">
        <v>779</v>
      </c>
      <c r="O185" s="74" t="s">
        <v>4</v>
      </c>
      <c r="P185" s="74" t="s">
        <v>80</v>
      </c>
      <c r="Q185" s="74" t="s">
        <v>37</v>
      </c>
      <c r="R185" s="74" t="s">
        <v>51</v>
      </c>
      <c r="S185" s="74" t="s">
        <v>79</v>
      </c>
      <c r="T185" s="74" t="s">
        <v>62</v>
      </c>
      <c r="U185" s="74" t="s">
        <v>8</v>
      </c>
      <c r="V185" s="74" t="s">
        <v>10</v>
      </c>
      <c r="W185" s="74" t="s">
        <v>778</v>
      </c>
      <c r="X185" s="74" t="s">
        <v>28</v>
      </c>
      <c r="Y185" s="74" t="s">
        <v>27</v>
      </c>
      <c r="Z185" s="74" t="s">
        <v>27</v>
      </c>
      <c r="AA185" s="74" t="s">
        <v>526</v>
      </c>
      <c r="AB185" s="74" t="s">
        <v>62</v>
      </c>
      <c r="AC185" s="74" t="s">
        <v>62</v>
      </c>
      <c r="AD185" s="74" t="s">
        <v>51</v>
      </c>
      <c r="AE185" s="74" t="s">
        <v>777</v>
      </c>
      <c r="AF185" s="74" t="s">
        <v>49</v>
      </c>
      <c r="AG185" s="74" t="s">
        <v>51</v>
      </c>
      <c r="AH185" s="74" t="s">
        <v>49</v>
      </c>
      <c r="AI185" s="74" t="s">
        <v>738</v>
      </c>
      <c r="AJ185" s="74" t="s">
        <v>49</v>
      </c>
      <c r="AK185" s="72" t="s">
        <v>723</v>
      </c>
      <c r="AL185" s="72" t="s">
        <v>51</v>
      </c>
      <c r="AM185" s="74" t="s">
        <v>51</v>
      </c>
      <c r="AN185" s="72" t="s">
        <v>51</v>
      </c>
      <c r="AO185" s="72" t="s">
        <v>49</v>
      </c>
      <c r="AP185" s="72" t="s">
        <v>51</v>
      </c>
      <c r="AQ185" s="72" t="s">
        <v>49</v>
      </c>
      <c r="AR185" s="52" t="s">
        <v>219</v>
      </c>
      <c r="AS185" s="72" t="s">
        <v>49</v>
      </c>
      <c r="AT185" s="72" t="s">
        <v>631</v>
      </c>
      <c r="AU185" s="72" t="s">
        <v>776</v>
      </c>
      <c r="AV185" s="72" t="s">
        <v>775</v>
      </c>
      <c r="AW185" s="72" t="s">
        <v>774</v>
      </c>
      <c r="AX185" s="72" t="s">
        <v>194</v>
      </c>
      <c r="AY185" s="72" t="s">
        <v>194</v>
      </c>
      <c r="AZ185" s="72" t="s">
        <v>194</v>
      </c>
      <c r="BA185" s="72" t="s">
        <v>194</v>
      </c>
      <c r="BB185" s="72" t="s">
        <v>194</v>
      </c>
      <c r="BC185" s="72" t="s">
        <v>194</v>
      </c>
      <c r="BD185" s="72" t="s">
        <v>194</v>
      </c>
      <c r="BE185" s="72" t="s">
        <v>194</v>
      </c>
      <c r="BF185" s="72" t="s">
        <v>194</v>
      </c>
      <c r="BG185" s="72" t="s">
        <v>194</v>
      </c>
      <c r="BH185" s="72" t="s">
        <v>194</v>
      </c>
      <c r="BI185" s="72" t="s">
        <v>194</v>
      </c>
      <c r="BJ185" s="65"/>
      <c r="BK185" s="65"/>
      <c r="BL185" s="65" t="s">
        <v>627</v>
      </c>
      <c r="BM185" s="79" t="s">
        <v>626</v>
      </c>
    </row>
    <row r="186" spans="1:65" ht="76.5">
      <c r="A186" s="72" t="s">
        <v>773</v>
      </c>
      <c r="B186" s="72" t="s">
        <v>0</v>
      </c>
      <c r="C186" s="72" t="s">
        <v>194</v>
      </c>
      <c r="D186" s="72" t="s">
        <v>669</v>
      </c>
      <c r="E186" s="72" t="s">
        <v>769</v>
      </c>
      <c r="F186" s="74" t="s">
        <v>768</v>
      </c>
      <c r="G186" s="74" t="s">
        <v>29</v>
      </c>
      <c r="H186" s="74" t="s">
        <v>772</v>
      </c>
      <c r="I186" s="74" t="s">
        <v>67</v>
      </c>
      <c r="J186" s="74" t="s">
        <v>32</v>
      </c>
      <c r="K186" s="74" t="s">
        <v>561</v>
      </c>
      <c r="L186" s="74">
        <v>4</v>
      </c>
      <c r="M186" s="74" t="s">
        <v>59</v>
      </c>
      <c r="N186" s="74" t="s">
        <v>25</v>
      </c>
      <c r="O186" s="74" t="s">
        <v>4</v>
      </c>
      <c r="P186" s="74"/>
      <c r="Q186" s="74" t="s">
        <v>50</v>
      </c>
      <c r="R186" s="74" t="s">
        <v>62</v>
      </c>
      <c r="S186" s="74"/>
      <c r="T186" s="74"/>
      <c r="U186" s="74">
        <v>1</v>
      </c>
      <c r="V186" s="74">
        <v>2</v>
      </c>
      <c r="W186" s="74">
        <v>1</v>
      </c>
      <c r="X186" s="74">
        <v>2</v>
      </c>
      <c r="Y186" s="74">
        <v>1</v>
      </c>
      <c r="Z186" s="74">
        <v>1</v>
      </c>
      <c r="AA186" s="74" t="s">
        <v>771</v>
      </c>
      <c r="AB186" s="74" t="s">
        <v>765</v>
      </c>
      <c r="AC186" s="74" t="s">
        <v>51</v>
      </c>
      <c r="AD186" s="74" t="s">
        <v>51</v>
      </c>
      <c r="AE186" s="74" t="s">
        <v>564</v>
      </c>
      <c r="AF186" s="74" t="s">
        <v>49</v>
      </c>
      <c r="AG186" s="74" t="s">
        <v>51</v>
      </c>
      <c r="AH186" s="74" t="s">
        <v>51</v>
      </c>
      <c r="AI186" s="74" t="s">
        <v>49</v>
      </c>
      <c r="AJ186" s="74" t="s">
        <v>49</v>
      </c>
      <c r="AK186" s="74" t="s">
        <v>51</v>
      </c>
      <c r="AL186" s="72"/>
      <c r="AM186" s="74"/>
      <c r="AN186" s="72"/>
      <c r="AO186" s="72"/>
      <c r="AP186" s="72"/>
      <c r="AQ186" s="72" t="s">
        <v>49</v>
      </c>
      <c r="AR186" s="52" t="s">
        <v>219</v>
      </c>
      <c r="AS186" s="72" t="s">
        <v>49</v>
      </c>
      <c r="AT186" s="72"/>
      <c r="AU186" s="150" t="s">
        <v>764</v>
      </c>
      <c r="AV186" s="72"/>
      <c r="AW186" s="72"/>
      <c r="AX186" s="72" t="s">
        <v>194</v>
      </c>
      <c r="AY186" s="72" t="s">
        <v>194</v>
      </c>
      <c r="AZ186" s="72" t="s">
        <v>194</v>
      </c>
      <c r="BA186" s="72" t="s">
        <v>194</v>
      </c>
      <c r="BB186" s="72" t="s">
        <v>194</v>
      </c>
      <c r="BC186" s="72" t="s">
        <v>194</v>
      </c>
      <c r="BD186" s="72" t="s">
        <v>194</v>
      </c>
      <c r="BE186" s="72" t="s">
        <v>194</v>
      </c>
      <c r="BF186" s="72" t="s">
        <v>194</v>
      </c>
      <c r="BG186" s="72" t="s">
        <v>194</v>
      </c>
      <c r="BH186" s="72" t="s">
        <v>194</v>
      </c>
      <c r="BI186" s="72" t="s">
        <v>194</v>
      </c>
      <c r="BJ186" s="65"/>
      <c r="BK186" s="65"/>
      <c r="BL186" s="65" t="s">
        <v>763</v>
      </c>
      <c r="BM186" s="79" t="s">
        <v>762</v>
      </c>
    </row>
    <row r="187" spans="1:65" ht="76.5">
      <c r="A187" s="72" t="s">
        <v>770</v>
      </c>
      <c r="B187" s="72" t="s">
        <v>0</v>
      </c>
      <c r="C187" s="72" t="s">
        <v>194</v>
      </c>
      <c r="D187" s="72" t="s">
        <v>669</v>
      </c>
      <c r="E187" s="72" t="s">
        <v>769</v>
      </c>
      <c r="F187" s="74" t="s">
        <v>768</v>
      </c>
      <c r="G187" s="74" t="s">
        <v>767</v>
      </c>
      <c r="H187" s="74" t="s">
        <v>766</v>
      </c>
      <c r="I187" s="74" t="s">
        <v>76</v>
      </c>
      <c r="J187" s="74" t="s">
        <v>20</v>
      </c>
      <c r="K187" s="74" t="s">
        <v>561</v>
      </c>
      <c r="L187" s="74">
        <v>4</v>
      </c>
      <c r="M187" s="74" t="s">
        <v>59</v>
      </c>
      <c r="N187" s="74" t="s">
        <v>25</v>
      </c>
      <c r="O187" s="74" t="s">
        <v>4</v>
      </c>
      <c r="P187" s="74"/>
      <c r="Q187" s="74" t="s">
        <v>37</v>
      </c>
      <c r="R187" s="74" t="s">
        <v>62</v>
      </c>
      <c r="S187" s="74"/>
      <c r="T187" s="74"/>
      <c r="U187" s="74">
        <v>1</v>
      </c>
      <c r="V187" s="74">
        <v>1</v>
      </c>
      <c r="W187" s="74">
        <v>1</v>
      </c>
      <c r="X187" s="74">
        <v>2</v>
      </c>
      <c r="Y187" s="74">
        <v>1</v>
      </c>
      <c r="Z187" s="74">
        <v>1</v>
      </c>
      <c r="AA187" s="74" t="s">
        <v>684</v>
      </c>
      <c r="AB187" s="74" t="s">
        <v>765</v>
      </c>
      <c r="AC187" s="74" t="s">
        <v>51</v>
      </c>
      <c r="AD187" s="74" t="s">
        <v>51</v>
      </c>
      <c r="AE187" s="74" t="s">
        <v>564</v>
      </c>
      <c r="AF187" s="74" t="s">
        <v>49</v>
      </c>
      <c r="AG187" s="74" t="s">
        <v>51</v>
      </c>
      <c r="AH187" s="74" t="s">
        <v>51</v>
      </c>
      <c r="AI187" s="74" t="s">
        <v>49</v>
      </c>
      <c r="AJ187" s="74" t="s">
        <v>49</v>
      </c>
      <c r="AK187" s="74" t="s">
        <v>51</v>
      </c>
      <c r="AL187" s="72"/>
      <c r="AM187" s="74"/>
      <c r="AN187" s="72"/>
      <c r="AO187" s="72"/>
      <c r="AP187" s="72"/>
      <c r="AQ187" s="72" t="s">
        <v>49</v>
      </c>
      <c r="AR187" s="52" t="s">
        <v>219</v>
      </c>
      <c r="AS187" s="72" t="s">
        <v>49</v>
      </c>
      <c r="AT187" s="72"/>
      <c r="AU187" s="150" t="s">
        <v>764</v>
      </c>
      <c r="AV187" s="72"/>
      <c r="AW187" s="72"/>
      <c r="AX187" s="72" t="s">
        <v>194</v>
      </c>
      <c r="AY187" s="72" t="s">
        <v>194</v>
      </c>
      <c r="AZ187" s="72" t="s">
        <v>194</v>
      </c>
      <c r="BA187" s="72" t="s">
        <v>194</v>
      </c>
      <c r="BB187" s="72" t="s">
        <v>194</v>
      </c>
      <c r="BC187" s="72" t="s">
        <v>194</v>
      </c>
      <c r="BD187" s="72" t="s">
        <v>194</v>
      </c>
      <c r="BE187" s="72" t="s">
        <v>194</v>
      </c>
      <c r="BF187" s="72" t="s">
        <v>194</v>
      </c>
      <c r="BG187" s="72" t="s">
        <v>194</v>
      </c>
      <c r="BH187" s="72" t="s">
        <v>194</v>
      </c>
      <c r="BI187" s="72" t="s">
        <v>194</v>
      </c>
      <c r="BJ187" s="65"/>
      <c r="BK187" s="65"/>
      <c r="BL187" s="65" t="s">
        <v>763</v>
      </c>
      <c r="BM187" s="79" t="s">
        <v>762</v>
      </c>
    </row>
    <row r="188" spans="1:65" ht="63.75">
      <c r="A188" s="72" t="s">
        <v>761</v>
      </c>
      <c r="B188" s="72" t="s">
        <v>0</v>
      </c>
      <c r="C188" s="72" t="s">
        <v>194</v>
      </c>
      <c r="D188" s="72" t="s">
        <v>669</v>
      </c>
      <c r="E188" s="72" t="s">
        <v>760</v>
      </c>
      <c r="F188" s="74" t="s">
        <v>667</v>
      </c>
      <c r="G188" s="74" t="s">
        <v>39</v>
      </c>
      <c r="H188" s="74" t="s">
        <v>56</v>
      </c>
      <c r="I188" s="74" t="s">
        <v>759</v>
      </c>
      <c r="J188" s="74" t="s">
        <v>755</v>
      </c>
      <c r="K188" s="74" t="s">
        <v>754</v>
      </c>
      <c r="L188" s="74">
        <v>2</v>
      </c>
      <c r="M188" s="74" t="s">
        <v>3</v>
      </c>
      <c r="N188" s="74" t="s">
        <v>753</v>
      </c>
      <c r="O188" s="74" t="s">
        <v>661</v>
      </c>
      <c r="P188" s="74" t="s">
        <v>752</v>
      </c>
      <c r="Q188" s="74" t="s">
        <v>751</v>
      </c>
      <c r="R188" s="74" t="s">
        <v>51</v>
      </c>
      <c r="S188" s="74" t="s">
        <v>659</v>
      </c>
      <c r="T188" s="74" t="s">
        <v>49</v>
      </c>
      <c r="U188" s="74" t="s">
        <v>8</v>
      </c>
      <c r="V188" s="74" t="s">
        <v>34</v>
      </c>
      <c r="W188" s="74" t="s">
        <v>11</v>
      </c>
      <c r="X188" s="74">
        <v>0</v>
      </c>
      <c r="Y188" s="74" t="s">
        <v>540</v>
      </c>
      <c r="Z188" s="74" t="s">
        <v>539</v>
      </c>
      <c r="AA188" s="74" t="s">
        <v>724</v>
      </c>
      <c r="AB188" s="74" t="s">
        <v>724</v>
      </c>
      <c r="AC188" s="74" t="s">
        <v>49</v>
      </c>
      <c r="AD188" s="74" t="s">
        <v>51</v>
      </c>
      <c r="AE188" s="74" t="s">
        <v>750</v>
      </c>
      <c r="AF188" s="74" t="s">
        <v>49</v>
      </c>
      <c r="AG188" s="74" t="s">
        <v>51</v>
      </c>
      <c r="AH188" s="74" t="s">
        <v>51</v>
      </c>
      <c r="AI188" s="74" t="s">
        <v>738</v>
      </c>
      <c r="AJ188" s="74" t="s">
        <v>49</v>
      </c>
      <c r="AK188" s="72" t="s">
        <v>51</v>
      </c>
      <c r="AL188" s="72" t="s">
        <v>51</v>
      </c>
      <c r="AM188" s="74" t="s">
        <v>51</v>
      </c>
      <c r="AN188" s="72" t="s">
        <v>49</v>
      </c>
      <c r="AO188" s="72" t="s">
        <v>49</v>
      </c>
      <c r="AP188" s="72" t="s">
        <v>51</v>
      </c>
      <c r="AQ188" s="72" t="s">
        <v>49</v>
      </c>
      <c r="AR188" s="72" t="s">
        <v>654</v>
      </c>
      <c r="AS188" s="72" t="s">
        <v>49</v>
      </c>
      <c r="AT188" s="72" t="s">
        <v>631</v>
      </c>
      <c r="AU188" s="72" t="s">
        <v>908</v>
      </c>
      <c r="AV188" s="72" t="s">
        <v>652</v>
      </c>
      <c r="AW188" s="72" t="s">
        <v>644</v>
      </c>
      <c r="AX188" s="72" t="s">
        <v>194</v>
      </c>
      <c r="AY188" s="72" t="s">
        <v>194</v>
      </c>
      <c r="AZ188" s="72" t="s">
        <v>194</v>
      </c>
      <c r="BA188" s="72" t="s">
        <v>194</v>
      </c>
      <c r="BB188" s="72" t="s">
        <v>194</v>
      </c>
      <c r="BC188" s="72" t="s">
        <v>194</v>
      </c>
      <c r="BD188" s="72" t="s">
        <v>194</v>
      </c>
      <c r="BE188" s="72" t="s">
        <v>194</v>
      </c>
      <c r="BF188" s="72" t="s">
        <v>194</v>
      </c>
      <c r="BG188" s="72" t="s">
        <v>194</v>
      </c>
      <c r="BH188" s="72" t="s">
        <v>194</v>
      </c>
      <c r="BI188" s="72" t="s">
        <v>194</v>
      </c>
      <c r="BJ188" s="65"/>
      <c r="BK188" s="65"/>
      <c r="BL188" s="65" t="s">
        <v>643</v>
      </c>
      <c r="BM188" s="79" t="s">
        <v>749</v>
      </c>
    </row>
    <row r="189" spans="1:65" ht="63.75">
      <c r="A189" s="72" t="s">
        <v>758</v>
      </c>
      <c r="B189" s="72" t="s">
        <v>0</v>
      </c>
      <c r="C189" s="72" t="s">
        <v>194</v>
      </c>
      <c r="D189" s="72" t="s">
        <v>669</v>
      </c>
      <c r="E189" s="72" t="s">
        <v>757</v>
      </c>
      <c r="F189" s="74" t="s">
        <v>667</v>
      </c>
      <c r="G189" s="74" t="s">
        <v>19</v>
      </c>
      <c r="H189" s="74" t="s">
        <v>75</v>
      </c>
      <c r="I189" s="74" t="s">
        <v>756</v>
      </c>
      <c r="J189" s="74" t="s">
        <v>755</v>
      </c>
      <c r="K189" s="74" t="s">
        <v>754</v>
      </c>
      <c r="L189" s="74">
        <v>2</v>
      </c>
      <c r="M189" s="74" t="s">
        <v>3</v>
      </c>
      <c r="N189" s="74" t="s">
        <v>753</v>
      </c>
      <c r="O189" s="74" t="s">
        <v>661</v>
      </c>
      <c r="P189" s="74" t="s">
        <v>752</v>
      </c>
      <c r="Q189" s="74" t="s">
        <v>751</v>
      </c>
      <c r="R189" s="74" t="s">
        <v>51</v>
      </c>
      <c r="S189" s="74" t="s">
        <v>659</v>
      </c>
      <c r="T189" s="74" t="s">
        <v>49</v>
      </c>
      <c r="U189" s="74" t="s">
        <v>8</v>
      </c>
      <c r="V189" s="74" t="s">
        <v>10</v>
      </c>
      <c r="W189" s="74" t="s">
        <v>11</v>
      </c>
      <c r="X189" s="74">
        <v>0</v>
      </c>
      <c r="Y189" s="74" t="s">
        <v>28</v>
      </c>
      <c r="Z189" s="74" t="s">
        <v>27</v>
      </c>
      <c r="AA189" s="74" t="s">
        <v>724</v>
      </c>
      <c r="AB189" s="74" t="s">
        <v>724</v>
      </c>
      <c r="AC189" s="74" t="s">
        <v>49</v>
      </c>
      <c r="AD189" s="74" t="s">
        <v>51</v>
      </c>
      <c r="AE189" s="74" t="s">
        <v>750</v>
      </c>
      <c r="AF189" s="74" t="s">
        <v>49</v>
      </c>
      <c r="AG189" s="74" t="s">
        <v>51</v>
      </c>
      <c r="AH189" s="74" t="s">
        <v>51</v>
      </c>
      <c r="AI189" s="74" t="s">
        <v>738</v>
      </c>
      <c r="AJ189" s="74" t="s">
        <v>49</v>
      </c>
      <c r="AK189" s="72" t="s">
        <v>51</v>
      </c>
      <c r="AL189" s="72" t="s">
        <v>51</v>
      </c>
      <c r="AM189" s="74" t="s">
        <v>51</v>
      </c>
      <c r="AN189" s="72" t="s">
        <v>49</v>
      </c>
      <c r="AO189" s="72" t="s">
        <v>49</v>
      </c>
      <c r="AP189" s="72" t="s">
        <v>51</v>
      </c>
      <c r="AQ189" s="72" t="s">
        <v>49</v>
      </c>
      <c r="AR189" s="72" t="s">
        <v>654</v>
      </c>
      <c r="AS189" s="72" t="s">
        <v>49</v>
      </c>
      <c r="AT189" s="72" t="s">
        <v>631</v>
      </c>
      <c r="AU189" s="72" t="s">
        <v>908</v>
      </c>
      <c r="AV189" s="72" t="s">
        <v>652</v>
      </c>
      <c r="AW189" s="72" t="s">
        <v>644</v>
      </c>
      <c r="AX189" s="72" t="s">
        <v>194</v>
      </c>
      <c r="AY189" s="72" t="s">
        <v>194</v>
      </c>
      <c r="AZ189" s="72" t="s">
        <v>194</v>
      </c>
      <c r="BA189" s="72" t="s">
        <v>194</v>
      </c>
      <c r="BB189" s="72" t="s">
        <v>194</v>
      </c>
      <c r="BC189" s="72" t="s">
        <v>194</v>
      </c>
      <c r="BD189" s="72" t="s">
        <v>194</v>
      </c>
      <c r="BE189" s="72" t="s">
        <v>194</v>
      </c>
      <c r="BF189" s="72" t="s">
        <v>194</v>
      </c>
      <c r="BG189" s="72" t="s">
        <v>194</v>
      </c>
      <c r="BH189" s="72" t="s">
        <v>194</v>
      </c>
      <c r="BI189" s="72" t="s">
        <v>194</v>
      </c>
      <c r="BJ189" s="65"/>
      <c r="BK189" s="65"/>
      <c r="BL189" s="65" t="s">
        <v>643</v>
      </c>
      <c r="BM189" s="79" t="s">
        <v>749</v>
      </c>
    </row>
    <row r="190" spans="1:65" ht="12.75" customHeight="1">
      <c r="A190" s="72" t="s">
        <v>748</v>
      </c>
      <c r="B190" s="72" t="s">
        <v>0</v>
      </c>
      <c r="C190" s="72" t="s">
        <v>194</v>
      </c>
      <c r="D190" s="72" t="s">
        <v>641</v>
      </c>
      <c r="E190" s="72" t="s">
        <v>743</v>
      </c>
      <c r="F190" s="74" t="s">
        <v>742</v>
      </c>
      <c r="G190" s="74" t="s">
        <v>29</v>
      </c>
      <c r="H190" s="74" t="s">
        <v>747</v>
      </c>
      <c r="I190" s="74"/>
      <c r="J190" s="74" t="s">
        <v>746</v>
      </c>
      <c r="K190" s="74" t="s">
        <v>739</v>
      </c>
      <c r="L190" s="74">
        <v>2</v>
      </c>
      <c r="M190" s="74" t="s">
        <v>44</v>
      </c>
      <c r="N190" s="74" t="s">
        <v>25</v>
      </c>
      <c r="O190" s="74" t="s">
        <v>4</v>
      </c>
      <c r="P190" s="74" t="s">
        <v>58</v>
      </c>
      <c r="Q190" s="74" t="s">
        <v>37</v>
      </c>
      <c r="R190" s="74" t="s">
        <v>49</v>
      </c>
      <c r="S190" s="74" t="s">
        <v>79</v>
      </c>
      <c r="T190" s="74" t="s">
        <v>49</v>
      </c>
      <c r="U190" s="74" t="s">
        <v>8</v>
      </c>
      <c r="V190" s="74" t="s">
        <v>34</v>
      </c>
      <c r="W190" s="74" t="s">
        <v>49</v>
      </c>
      <c r="X190" s="74" t="s">
        <v>540</v>
      </c>
      <c r="Y190" s="74" t="s">
        <v>539</v>
      </c>
      <c r="Z190" s="74" t="s">
        <v>539</v>
      </c>
      <c r="AA190" s="74" t="s">
        <v>51</v>
      </c>
      <c r="AB190" s="74" t="s">
        <v>49</v>
      </c>
      <c r="AC190" s="74" t="s">
        <v>49</v>
      </c>
      <c r="AD190" s="74" t="s">
        <v>51</v>
      </c>
      <c r="AE190" s="74" t="s">
        <v>503</v>
      </c>
      <c r="AF190" s="74" t="s">
        <v>49</v>
      </c>
      <c r="AG190" s="74" t="s">
        <v>51</v>
      </c>
      <c r="AH190" s="74" t="s">
        <v>49</v>
      </c>
      <c r="AI190" s="74" t="s">
        <v>738</v>
      </c>
      <c r="AJ190" s="74" t="s">
        <v>49</v>
      </c>
      <c r="AK190" s="72" t="s">
        <v>51</v>
      </c>
      <c r="AL190" s="72" t="s">
        <v>51</v>
      </c>
      <c r="AM190" s="74" t="s">
        <v>51</v>
      </c>
      <c r="AN190" s="72" t="s">
        <v>49</v>
      </c>
      <c r="AO190" s="72" t="s">
        <v>49</v>
      </c>
      <c r="AP190" s="72" t="s">
        <v>51</v>
      </c>
      <c r="AQ190" s="72" t="s">
        <v>49</v>
      </c>
      <c r="AR190" s="72" t="s">
        <v>51</v>
      </c>
      <c r="AS190" s="72" t="s">
        <v>49</v>
      </c>
      <c r="AT190" s="72" t="s">
        <v>631</v>
      </c>
      <c r="AU190" s="72" t="s">
        <v>907</v>
      </c>
      <c r="AV190" s="72" t="s">
        <v>745</v>
      </c>
      <c r="AW190" s="72"/>
      <c r="AX190" s="72" t="s">
        <v>194</v>
      </c>
      <c r="AY190" s="72" t="s">
        <v>194</v>
      </c>
      <c r="AZ190" s="72" t="s">
        <v>194</v>
      </c>
      <c r="BA190" s="72" t="s">
        <v>194</v>
      </c>
      <c r="BB190" s="72" t="s">
        <v>194</v>
      </c>
      <c r="BC190" s="72" t="s">
        <v>194</v>
      </c>
      <c r="BD190" s="72" t="s">
        <v>194</v>
      </c>
      <c r="BE190" s="72" t="s">
        <v>194</v>
      </c>
      <c r="BF190" s="72" t="s">
        <v>194</v>
      </c>
      <c r="BG190" s="72" t="s">
        <v>194</v>
      </c>
      <c r="BH190" s="72" t="s">
        <v>194</v>
      </c>
      <c r="BI190" s="72" t="s">
        <v>194</v>
      </c>
      <c r="BJ190" s="65"/>
      <c r="BK190" s="65"/>
      <c r="BL190" s="65" t="s">
        <v>627</v>
      </c>
      <c r="BM190" s="79" t="s">
        <v>626</v>
      </c>
    </row>
    <row r="191" spans="1:65" ht="51">
      <c r="A191" s="72" t="s">
        <v>744</v>
      </c>
      <c r="B191" s="72" t="s">
        <v>0</v>
      </c>
      <c r="C191" s="72" t="s">
        <v>194</v>
      </c>
      <c r="D191" s="72" t="s">
        <v>641</v>
      </c>
      <c r="E191" s="72" t="s">
        <v>743</v>
      </c>
      <c r="F191" s="74" t="s">
        <v>742</v>
      </c>
      <c r="G191" s="74" t="s">
        <v>19</v>
      </c>
      <c r="H191" s="74" t="s">
        <v>741</v>
      </c>
      <c r="I191" s="74"/>
      <c r="J191" s="74" t="s">
        <v>740</v>
      </c>
      <c r="K191" s="74" t="s">
        <v>739</v>
      </c>
      <c r="L191" s="74">
        <v>2</v>
      </c>
      <c r="M191" s="74" t="s">
        <v>44</v>
      </c>
      <c r="N191" s="74" t="s">
        <v>25</v>
      </c>
      <c r="O191" s="74" t="s">
        <v>4</v>
      </c>
      <c r="P191" s="74" t="s">
        <v>58</v>
      </c>
      <c r="Q191" s="74" t="s">
        <v>726</v>
      </c>
      <c r="R191" s="74" t="s">
        <v>49</v>
      </c>
      <c r="S191" s="74" t="s">
        <v>79</v>
      </c>
      <c r="T191" s="74" t="s">
        <v>49</v>
      </c>
      <c r="U191" s="74" t="s">
        <v>8</v>
      </c>
      <c r="V191" s="74" t="s">
        <v>10</v>
      </c>
      <c r="W191" s="74" t="s">
        <v>49</v>
      </c>
      <c r="X191" s="74" t="s">
        <v>27</v>
      </c>
      <c r="Y191" s="74" t="s">
        <v>49</v>
      </c>
      <c r="Z191" s="74" t="s">
        <v>27</v>
      </c>
      <c r="AA191" s="74" t="s">
        <v>51</v>
      </c>
      <c r="AB191" s="74" t="s">
        <v>49</v>
      </c>
      <c r="AC191" s="74" t="s">
        <v>49</v>
      </c>
      <c r="AD191" s="74" t="s">
        <v>51</v>
      </c>
      <c r="AE191" s="74" t="s">
        <v>503</v>
      </c>
      <c r="AF191" s="74" t="s">
        <v>49</v>
      </c>
      <c r="AG191" s="74" t="s">
        <v>51</v>
      </c>
      <c r="AH191" s="74" t="s">
        <v>49</v>
      </c>
      <c r="AI191" s="74" t="s">
        <v>738</v>
      </c>
      <c r="AJ191" s="74" t="s">
        <v>49</v>
      </c>
      <c r="AK191" s="72" t="s">
        <v>51</v>
      </c>
      <c r="AL191" s="72" t="s">
        <v>51</v>
      </c>
      <c r="AM191" s="74" t="s">
        <v>51</v>
      </c>
      <c r="AN191" s="72" t="s">
        <v>49</v>
      </c>
      <c r="AO191" s="72" t="s">
        <v>49</v>
      </c>
      <c r="AP191" s="72" t="s">
        <v>51</v>
      </c>
      <c r="AQ191" s="72" t="s">
        <v>49</v>
      </c>
      <c r="AR191" s="72" t="s">
        <v>51</v>
      </c>
      <c r="AS191" s="72" t="s">
        <v>49</v>
      </c>
      <c r="AT191" s="72" t="s">
        <v>631</v>
      </c>
      <c r="AU191" s="72" t="s">
        <v>907</v>
      </c>
      <c r="AV191" s="72" t="s">
        <v>721</v>
      </c>
      <c r="AW191" s="72"/>
      <c r="AX191" s="72" t="s">
        <v>194</v>
      </c>
      <c r="AY191" s="72" t="s">
        <v>194</v>
      </c>
      <c r="AZ191" s="72" t="s">
        <v>194</v>
      </c>
      <c r="BA191" s="72" t="s">
        <v>194</v>
      </c>
      <c r="BB191" s="72" t="s">
        <v>194</v>
      </c>
      <c r="BC191" s="72" t="s">
        <v>194</v>
      </c>
      <c r="BD191" s="72" t="s">
        <v>194</v>
      </c>
      <c r="BE191" s="72" t="s">
        <v>194</v>
      </c>
      <c r="BF191" s="72" t="s">
        <v>194</v>
      </c>
      <c r="BG191" s="72" t="s">
        <v>194</v>
      </c>
      <c r="BH191" s="72" t="s">
        <v>194</v>
      </c>
      <c r="BI191" s="72" t="s">
        <v>194</v>
      </c>
      <c r="BJ191" s="65"/>
      <c r="BK191" s="65"/>
      <c r="BL191" s="65" t="s">
        <v>627</v>
      </c>
      <c r="BM191" s="79" t="s">
        <v>626</v>
      </c>
    </row>
    <row r="192" spans="1:65" ht="12.75" customHeight="1">
      <c r="A192" s="72" t="s">
        <v>737</v>
      </c>
      <c r="B192" s="72" t="s">
        <v>0</v>
      </c>
      <c r="C192" s="72" t="s">
        <v>194</v>
      </c>
      <c r="D192" s="72" t="s">
        <v>641</v>
      </c>
      <c r="E192" s="72" t="s">
        <v>736</v>
      </c>
      <c r="F192" s="74" t="s">
        <v>735</v>
      </c>
      <c r="G192" s="74" t="s">
        <v>734</v>
      </c>
      <c r="H192" s="74" t="s">
        <v>733</v>
      </c>
      <c r="I192" s="74" t="s">
        <v>732</v>
      </c>
      <c r="J192" s="74" t="s">
        <v>731</v>
      </c>
      <c r="K192" s="74" t="s">
        <v>730</v>
      </c>
      <c r="L192" s="74">
        <v>2</v>
      </c>
      <c r="M192" s="74" t="s">
        <v>729</v>
      </c>
      <c r="N192" s="74" t="s">
        <v>728</v>
      </c>
      <c r="O192" s="74" t="s">
        <v>4</v>
      </c>
      <c r="P192" s="74" t="s">
        <v>727</v>
      </c>
      <c r="Q192" s="74" t="s">
        <v>726</v>
      </c>
      <c r="R192" s="74" t="s">
        <v>51</v>
      </c>
      <c r="S192" s="74" t="s">
        <v>725</v>
      </c>
      <c r="T192" s="74" t="s">
        <v>49</v>
      </c>
      <c r="U192" s="74" t="s">
        <v>8</v>
      </c>
      <c r="V192" s="74" t="s">
        <v>10</v>
      </c>
      <c r="W192" s="74" t="s">
        <v>49</v>
      </c>
      <c r="X192" s="74">
        <v>0</v>
      </c>
      <c r="Y192" s="74">
        <v>0</v>
      </c>
      <c r="Z192" s="74">
        <v>0</v>
      </c>
      <c r="AA192" s="74" t="s">
        <v>724</v>
      </c>
      <c r="AB192" s="74" t="s">
        <v>49</v>
      </c>
      <c r="AC192" s="74" t="s">
        <v>49</v>
      </c>
      <c r="AD192" s="74" t="s">
        <v>51</v>
      </c>
      <c r="AE192" s="74" t="s">
        <v>503</v>
      </c>
      <c r="AF192" s="74" t="s">
        <v>49</v>
      </c>
      <c r="AG192" s="74" t="s">
        <v>51</v>
      </c>
      <c r="AH192" s="74" t="s">
        <v>49</v>
      </c>
      <c r="AI192" s="74" t="s">
        <v>49</v>
      </c>
      <c r="AJ192" s="74" t="s">
        <v>49</v>
      </c>
      <c r="AK192" s="72" t="s">
        <v>723</v>
      </c>
      <c r="AL192" s="72" t="s">
        <v>49</v>
      </c>
      <c r="AM192" s="74" t="s">
        <v>49</v>
      </c>
      <c r="AN192" s="72" t="s">
        <v>49</v>
      </c>
      <c r="AO192" s="72" t="s">
        <v>647</v>
      </c>
      <c r="AP192" s="72" t="s">
        <v>49</v>
      </c>
      <c r="AQ192" s="72" t="s">
        <v>49</v>
      </c>
      <c r="AR192" s="72" t="s">
        <v>51</v>
      </c>
      <c r="AS192" s="72" t="s">
        <v>51</v>
      </c>
      <c r="AT192" s="72" t="s">
        <v>631</v>
      </c>
      <c r="AU192" s="72" t="s">
        <v>722</v>
      </c>
      <c r="AV192" s="72" t="s">
        <v>721</v>
      </c>
      <c r="AW192" s="72"/>
      <c r="AX192" s="72" t="s">
        <v>194</v>
      </c>
      <c r="AY192" s="72" t="s">
        <v>194</v>
      </c>
      <c r="AZ192" s="72" t="s">
        <v>194</v>
      </c>
      <c r="BA192" s="72" t="s">
        <v>194</v>
      </c>
      <c r="BB192" s="72" t="s">
        <v>194</v>
      </c>
      <c r="BC192" s="72" t="s">
        <v>194</v>
      </c>
      <c r="BD192" s="72" t="s">
        <v>194</v>
      </c>
      <c r="BE192" s="72" t="s">
        <v>194</v>
      </c>
      <c r="BF192" s="72" t="s">
        <v>194</v>
      </c>
      <c r="BG192" s="72" t="s">
        <v>194</v>
      </c>
      <c r="BH192" s="72" t="s">
        <v>194</v>
      </c>
      <c r="BI192" s="72" t="s">
        <v>194</v>
      </c>
      <c r="BJ192" s="65"/>
      <c r="BK192" s="65"/>
      <c r="BL192" s="65" t="s">
        <v>627</v>
      </c>
      <c r="BM192" s="79" t="s">
        <v>626</v>
      </c>
    </row>
    <row r="193" spans="1:67" ht="12.75" customHeight="1">
      <c r="A193" s="72" t="s">
        <v>720</v>
      </c>
      <c r="B193" s="72" t="s">
        <v>0</v>
      </c>
      <c r="C193" s="72" t="s">
        <v>194</v>
      </c>
      <c r="D193" s="72" t="s">
        <v>669</v>
      </c>
      <c r="E193" s="72" t="s">
        <v>705</v>
      </c>
      <c r="F193" s="74" t="s">
        <v>719</v>
      </c>
      <c r="G193" s="74" t="s">
        <v>640</v>
      </c>
      <c r="H193" s="74" t="s">
        <v>718</v>
      </c>
      <c r="I193" s="74" t="s">
        <v>717</v>
      </c>
      <c r="J193" s="74" t="s">
        <v>2105</v>
      </c>
      <c r="K193" s="74" t="s">
        <v>716</v>
      </c>
      <c r="L193" s="74">
        <v>2</v>
      </c>
      <c r="M193" s="74" t="s">
        <v>3</v>
      </c>
      <c r="N193" s="74" t="s">
        <v>662</v>
      </c>
      <c r="O193" s="74" t="s">
        <v>715</v>
      </c>
      <c r="P193" s="74" t="s">
        <v>660</v>
      </c>
      <c r="Q193" s="74">
        <v>0</v>
      </c>
      <c r="R193" s="74" t="s">
        <v>51</v>
      </c>
      <c r="S193" s="74" t="s">
        <v>2104</v>
      </c>
      <c r="T193" s="74" t="s">
        <v>49</v>
      </c>
      <c r="U193" s="74" t="s">
        <v>658</v>
      </c>
      <c r="V193" s="74" t="s">
        <v>10</v>
      </c>
      <c r="W193" s="74" t="s">
        <v>657</v>
      </c>
      <c r="X193" s="74">
        <v>0</v>
      </c>
      <c r="Y193" s="74" t="s">
        <v>714</v>
      </c>
      <c r="Z193" s="74">
        <v>0</v>
      </c>
      <c r="AA193" s="74" t="s">
        <v>49</v>
      </c>
      <c r="AB193" s="74" t="s">
        <v>49</v>
      </c>
      <c r="AC193" s="74" t="s">
        <v>49</v>
      </c>
      <c r="AD193" s="74" t="s">
        <v>51</v>
      </c>
      <c r="AE193" s="74" t="s">
        <v>656</v>
      </c>
      <c r="AF193" s="74" t="s">
        <v>49</v>
      </c>
      <c r="AG193" s="74" t="s">
        <v>713</v>
      </c>
      <c r="AH193" s="74" t="s">
        <v>51</v>
      </c>
      <c r="AI193" s="74" t="s">
        <v>49</v>
      </c>
      <c r="AJ193" s="74" t="s">
        <v>712</v>
      </c>
      <c r="AK193" s="72" t="s">
        <v>711</v>
      </c>
      <c r="AL193" s="72" t="s">
        <v>51</v>
      </c>
      <c r="AM193" s="74" t="s">
        <v>51</v>
      </c>
      <c r="AN193" s="72" t="s">
        <v>49</v>
      </c>
      <c r="AO193" s="72" t="s">
        <v>49</v>
      </c>
      <c r="AP193" s="72" t="s">
        <v>655</v>
      </c>
      <c r="AQ193" s="72" t="s">
        <v>49</v>
      </c>
      <c r="AR193" s="72" t="s">
        <v>654</v>
      </c>
      <c r="AS193" s="72" t="s">
        <v>49</v>
      </c>
      <c r="AT193" s="72" t="s">
        <v>631</v>
      </c>
      <c r="AU193" s="72" t="s">
        <v>710</v>
      </c>
      <c r="AV193" s="72" t="s">
        <v>652</v>
      </c>
      <c r="AW193" s="72" t="s">
        <v>709</v>
      </c>
      <c r="AX193" s="72" t="s">
        <v>708</v>
      </c>
      <c r="AY193" s="72" t="s">
        <v>49</v>
      </c>
      <c r="AZ193" s="72" t="s">
        <v>707</v>
      </c>
      <c r="BA193" s="72" t="s">
        <v>197</v>
      </c>
      <c r="BB193" s="72" t="s">
        <v>647</v>
      </c>
      <c r="BC193" s="72" t="s">
        <v>646</v>
      </c>
      <c r="BD193" s="72" t="s">
        <v>645</v>
      </c>
      <c r="BE193" s="72" t="s">
        <v>51</v>
      </c>
      <c r="BF193" s="72" t="s">
        <v>16</v>
      </c>
      <c r="BG193" s="72" t="s">
        <v>95</v>
      </c>
      <c r="BH193" s="72" t="s">
        <v>49</v>
      </c>
      <c r="BI193" s="72"/>
      <c r="BJ193" s="65"/>
      <c r="BK193" s="65"/>
      <c r="BL193" s="65" t="s">
        <v>643</v>
      </c>
      <c r="BM193" s="79" t="s">
        <v>642</v>
      </c>
    </row>
    <row r="194" spans="1:67" ht="12.75" customHeight="1">
      <c r="A194" s="72" t="s">
        <v>121</v>
      </c>
      <c r="B194" s="72" t="s">
        <v>0</v>
      </c>
      <c r="C194" s="72" t="s">
        <v>194</v>
      </c>
      <c r="D194" s="72" t="s">
        <v>706</v>
      </c>
      <c r="E194" s="151" t="s">
        <v>705</v>
      </c>
      <c r="F194" s="151" t="s">
        <v>704</v>
      </c>
      <c r="G194" s="151" t="s">
        <v>640</v>
      </c>
      <c r="H194" s="151" t="s">
        <v>703</v>
      </c>
      <c r="I194" s="151" t="s">
        <v>702</v>
      </c>
      <c r="J194" s="151" t="s">
        <v>692</v>
      </c>
      <c r="K194" s="151" t="s">
        <v>691</v>
      </c>
      <c r="L194" s="151">
        <v>2</v>
      </c>
      <c r="M194" s="151" t="s">
        <v>690</v>
      </c>
      <c r="N194" s="151" t="s">
        <v>689</v>
      </c>
      <c r="O194" s="151"/>
      <c r="P194" s="151" t="s">
        <v>688</v>
      </c>
      <c r="Q194" s="151" t="s">
        <v>687</v>
      </c>
      <c r="R194" s="151" t="s">
        <v>51</v>
      </c>
      <c r="S194" s="151" t="s">
        <v>51</v>
      </c>
      <c r="T194" s="151" t="s">
        <v>701</v>
      </c>
      <c r="U194" s="151">
        <v>1</v>
      </c>
      <c r="V194" s="151">
        <v>1</v>
      </c>
      <c r="W194" s="151">
        <v>1</v>
      </c>
      <c r="X194" s="151">
        <v>0</v>
      </c>
      <c r="Y194" s="151" t="s">
        <v>685</v>
      </c>
      <c r="Z194" s="151">
        <v>0</v>
      </c>
      <c r="AA194" s="151" t="s">
        <v>684</v>
      </c>
      <c r="AB194" s="151">
        <v>0</v>
      </c>
      <c r="AC194" s="151" t="s">
        <v>684</v>
      </c>
      <c r="AD194" s="151" t="s">
        <v>683</v>
      </c>
      <c r="AE194" s="151">
        <v>6</v>
      </c>
      <c r="AF194" s="151"/>
      <c r="AG194" s="151" t="s">
        <v>674</v>
      </c>
      <c r="AH194" s="151"/>
      <c r="AI194" s="151" t="s">
        <v>673</v>
      </c>
      <c r="AJ194" s="74">
        <v>0</v>
      </c>
      <c r="AK194" s="72" t="s">
        <v>51</v>
      </c>
      <c r="AL194" s="72"/>
      <c r="AM194" s="74" t="s">
        <v>51</v>
      </c>
      <c r="AN194" s="72"/>
      <c r="AO194" s="72" t="s">
        <v>682</v>
      </c>
      <c r="AP194" s="72"/>
      <c r="AQ194" s="72" t="s">
        <v>51</v>
      </c>
      <c r="AR194" s="72" t="s">
        <v>51</v>
      </c>
      <c r="AS194" s="72" t="s">
        <v>51</v>
      </c>
      <c r="AT194" s="72"/>
      <c r="AU194" s="72" t="s">
        <v>680</v>
      </c>
      <c r="AV194" s="72"/>
      <c r="AW194" s="72" t="s">
        <v>679</v>
      </c>
      <c r="AX194" s="72" t="s">
        <v>700</v>
      </c>
      <c r="AY194" s="72" t="s">
        <v>51</v>
      </c>
      <c r="AZ194" s="72" t="s">
        <v>699</v>
      </c>
      <c r="BA194" s="72"/>
      <c r="BB194" s="72" t="s">
        <v>677</v>
      </c>
      <c r="BC194" s="72" t="s">
        <v>676</v>
      </c>
      <c r="BD194" s="72" t="s">
        <v>675</v>
      </c>
      <c r="BE194" s="72" t="s">
        <v>51</v>
      </c>
      <c r="BF194" s="72" t="s">
        <v>674</v>
      </c>
      <c r="BG194" s="72" t="s">
        <v>673</v>
      </c>
      <c r="BH194" s="72" t="s">
        <v>672</v>
      </c>
      <c r="BI194" s="72"/>
      <c r="BJ194" s="65"/>
      <c r="BK194" s="65"/>
      <c r="BL194" s="65" t="s">
        <v>671</v>
      </c>
      <c r="BM194" s="79" t="s">
        <v>626</v>
      </c>
    </row>
    <row r="195" spans="1:67" ht="12.75" customHeight="1">
      <c r="A195" s="72" t="s">
        <v>698</v>
      </c>
      <c r="B195" s="72" t="s">
        <v>0</v>
      </c>
      <c r="C195" s="72" t="s">
        <v>194</v>
      </c>
      <c r="D195" s="72" t="s">
        <v>697</v>
      </c>
      <c r="E195" s="72" t="s">
        <v>696</v>
      </c>
      <c r="F195" s="74" t="s">
        <v>695</v>
      </c>
      <c r="G195" s="74" t="s">
        <v>640</v>
      </c>
      <c r="H195" s="74" t="s">
        <v>694</v>
      </c>
      <c r="I195" s="74" t="s">
        <v>693</v>
      </c>
      <c r="J195" s="74" t="s">
        <v>692</v>
      </c>
      <c r="K195" s="151" t="s">
        <v>691</v>
      </c>
      <c r="L195" s="74">
        <v>2</v>
      </c>
      <c r="M195" s="74" t="s">
        <v>690</v>
      </c>
      <c r="N195" s="74" t="s">
        <v>689</v>
      </c>
      <c r="O195" s="74"/>
      <c r="P195" s="74" t="s">
        <v>688</v>
      </c>
      <c r="Q195" s="74" t="s">
        <v>687</v>
      </c>
      <c r="R195" s="74" t="s">
        <v>51</v>
      </c>
      <c r="S195" s="74" t="s">
        <v>51</v>
      </c>
      <c r="T195" s="74" t="s">
        <v>686</v>
      </c>
      <c r="U195" s="74">
        <v>1</v>
      </c>
      <c r="V195" s="74">
        <v>1</v>
      </c>
      <c r="W195" s="74">
        <v>1</v>
      </c>
      <c r="X195" s="74">
        <v>0</v>
      </c>
      <c r="Y195" s="151" t="s">
        <v>685</v>
      </c>
      <c r="Z195" s="74">
        <v>0</v>
      </c>
      <c r="AA195" s="74" t="s">
        <v>684</v>
      </c>
      <c r="AB195" s="74">
        <v>0</v>
      </c>
      <c r="AC195" s="151" t="s">
        <v>684</v>
      </c>
      <c r="AD195" s="151" t="s">
        <v>683</v>
      </c>
      <c r="AE195" s="151">
        <v>6</v>
      </c>
      <c r="AF195" s="74"/>
      <c r="AG195" s="74" t="s">
        <v>674</v>
      </c>
      <c r="AH195" s="74"/>
      <c r="AI195" s="74" t="s">
        <v>673</v>
      </c>
      <c r="AJ195" s="74">
        <v>0</v>
      </c>
      <c r="AK195" s="72" t="s">
        <v>51</v>
      </c>
      <c r="AL195" s="72"/>
      <c r="AM195" s="74" t="s">
        <v>51</v>
      </c>
      <c r="AN195" s="72"/>
      <c r="AO195" s="72" t="s">
        <v>682</v>
      </c>
      <c r="AP195" s="72"/>
      <c r="AQ195" s="72" t="s">
        <v>49</v>
      </c>
      <c r="AR195" s="72" t="s">
        <v>51</v>
      </c>
      <c r="AS195" s="72" t="s">
        <v>681</v>
      </c>
      <c r="AT195" s="72"/>
      <c r="AU195" s="72" t="s">
        <v>680</v>
      </c>
      <c r="AV195" s="72"/>
      <c r="AW195" s="72" t="s">
        <v>679</v>
      </c>
      <c r="AX195" s="72" t="s">
        <v>629</v>
      </c>
      <c r="AY195" s="72" t="s">
        <v>51</v>
      </c>
      <c r="AZ195" s="72" t="s">
        <v>678</v>
      </c>
      <c r="BA195" s="72"/>
      <c r="BB195" s="72" t="s">
        <v>677</v>
      </c>
      <c r="BC195" s="72" t="s">
        <v>676</v>
      </c>
      <c r="BD195" s="72" t="s">
        <v>675</v>
      </c>
      <c r="BE195" s="72" t="s">
        <v>51</v>
      </c>
      <c r="BF195" s="72" t="s">
        <v>674</v>
      </c>
      <c r="BG195" s="72" t="s">
        <v>673</v>
      </c>
      <c r="BH195" s="72" t="s">
        <v>672</v>
      </c>
      <c r="BI195" s="72"/>
      <c r="BJ195" s="65"/>
      <c r="BK195" s="65"/>
      <c r="BL195" s="65" t="s">
        <v>671</v>
      </c>
      <c r="BM195" s="79" t="s">
        <v>626</v>
      </c>
    </row>
    <row r="196" spans="1:67" ht="63.75">
      <c r="A196" s="72" t="s">
        <v>2393</v>
      </c>
      <c r="B196" s="72" t="s">
        <v>0</v>
      </c>
      <c r="C196" s="72" t="s">
        <v>194</v>
      </c>
      <c r="D196" s="72" t="s">
        <v>641</v>
      </c>
      <c r="E196" s="72" t="s">
        <v>705</v>
      </c>
      <c r="F196" s="74" t="s">
        <v>667</v>
      </c>
      <c r="G196" s="74" t="s">
        <v>640</v>
      </c>
      <c r="H196" s="74" t="s">
        <v>666</v>
      </c>
      <c r="I196" s="74" t="s">
        <v>665</v>
      </c>
      <c r="J196" s="74" t="s">
        <v>664</v>
      </c>
      <c r="K196" s="74" t="s">
        <v>663</v>
      </c>
      <c r="L196" s="74">
        <v>2</v>
      </c>
      <c r="M196" s="74" t="s">
        <v>3</v>
      </c>
      <c r="N196" s="74" t="s">
        <v>662</v>
      </c>
      <c r="O196" s="74" t="s">
        <v>661</v>
      </c>
      <c r="P196" s="74" t="s">
        <v>2208</v>
      </c>
      <c r="Q196" s="74" t="s">
        <v>635</v>
      </c>
      <c r="R196" s="74" t="s">
        <v>51</v>
      </c>
      <c r="S196" s="74" t="s">
        <v>2209</v>
      </c>
      <c r="T196" s="74" t="s">
        <v>49</v>
      </c>
      <c r="U196" s="74" t="s">
        <v>658</v>
      </c>
      <c r="V196" s="74" t="s">
        <v>10</v>
      </c>
      <c r="W196" s="74" t="s">
        <v>1160</v>
      </c>
      <c r="X196" s="74" t="s">
        <v>49</v>
      </c>
      <c r="Y196" s="151" t="s">
        <v>685</v>
      </c>
      <c r="Z196" s="74" t="s">
        <v>49</v>
      </c>
      <c r="AA196" s="74">
        <v>1</v>
      </c>
      <c r="AB196" s="74" t="s">
        <v>49</v>
      </c>
      <c r="AC196" s="151" t="s">
        <v>51</v>
      </c>
      <c r="AD196" s="151" t="s">
        <v>51</v>
      </c>
      <c r="AE196" s="151" t="s">
        <v>2210</v>
      </c>
      <c r="AF196" s="74" t="s">
        <v>49</v>
      </c>
      <c r="AG196" s="74" t="s">
        <v>49</v>
      </c>
      <c r="AH196" s="74" t="s">
        <v>49</v>
      </c>
      <c r="AI196" s="74" t="s">
        <v>51</v>
      </c>
      <c r="AJ196" s="74" t="s">
        <v>49</v>
      </c>
      <c r="AK196" s="72" t="s">
        <v>51</v>
      </c>
      <c r="AL196" s="72"/>
      <c r="AM196" s="74" t="s">
        <v>51</v>
      </c>
      <c r="AN196" s="72" t="s">
        <v>51</v>
      </c>
      <c r="AO196" s="72" t="s">
        <v>51</v>
      </c>
      <c r="AP196" s="72" t="s">
        <v>655</v>
      </c>
      <c r="AQ196" s="72" t="s">
        <v>49</v>
      </c>
      <c r="AR196" s="72" t="s">
        <v>2211</v>
      </c>
      <c r="AS196" s="72" t="s">
        <v>49</v>
      </c>
      <c r="AT196" s="72" t="s">
        <v>631</v>
      </c>
      <c r="AU196" s="72" t="s">
        <v>653</v>
      </c>
      <c r="AV196" s="72"/>
      <c r="AW196" s="72" t="s">
        <v>2212</v>
      </c>
      <c r="AX196" s="72" t="s">
        <v>650</v>
      </c>
      <c r="AY196" s="72" t="s">
        <v>51</v>
      </c>
      <c r="AZ196" s="72" t="s">
        <v>649</v>
      </c>
      <c r="BA196" s="72" t="s">
        <v>648</v>
      </c>
      <c r="BB196" s="72" t="s">
        <v>647</v>
      </c>
      <c r="BC196" s="72" t="s">
        <v>646</v>
      </c>
      <c r="BD196" s="72" t="s">
        <v>645</v>
      </c>
      <c r="BE196" s="72" t="s">
        <v>51</v>
      </c>
      <c r="BF196" s="72" t="s">
        <v>644</v>
      </c>
      <c r="BG196" s="72" t="s">
        <v>673</v>
      </c>
      <c r="BH196" s="72" t="s">
        <v>49</v>
      </c>
      <c r="BI196" s="72" t="s">
        <v>51</v>
      </c>
      <c r="BJ196" s="65"/>
      <c r="BK196" s="65"/>
      <c r="BL196" s="65"/>
      <c r="BM196" s="79"/>
    </row>
    <row r="197" spans="1:67" ht="63.75">
      <c r="A197" s="72" t="s">
        <v>670</v>
      </c>
      <c r="B197" s="72" t="s">
        <v>0</v>
      </c>
      <c r="C197" s="72" t="s">
        <v>194</v>
      </c>
      <c r="D197" s="72" t="s">
        <v>669</v>
      </c>
      <c r="E197" s="72" t="s">
        <v>668</v>
      </c>
      <c r="F197" s="74" t="s">
        <v>667</v>
      </c>
      <c r="G197" s="74" t="s">
        <v>640</v>
      </c>
      <c r="H197" s="74" t="s">
        <v>666</v>
      </c>
      <c r="I197" s="74" t="s">
        <v>665</v>
      </c>
      <c r="J197" s="74" t="s">
        <v>664</v>
      </c>
      <c r="K197" s="74" t="s">
        <v>663</v>
      </c>
      <c r="L197" s="74">
        <v>2</v>
      </c>
      <c r="M197" s="74" t="s">
        <v>3</v>
      </c>
      <c r="N197" s="74" t="s">
        <v>662</v>
      </c>
      <c r="O197" s="74" t="s">
        <v>661</v>
      </c>
      <c r="P197" s="74" t="s">
        <v>660</v>
      </c>
      <c r="Q197" s="74" t="s">
        <v>635</v>
      </c>
      <c r="R197" s="74" t="s">
        <v>51</v>
      </c>
      <c r="S197" s="74" t="s">
        <v>2209</v>
      </c>
      <c r="T197" s="74" t="s">
        <v>49</v>
      </c>
      <c r="U197" s="74" t="s">
        <v>658</v>
      </c>
      <c r="V197" s="74" t="s">
        <v>10</v>
      </c>
      <c r="W197" s="74" t="s">
        <v>657</v>
      </c>
      <c r="X197" s="74" t="s">
        <v>49</v>
      </c>
      <c r="Y197" s="74" t="s">
        <v>49</v>
      </c>
      <c r="Z197" s="74" t="s">
        <v>49</v>
      </c>
      <c r="AA197" s="74" t="s">
        <v>49</v>
      </c>
      <c r="AB197" s="74" t="s">
        <v>49</v>
      </c>
      <c r="AC197" s="74" t="s">
        <v>49</v>
      </c>
      <c r="AD197" s="74" t="s">
        <v>51</v>
      </c>
      <c r="AE197" s="74" t="s">
        <v>656</v>
      </c>
      <c r="AF197" s="74" t="s">
        <v>49</v>
      </c>
      <c r="AG197" s="74" t="s">
        <v>49</v>
      </c>
      <c r="AH197" s="74" t="s">
        <v>49</v>
      </c>
      <c r="AI197" s="74" t="s">
        <v>49</v>
      </c>
      <c r="AJ197" s="74" t="s">
        <v>49</v>
      </c>
      <c r="AK197" s="72" t="s">
        <v>51</v>
      </c>
      <c r="AL197" s="72" t="s">
        <v>51</v>
      </c>
      <c r="AM197" s="74" t="s">
        <v>51</v>
      </c>
      <c r="AN197" s="72" t="s">
        <v>49</v>
      </c>
      <c r="AO197" s="72" t="s">
        <v>49</v>
      </c>
      <c r="AP197" s="72" t="s">
        <v>655</v>
      </c>
      <c r="AQ197" s="72" t="s">
        <v>49</v>
      </c>
      <c r="AR197" s="72" t="s">
        <v>2211</v>
      </c>
      <c r="AS197" s="72" t="s">
        <v>49</v>
      </c>
      <c r="AT197" s="72" t="s">
        <v>631</v>
      </c>
      <c r="AU197" s="72" t="s">
        <v>653</v>
      </c>
      <c r="AV197" s="72" t="s">
        <v>652</v>
      </c>
      <c r="AW197" s="72" t="s">
        <v>651</v>
      </c>
      <c r="AX197" s="72" t="s">
        <v>650</v>
      </c>
      <c r="AY197" s="72" t="s">
        <v>49</v>
      </c>
      <c r="AZ197" s="72" t="s">
        <v>649</v>
      </c>
      <c r="BA197" s="72" t="s">
        <v>648</v>
      </c>
      <c r="BB197" s="72" t="s">
        <v>647</v>
      </c>
      <c r="BC197" s="72" t="s">
        <v>646</v>
      </c>
      <c r="BD197" s="72" t="s">
        <v>645</v>
      </c>
      <c r="BE197" s="72" t="s">
        <v>51</v>
      </c>
      <c r="BF197" s="72" t="s">
        <v>644</v>
      </c>
      <c r="BG197" s="72" t="s">
        <v>644</v>
      </c>
      <c r="BH197" s="72" t="s">
        <v>49</v>
      </c>
      <c r="BI197" s="72" t="s">
        <v>51</v>
      </c>
      <c r="BJ197" s="65"/>
      <c r="BK197" s="65"/>
      <c r="BL197" s="65" t="s">
        <v>643</v>
      </c>
      <c r="BM197" s="79" t="s">
        <v>642</v>
      </c>
    </row>
    <row r="198" spans="1:67" ht="63.75">
      <c r="A198" s="72" t="s">
        <v>122</v>
      </c>
      <c r="B198" s="72" t="s">
        <v>0</v>
      </c>
      <c r="C198" s="72" t="s">
        <v>194</v>
      </c>
      <c r="D198" s="72" t="s">
        <v>641</v>
      </c>
      <c r="E198" s="72" t="s">
        <v>612</v>
      </c>
      <c r="F198" s="74" t="s">
        <v>57</v>
      </c>
      <c r="G198" s="74" t="s">
        <v>640</v>
      </c>
      <c r="H198" s="74" t="s">
        <v>639</v>
      </c>
      <c r="I198" s="74" t="s">
        <v>638</v>
      </c>
      <c r="J198" s="74" t="s">
        <v>637</v>
      </c>
      <c r="K198" s="74" t="s">
        <v>636</v>
      </c>
      <c r="L198" s="74">
        <v>2</v>
      </c>
      <c r="M198" s="74" t="s">
        <v>44</v>
      </c>
      <c r="N198" s="74" t="s">
        <v>25</v>
      </c>
      <c r="O198" s="74" t="s">
        <v>4</v>
      </c>
      <c r="P198" s="74" t="s">
        <v>58</v>
      </c>
      <c r="Q198" s="74" t="s">
        <v>635</v>
      </c>
      <c r="R198" s="74" t="s">
        <v>51</v>
      </c>
      <c r="S198" s="74" t="s">
        <v>634</v>
      </c>
      <c r="T198" s="74" t="s">
        <v>49</v>
      </c>
      <c r="U198" s="74" t="s">
        <v>633</v>
      </c>
      <c r="V198" s="74" t="s">
        <v>10</v>
      </c>
      <c r="W198" s="74" t="s">
        <v>49</v>
      </c>
      <c r="X198" s="74" t="s">
        <v>49</v>
      </c>
      <c r="Y198" s="74">
        <v>1</v>
      </c>
      <c r="Z198" s="74" t="s">
        <v>49</v>
      </c>
      <c r="AA198" s="74">
        <v>1</v>
      </c>
      <c r="AB198" s="74" t="s">
        <v>49</v>
      </c>
      <c r="AC198" s="74" t="s">
        <v>49</v>
      </c>
      <c r="AD198" s="74" t="s">
        <v>51</v>
      </c>
      <c r="AE198" s="74" t="s">
        <v>632</v>
      </c>
      <c r="AF198" s="74" t="s">
        <v>49</v>
      </c>
      <c r="AG198" s="74" t="s">
        <v>49</v>
      </c>
      <c r="AH198" s="74" t="s">
        <v>49</v>
      </c>
      <c r="AI198" s="74" t="s">
        <v>49</v>
      </c>
      <c r="AJ198" s="74" t="s">
        <v>49</v>
      </c>
      <c r="AK198" s="72" t="s">
        <v>51</v>
      </c>
      <c r="AL198" s="72" t="s">
        <v>51</v>
      </c>
      <c r="AM198" s="74" t="s">
        <v>51</v>
      </c>
      <c r="AN198" s="72" t="s">
        <v>49</v>
      </c>
      <c r="AO198" s="72" t="s">
        <v>49</v>
      </c>
      <c r="AP198" s="72" t="s">
        <v>51</v>
      </c>
      <c r="AQ198" s="72" t="s">
        <v>49</v>
      </c>
      <c r="AR198" s="72" t="s">
        <v>51</v>
      </c>
      <c r="AS198" s="72" t="s">
        <v>49</v>
      </c>
      <c r="AT198" s="72" t="s">
        <v>631</v>
      </c>
      <c r="AU198" s="72" t="s">
        <v>630</v>
      </c>
      <c r="AV198" s="72"/>
      <c r="AW198" s="72"/>
      <c r="AX198" s="72" t="s">
        <v>629</v>
      </c>
      <c r="AY198" s="72" t="s">
        <v>49</v>
      </c>
      <c r="AZ198" s="72" t="s">
        <v>628</v>
      </c>
      <c r="BA198" s="72"/>
      <c r="BB198" s="72"/>
      <c r="BC198" s="72" t="s">
        <v>51</v>
      </c>
      <c r="BD198" s="72" t="s">
        <v>51</v>
      </c>
      <c r="BE198" s="72"/>
      <c r="BF198" s="72"/>
      <c r="BG198" s="72"/>
      <c r="BH198" s="72"/>
      <c r="BI198" s="72"/>
      <c r="BJ198" s="65"/>
      <c r="BK198" s="65"/>
      <c r="BL198" s="65" t="s">
        <v>627</v>
      </c>
      <c r="BM198" s="79" t="s">
        <v>626</v>
      </c>
    </row>
    <row r="199" spans="1:67" ht="63.75">
      <c r="A199" s="72" t="s">
        <v>2480</v>
      </c>
      <c r="B199" s="72" t="s">
        <v>0</v>
      </c>
      <c r="C199" s="72" t="s">
        <v>194</v>
      </c>
      <c r="D199" s="72" t="s">
        <v>669</v>
      </c>
      <c r="E199" s="72" t="s">
        <v>769</v>
      </c>
      <c r="F199" s="74" t="s">
        <v>2481</v>
      </c>
      <c r="G199" s="74" t="s">
        <v>29</v>
      </c>
      <c r="H199" s="74" t="s">
        <v>2482</v>
      </c>
      <c r="I199" s="74" t="s">
        <v>2483</v>
      </c>
      <c r="J199" s="195" t="s">
        <v>2484</v>
      </c>
      <c r="K199" s="74" t="s">
        <v>624</v>
      </c>
      <c r="L199" s="74">
        <v>4</v>
      </c>
      <c r="M199" s="74" t="s">
        <v>59</v>
      </c>
      <c r="N199" s="74" t="s">
        <v>2485</v>
      </c>
      <c r="O199" s="74" t="s">
        <v>2486</v>
      </c>
      <c r="P199" s="74" t="s">
        <v>1137</v>
      </c>
      <c r="Q199" s="195" t="s">
        <v>894</v>
      </c>
      <c r="R199" s="74" t="s">
        <v>51</v>
      </c>
      <c r="S199" s="74" t="s">
        <v>2209</v>
      </c>
      <c r="T199" s="195" t="s">
        <v>62</v>
      </c>
      <c r="U199" s="74">
        <v>1</v>
      </c>
      <c r="V199" s="195" t="s">
        <v>2487</v>
      </c>
      <c r="W199" s="195" t="s">
        <v>51</v>
      </c>
      <c r="X199" s="195" t="s">
        <v>540</v>
      </c>
      <c r="Y199" s="74" t="s">
        <v>539</v>
      </c>
      <c r="Z199" s="74" t="s">
        <v>539</v>
      </c>
      <c r="AA199" s="74" t="s">
        <v>526</v>
      </c>
      <c r="AB199" s="74" t="s">
        <v>62</v>
      </c>
      <c r="AC199" s="74" t="s">
        <v>62</v>
      </c>
      <c r="AD199" s="74" t="s">
        <v>51</v>
      </c>
      <c r="AE199" s="74" t="s">
        <v>2488</v>
      </c>
      <c r="AF199" s="195" t="s">
        <v>62</v>
      </c>
      <c r="AG199" s="74" t="s">
        <v>51</v>
      </c>
      <c r="AH199" s="195" t="s">
        <v>49</v>
      </c>
      <c r="AI199" s="74" t="s">
        <v>51</v>
      </c>
      <c r="AJ199" s="74" t="s">
        <v>49</v>
      </c>
      <c r="AK199" s="72" t="s">
        <v>51</v>
      </c>
      <c r="AL199" s="72" t="s">
        <v>49</v>
      </c>
      <c r="AM199" s="74" t="s">
        <v>51</v>
      </c>
      <c r="AN199" s="72" t="s">
        <v>49</v>
      </c>
      <c r="AO199" s="72" t="s">
        <v>49</v>
      </c>
      <c r="AP199" s="72" t="s">
        <v>51</v>
      </c>
      <c r="AQ199" s="196" t="s">
        <v>49</v>
      </c>
      <c r="AR199" s="72" t="s">
        <v>2211</v>
      </c>
      <c r="AS199" s="196" t="s">
        <v>2489</v>
      </c>
      <c r="AT199" s="72" t="s">
        <v>1067</v>
      </c>
      <c r="AU199" s="72" t="s">
        <v>2490</v>
      </c>
      <c r="AV199" s="196" t="s">
        <v>2012</v>
      </c>
      <c r="AW199" s="72" t="s">
        <v>1532</v>
      </c>
      <c r="AX199" s="72" t="s">
        <v>194</v>
      </c>
      <c r="AY199" s="72" t="s">
        <v>194</v>
      </c>
      <c r="AZ199" s="72" t="s">
        <v>194</v>
      </c>
      <c r="BA199" s="72" t="s">
        <v>194</v>
      </c>
      <c r="BB199" s="72" t="s">
        <v>194</v>
      </c>
      <c r="BC199" s="72" t="s">
        <v>194</v>
      </c>
      <c r="BD199" s="72" t="s">
        <v>194</v>
      </c>
      <c r="BE199" s="72" t="s">
        <v>194</v>
      </c>
      <c r="BF199" s="72" t="s">
        <v>194</v>
      </c>
      <c r="BG199" s="72" t="s">
        <v>194</v>
      </c>
      <c r="BH199" s="72" t="s">
        <v>194</v>
      </c>
      <c r="BI199" s="72" t="s">
        <v>194</v>
      </c>
      <c r="BJ199" s="65"/>
      <c r="BK199" s="65"/>
      <c r="BL199" s="65"/>
      <c r="BM199" s="79" t="s">
        <v>626</v>
      </c>
    </row>
    <row r="200" spans="1:67" ht="12.75" customHeight="1">
      <c r="A200" s="72" t="s">
        <v>2491</v>
      </c>
      <c r="B200" s="72" t="s">
        <v>0</v>
      </c>
      <c r="C200" s="72" t="s">
        <v>194</v>
      </c>
      <c r="D200" s="72" t="s">
        <v>669</v>
      </c>
      <c r="E200" s="72" t="s">
        <v>769</v>
      </c>
      <c r="F200" s="74" t="s">
        <v>2481</v>
      </c>
      <c r="G200" s="74" t="s">
        <v>19</v>
      </c>
      <c r="H200" s="74" t="s">
        <v>2492</v>
      </c>
      <c r="I200" s="74" t="s">
        <v>2493</v>
      </c>
      <c r="J200" s="195" t="s">
        <v>2484</v>
      </c>
      <c r="K200" s="74" t="s">
        <v>624</v>
      </c>
      <c r="L200" s="74">
        <v>4</v>
      </c>
      <c r="M200" s="74" t="s">
        <v>59</v>
      </c>
      <c r="N200" s="74" t="s">
        <v>2485</v>
      </c>
      <c r="O200" s="74" t="s">
        <v>2486</v>
      </c>
      <c r="P200" s="74" t="s">
        <v>1137</v>
      </c>
      <c r="Q200" s="195" t="s">
        <v>834</v>
      </c>
      <c r="R200" s="74" t="s">
        <v>51</v>
      </c>
      <c r="S200" s="74" t="s">
        <v>2209</v>
      </c>
      <c r="T200" s="195" t="s">
        <v>62</v>
      </c>
      <c r="U200" s="74">
        <v>1</v>
      </c>
      <c r="V200" s="195" t="s">
        <v>2494</v>
      </c>
      <c r="W200" s="195" t="s">
        <v>51</v>
      </c>
      <c r="X200" s="195" t="s">
        <v>28</v>
      </c>
      <c r="Y200" s="74" t="s">
        <v>27</v>
      </c>
      <c r="Z200" s="74" t="s">
        <v>27</v>
      </c>
      <c r="AA200" s="74" t="s">
        <v>526</v>
      </c>
      <c r="AB200" s="74" t="s">
        <v>62</v>
      </c>
      <c r="AC200" s="74" t="s">
        <v>62</v>
      </c>
      <c r="AD200" s="74" t="s">
        <v>51</v>
      </c>
      <c r="AE200" s="74" t="s">
        <v>2488</v>
      </c>
      <c r="AF200" s="195" t="s">
        <v>62</v>
      </c>
      <c r="AG200" s="74" t="s">
        <v>51</v>
      </c>
      <c r="AH200" s="195" t="s">
        <v>49</v>
      </c>
      <c r="AI200" s="74" t="s">
        <v>51</v>
      </c>
      <c r="AJ200" s="74" t="s">
        <v>49</v>
      </c>
      <c r="AK200" s="72" t="s">
        <v>51</v>
      </c>
      <c r="AL200" s="72" t="s">
        <v>49</v>
      </c>
      <c r="AM200" s="74" t="s">
        <v>51</v>
      </c>
      <c r="AN200" s="72" t="s">
        <v>49</v>
      </c>
      <c r="AO200" s="72" t="s">
        <v>49</v>
      </c>
      <c r="AP200" s="72" t="s">
        <v>51</v>
      </c>
      <c r="AQ200" s="196" t="s">
        <v>49</v>
      </c>
      <c r="AR200" s="72" t="s">
        <v>2211</v>
      </c>
      <c r="AS200" s="196" t="s">
        <v>2489</v>
      </c>
      <c r="AT200" s="72" t="s">
        <v>1067</v>
      </c>
      <c r="AU200" s="72" t="s">
        <v>2490</v>
      </c>
      <c r="AV200" s="196" t="s">
        <v>2252</v>
      </c>
      <c r="AW200" s="72" t="s">
        <v>1532</v>
      </c>
      <c r="AX200" s="72" t="s">
        <v>194</v>
      </c>
      <c r="AY200" s="72" t="s">
        <v>194</v>
      </c>
      <c r="AZ200" s="72" t="s">
        <v>194</v>
      </c>
      <c r="BA200" s="72" t="s">
        <v>194</v>
      </c>
      <c r="BB200" s="72" t="s">
        <v>194</v>
      </c>
      <c r="BC200" s="72" t="s">
        <v>194</v>
      </c>
      <c r="BD200" s="72" t="s">
        <v>194</v>
      </c>
      <c r="BE200" s="72" t="s">
        <v>194</v>
      </c>
      <c r="BF200" s="72" t="s">
        <v>194</v>
      </c>
      <c r="BG200" s="72" t="s">
        <v>194</v>
      </c>
      <c r="BH200" s="72" t="s">
        <v>194</v>
      </c>
      <c r="BI200" s="72" t="s">
        <v>194</v>
      </c>
      <c r="BJ200" s="65"/>
      <c r="BK200" s="65"/>
      <c r="BL200" s="65"/>
      <c r="BM200" s="79" t="s">
        <v>626</v>
      </c>
    </row>
    <row r="201" spans="1:67" s="67" customFormat="1">
      <c r="A201" s="68"/>
      <c r="B201" s="68"/>
      <c r="C201" s="68"/>
      <c r="D201" s="77"/>
      <c r="E201" s="77"/>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7"/>
      <c r="AL201" s="77"/>
      <c r="AM201" s="78"/>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68"/>
      <c r="BK201" s="68"/>
      <c r="BL201" s="68"/>
      <c r="BM201" s="77"/>
    </row>
    <row r="202" spans="1:67" ht="89.25">
      <c r="A202" s="65" t="s">
        <v>435</v>
      </c>
      <c r="B202" s="65" t="s">
        <v>52</v>
      </c>
      <c r="C202" s="65" t="s">
        <v>614</v>
      </c>
      <c r="D202" s="72" t="s">
        <v>613</v>
      </c>
      <c r="E202" s="72" t="s">
        <v>612</v>
      </c>
      <c r="F202" s="76" t="s">
        <v>611</v>
      </c>
      <c r="G202" s="74" t="s">
        <v>625</v>
      </c>
      <c r="H202" s="74" t="s">
        <v>897</v>
      </c>
      <c r="I202" s="74" t="s">
        <v>887</v>
      </c>
      <c r="J202" s="74" t="s">
        <v>880</v>
      </c>
      <c r="K202" s="74" t="s">
        <v>624</v>
      </c>
      <c r="L202" s="74">
        <v>2</v>
      </c>
      <c r="M202" s="74" t="s">
        <v>3</v>
      </c>
      <c r="N202" s="66" t="s">
        <v>25</v>
      </c>
      <c r="O202" s="74" t="s">
        <v>825</v>
      </c>
      <c r="P202" s="74" t="s">
        <v>623</v>
      </c>
      <c r="Q202" s="74" t="s">
        <v>622</v>
      </c>
      <c r="R202" s="74" t="s">
        <v>51</v>
      </c>
      <c r="S202" s="74" t="s">
        <v>621</v>
      </c>
      <c r="T202" s="74" t="s">
        <v>909</v>
      </c>
      <c r="U202" s="74" t="s">
        <v>902</v>
      </c>
      <c r="V202" s="74" t="s">
        <v>620</v>
      </c>
      <c r="W202" s="74" t="s">
        <v>903</v>
      </c>
      <c r="X202" s="74" t="s">
        <v>49</v>
      </c>
      <c r="Y202" s="74" t="s">
        <v>619</v>
      </c>
      <c r="Z202" s="74" t="s">
        <v>49</v>
      </c>
      <c r="AA202" s="74" t="s">
        <v>49</v>
      </c>
      <c r="AB202" s="74" t="s">
        <v>49</v>
      </c>
      <c r="AC202" s="74" t="s">
        <v>51</v>
      </c>
      <c r="AD202" s="74" t="s">
        <v>51</v>
      </c>
      <c r="AE202" s="74" t="s">
        <v>890</v>
      </c>
      <c r="AF202" s="74" t="s">
        <v>49</v>
      </c>
      <c r="AG202" s="74" t="s">
        <v>51</v>
      </c>
      <c r="AH202" s="74" t="s">
        <v>49</v>
      </c>
      <c r="AI202" s="74" t="s">
        <v>51</v>
      </c>
      <c r="AJ202" s="74" t="s">
        <v>49</v>
      </c>
      <c r="AK202" s="72" t="s">
        <v>51</v>
      </c>
      <c r="AL202" s="72" t="s">
        <v>51</v>
      </c>
      <c r="AM202" s="74" t="s">
        <v>618</v>
      </c>
      <c r="AN202" s="72" t="s">
        <v>51</v>
      </c>
      <c r="AO202" s="72" t="s">
        <v>51</v>
      </c>
      <c r="AP202" s="72" t="s">
        <v>51</v>
      </c>
      <c r="AQ202" s="72" t="s">
        <v>51</v>
      </c>
      <c r="AR202" s="72" t="s">
        <v>617</v>
      </c>
      <c r="AS202" s="72" t="s">
        <v>51</v>
      </c>
      <c r="AT202" s="72" t="s">
        <v>909</v>
      </c>
      <c r="AU202" s="72" t="s">
        <v>616</v>
      </c>
      <c r="AV202" s="72" t="s">
        <v>2012</v>
      </c>
      <c r="AW202" s="72" t="s">
        <v>904</v>
      </c>
      <c r="AX202" s="72" t="s">
        <v>194</v>
      </c>
      <c r="AY202" s="72" t="s">
        <v>194</v>
      </c>
      <c r="AZ202" s="72" t="s">
        <v>194</v>
      </c>
      <c r="BA202" s="72" t="s">
        <v>194</v>
      </c>
      <c r="BB202" s="72" t="s">
        <v>194</v>
      </c>
      <c r="BC202" s="72" t="s">
        <v>194</v>
      </c>
      <c r="BD202" s="72" t="s">
        <v>194</v>
      </c>
      <c r="BE202" s="72" t="s">
        <v>194</v>
      </c>
      <c r="BF202" s="72" t="s">
        <v>194</v>
      </c>
      <c r="BG202" s="72" t="s">
        <v>194</v>
      </c>
      <c r="BH202" s="72" t="s">
        <v>194</v>
      </c>
      <c r="BI202" s="72" t="s">
        <v>194</v>
      </c>
      <c r="BJ202" s="72"/>
      <c r="BK202" s="72"/>
      <c r="BL202" s="65"/>
      <c r="BM202" s="72"/>
      <c r="BN202" s="70"/>
      <c r="BO202" s="70"/>
    </row>
    <row r="203" spans="1:67" ht="89.25">
      <c r="A203" s="65" t="s">
        <v>615</v>
      </c>
      <c r="B203" s="65" t="s">
        <v>52</v>
      </c>
      <c r="C203" s="65" t="s">
        <v>614</v>
      </c>
      <c r="D203" s="72" t="s">
        <v>613</v>
      </c>
      <c r="E203" s="72" t="s">
        <v>612</v>
      </c>
      <c r="F203" s="76" t="s">
        <v>611</v>
      </c>
      <c r="G203" s="74" t="s">
        <v>19</v>
      </c>
      <c r="H203" s="74" t="s">
        <v>896</v>
      </c>
      <c r="I203" s="74" t="s">
        <v>888</v>
      </c>
      <c r="J203" s="74" t="s">
        <v>881</v>
      </c>
      <c r="K203" s="74" t="s">
        <v>624</v>
      </c>
      <c r="L203" s="74">
        <v>4</v>
      </c>
      <c r="M203" s="74" t="s">
        <v>59</v>
      </c>
      <c r="N203" s="66" t="s">
        <v>25</v>
      </c>
      <c r="O203" s="74" t="s">
        <v>825</v>
      </c>
      <c r="P203" s="74" t="s">
        <v>889</v>
      </c>
      <c r="Q203" s="74" t="s">
        <v>834</v>
      </c>
      <c r="R203" s="74" t="s">
        <v>51</v>
      </c>
      <c r="S203" s="74" t="s">
        <v>876</v>
      </c>
      <c r="T203" s="74" t="s">
        <v>909</v>
      </c>
      <c r="U203" s="74" t="s">
        <v>877</v>
      </c>
      <c r="V203" s="74" t="s">
        <v>878</v>
      </c>
      <c r="W203" s="74" t="s">
        <v>879</v>
      </c>
      <c r="X203" s="74" t="s">
        <v>27</v>
      </c>
      <c r="Y203" s="74" t="s">
        <v>27</v>
      </c>
      <c r="Z203" s="74" t="s">
        <v>28</v>
      </c>
      <c r="AA203" s="66" t="s">
        <v>526</v>
      </c>
      <c r="AB203" s="74" t="s">
        <v>62</v>
      </c>
      <c r="AC203" s="74" t="s">
        <v>51</v>
      </c>
      <c r="AD203" s="74" t="s">
        <v>51</v>
      </c>
      <c r="AE203" s="74" t="s">
        <v>890</v>
      </c>
      <c r="AF203" s="74" t="s">
        <v>62</v>
      </c>
      <c r="AG203" s="74" t="s">
        <v>51</v>
      </c>
      <c r="AH203" s="74" t="s">
        <v>49</v>
      </c>
      <c r="AI203" s="74" t="s">
        <v>51</v>
      </c>
      <c r="AJ203" s="74" t="s">
        <v>49</v>
      </c>
      <c r="AK203" s="72" t="s">
        <v>51</v>
      </c>
      <c r="AL203" s="72" t="s">
        <v>51</v>
      </c>
      <c r="AM203" s="74" t="s">
        <v>618</v>
      </c>
      <c r="AN203" s="72" t="s">
        <v>51</v>
      </c>
      <c r="AO203" s="72" t="s">
        <v>51</v>
      </c>
      <c r="AP203" s="72" t="s">
        <v>51</v>
      </c>
      <c r="AQ203" s="72" t="s">
        <v>51</v>
      </c>
      <c r="AR203" s="72" t="s">
        <v>617</v>
      </c>
      <c r="AS203" s="72" t="s">
        <v>51</v>
      </c>
      <c r="AT203" s="72" t="s">
        <v>909</v>
      </c>
      <c r="AU203" s="72" t="s">
        <v>616</v>
      </c>
      <c r="AV203" s="72" t="s">
        <v>2012</v>
      </c>
      <c r="AW203" s="72" t="s">
        <v>904</v>
      </c>
      <c r="AX203" s="72" t="s">
        <v>194</v>
      </c>
      <c r="AY203" s="72" t="s">
        <v>194</v>
      </c>
      <c r="AZ203" s="72" t="s">
        <v>194</v>
      </c>
      <c r="BA203" s="72" t="s">
        <v>194</v>
      </c>
      <c r="BB203" s="72" t="s">
        <v>194</v>
      </c>
      <c r="BC203" s="72" t="s">
        <v>194</v>
      </c>
      <c r="BD203" s="72" t="s">
        <v>194</v>
      </c>
      <c r="BE203" s="72" t="s">
        <v>194</v>
      </c>
      <c r="BF203" s="72" t="s">
        <v>194</v>
      </c>
      <c r="BG203" s="72" t="s">
        <v>194</v>
      </c>
      <c r="BH203" s="72" t="s">
        <v>194</v>
      </c>
      <c r="BI203" s="72" t="s">
        <v>194</v>
      </c>
      <c r="BJ203" s="72"/>
      <c r="BK203" s="72"/>
      <c r="BL203" s="65"/>
      <c r="BM203" s="72"/>
      <c r="BN203" s="70"/>
      <c r="BO203" s="70"/>
    </row>
    <row r="204" spans="1:67" ht="89.25">
      <c r="A204" s="65" t="s">
        <v>883</v>
      </c>
      <c r="B204" s="65" t="s">
        <v>52</v>
      </c>
      <c r="C204" s="65" t="s">
        <v>614</v>
      </c>
      <c r="D204" s="72" t="s">
        <v>613</v>
      </c>
      <c r="E204" s="72" t="s">
        <v>612</v>
      </c>
      <c r="F204" s="76" t="s">
        <v>611</v>
      </c>
      <c r="G204" s="74" t="s">
        <v>886</v>
      </c>
      <c r="H204" s="74" t="s">
        <v>898</v>
      </c>
      <c r="I204" s="74" t="s">
        <v>891</v>
      </c>
      <c r="J204" s="74" t="s">
        <v>882</v>
      </c>
      <c r="K204" s="74" t="s">
        <v>624</v>
      </c>
      <c r="L204" s="74">
        <v>4</v>
      </c>
      <c r="M204" s="74" t="s">
        <v>59</v>
      </c>
      <c r="N204" s="66" t="s">
        <v>25</v>
      </c>
      <c r="O204" s="74" t="s">
        <v>825</v>
      </c>
      <c r="P204" s="74" t="s">
        <v>889</v>
      </c>
      <c r="Q204" s="74" t="s">
        <v>894</v>
      </c>
      <c r="R204" s="74" t="s">
        <v>51</v>
      </c>
      <c r="S204" s="74" t="s">
        <v>876</v>
      </c>
      <c r="T204" s="74" t="s">
        <v>909</v>
      </c>
      <c r="U204" s="74" t="s">
        <v>877</v>
      </c>
      <c r="V204" s="74" t="s">
        <v>899</v>
      </c>
      <c r="W204" s="74" t="s">
        <v>879</v>
      </c>
      <c r="X204" s="66" t="s">
        <v>539</v>
      </c>
      <c r="Y204" s="66" t="s">
        <v>539</v>
      </c>
      <c r="Z204" s="66" t="s">
        <v>540</v>
      </c>
      <c r="AA204" s="66" t="s">
        <v>526</v>
      </c>
      <c r="AB204" s="74" t="s">
        <v>62</v>
      </c>
      <c r="AC204" s="74" t="s">
        <v>51</v>
      </c>
      <c r="AD204" s="74" t="s">
        <v>51</v>
      </c>
      <c r="AE204" s="74" t="s">
        <v>890</v>
      </c>
      <c r="AF204" s="74" t="s">
        <v>62</v>
      </c>
      <c r="AG204" s="74" t="s">
        <v>51</v>
      </c>
      <c r="AH204" s="74" t="s">
        <v>49</v>
      </c>
      <c r="AI204" s="74" t="s">
        <v>51</v>
      </c>
      <c r="AJ204" s="74" t="s">
        <v>49</v>
      </c>
      <c r="AK204" s="72" t="s">
        <v>51</v>
      </c>
      <c r="AL204" s="72" t="s">
        <v>51</v>
      </c>
      <c r="AM204" s="74" t="s">
        <v>618</v>
      </c>
      <c r="AN204" s="72" t="s">
        <v>51</v>
      </c>
      <c r="AO204" s="72" t="s">
        <v>51</v>
      </c>
      <c r="AP204" s="72" t="s">
        <v>51</v>
      </c>
      <c r="AQ204" s="72" t="s">
        <v>51</v>
      </c>
      <c r="AR204" s="72" t="s">
        <v>617</v>
      </c>
      <c r="AS204" s="72" t="s">
        <v>51</v>
      </c>
      <c r="AT204" s="72" t="s">
        <v>909</v>
      </c>
      <c r="AU204" s="72" t="s">
        <v>616</v>
      </c>
      <c r="AV204" s="72" t="s">
        <v>909</v>
      </c>
      <c r="AW204" s="72" t="s">
        <v>904</v>
      </c>
      <c r="AX204" s="72" t="s">
        <v>194</v>
      </c>
      <c r="AY204" s="72" t="s">
        <v>194</v>
      </c>
      <c r="AZ204" s="72" t="s">
        <v>194</v>
      </c>
      <c r="BA204" s="72" t="s">
        <v>194</v>
      </c>
      <c r="BB204" s="72" t="s">
        <v>194</v>
      </c>
      <c r="BC204" s="72" t="s">
        <v>194</v>
      </c>
      <c r="BD204" s="72" t="s">
        <v>194</v>
      </c>
      <c r="BE204" s="72" t="s">
        <v>194</v>
      </c>
      <c r="BF204" s="72" t="s">
        <v>194</v>
      </c>
      <c r="BG204" s="72" t="s">
        <v>194</v>
      </c>
      <c r="BH204" s="72" t="s">
        <v>194</v>
      </c>
      <c r="BI204" s="72" t="s">
        <v>194</v>
      </c>
      <c r="BJ204" s="72"/>
      <c r="BK204" s="72"/>
      <c r="BL204" s="65"/>
      <c r="BM204" s="72"/>
      <c r="BN204" s="70"/>
      <c r="BO204" s="70"/>
    </row>
    <row r="205" spans="1:67" ht="89.25">
      <c r="A205" s="65" t="s">
        <v>884</v>
      </c>
      <c r="B205" s="65" t="s">
        <v>52</v>
      </c>
      <c r="C205" s="65" t="s">
        <v>614</v>
      </c>
      <c r="D205" s="72" t="s">
        <v>613</v>
      </c>
      <c r="E205" s="72" t="s">
        <v>612</v>
      </c>
      <c r="F205" s="76" t="s">
        <v>611</v>
      </c>
      <c r="G205" s="74" t="s">
        <v>885</v>
      </c>
      <c r="H205" s="74" t="s">
        <v>895</v>
      </c>
      <c r="I205" s="74" t="s">
        <v>892</v>
      </c>
      <c r="J205" s="74" t="s">
        <v>882</v>
      </c>
      <c r="K205" s="74" t="s">
        <v>624</v>
      </c>
      <c r="L205" s="74">
        <v>4</v>
      </c>
      <c r="M205" s="74" t="s">
        <v>59</v>
      </c>
      <c r="N205" s="66" t="s">
        <v>25</v>
      </c>
      <c r="O205" s="74" t="s">
        <v>825</v>
      </c>
      <c r="P205" s="74" t="s">
        <v>889</v>
      </c>
      <c r="Q205" s="74" t="s">
        <v>893</v>
      </c>
      <c r="R205" s="74" t="s">
        <v>51</v>
      </c>
      <c r="S205" s="74" t="s">
        <v>876</v>
      </c>
      <c r="T205" s="74" t="s">
        <v>909</v>
      </c>
      <c r="U205" s="74" t="s">
        <v>900</v>
      </c>
      <c r="V205" s="74" t="s">
        <v>901</v>
      </c>
      <c r="W205" s="74" t="s">
        <v>49</v>
      </c>
      <c r="X205" s="66" t="s">
        <v>590</v>
      </c>
      <c r="Y205" s="66" t="s">
        <v>539</v>
      </c>
      <c r="Z205" s="66" t="s">
        <v>540</v>
      </c>
      <c r="AA205" s="66" t="s">
        <v>526</v>
      </c>
      <c r="AB205" s="74" t="s">
        <v>62</v>
      </c>
      <c r="AC205" s="74" t="s">
        <v>51</v>
      </c>
      <c r="AD205" s="74" t="s">
        <v>51</v>
      </c>
      <c r="AE205" s="74" t="s">
        <v>890</v>
      </c>
      <c r="AF205" s="74" t="s">
        <v>62</v>
      </c>
      <c r="AG205" s="74" t="s">
        <v>51</v>
      </c>
      <c r="AH205" s="74" t="s">
        <v>49</v>
      </c>
      <c r="AI205" s="74" t="s">
        <v>51</v>
      </c>
      <c r="AJ205" s="74" t="s">
        <v>49</v>
      </c>
      <c r="AK205" s="72" t="s">
        <v>51</v>
      </c>
      <c r="AL205" s="72" t="s">
        <v>51</v>
      </c>
      <c r="AM205" s="74" t="s">
        <v>618</v>
      </c>
      <c r="AN205" s="72" t="s">
        <v>51</v>
      </c>
      <c r="AO205" s="72" t="s">
        <v>51</v>
      </c>
      <c r="AP205" s="72" t="s">
        <v>51</v>
      </c>
      <c r="AQ205" s="72" t="s">
        <v>51</v>
      </c>
      <c r="AR205" s="72" t="s">
        <v>617</v>
      </c>
      <c r="AS205" s="72" t="s">
        <v>51</v>
      </c>
      <c r="AT205" s="72" t="s">
        <v>909</v>
      </c>
      <c r="AU205" s="72" t="s">
        <v>616</v>
      </c>
      <c r="AV205" s="72" t="s">
        <v>2116</v>
      </c>
      <c r="AW205" s="72" t="s">
        <v>904</v>
      </c>
      <c r="AX205" s="72" t="s">
        <v>194</v>
      </c>
      <c r="AY205" s="72" t="s">
        <v>194</v>
      </c>
      <c r="AZ205" s="72" t="s">
        <v>194</v>
      </c>
      <c r="BA205" s="72" t="s">
        <v>194</v>
      </c>
      <c r="BB205" s="72" t="s">
        <v>194</v>
      </c>
      <c r="BC205" s="72" t="s">
        <v>194</v>
      </c>
      <c r="BD205" s="72" t="s">
        <v>194</v>
      </c>
      <c r="BE205" s="72" t="s">
        <v>194</v>
      </c>
      <c r="BF205" s="72" t="s">
        <v>194</v>
      </c>
      <c r="BG205" s="72" t="s">
        <v>194</v>
      </c>
      <c r="BH205" s="72" t="s">
        <v>194</v>
      </c>
      <c r="BI205" s="72" t="s">
        <v>194</v>
      </c>
      <c r="BJ205" s="72"/>
      <c r="BK205" s="72"/>
      <c r="BL205" s="65"/>
      <c r="BM205" s="72"/>
      <c r="BN205" s="70"/>
      <c r="BO205" s="70"/>
    </row>
    <row r="206" spans="1:67">
      <c r="A206" s="65" t="s">
        <v>606</v>
      </c>
      <c r="B206" s="65" t="s">
        <v>52</v>
      </c>
      <c r="C206" s="65"/>
      <c r="D206" s="65"/>
      <c r="E206" s="65"/>
      <c r="F206" s="66" t="s">
        <v>600</v>
      </c>
      <c r="G206" s="66" t="s">
        <v>29</v>
      </c>
      <c r="H206" s="66" t="s">
        <v>605</v>
      </c>
      <c r="I206" s="66" t="s">
        <v>604</v>
      </c>
      <c r="J206" s="66" t="s">
        <v>603</v>
      </c>
      <c r="K206" s="66" t="s">
        <v>508</v>
      </c>
      <c r="L206" s="66">
        <v>4</v>
      </c>
      <c r="M206" s="66" t="s">
        <v>59</v>
      </c>
      <c r="N206" s="66" t="s">
        <v>25</v>
      </c>
      <c r="O206" s="66" t="s">
        <v>4</v>
      </c>
      <c r="P206" s="66" t="s">
        <v>597</v>
      </c>
      <c r="Q206" s="66" t="s">
        <v>602</v>
      </c>
      <c r="R206" s="66" t="s">
        <v>51</v>
      </c>
      <c r="S206" s="66" t="s">
        <v>595</v>
      </c>
      <c r="T206" s="66" t="s">
        <v>62</v>
      </c>
      <c r="U206" s="66" t="s">
        <v>33</v>
      </c>
      <c r="V206" s="66" t="s">
        <v>34</v>
      </c>
      <c r="W206" s="66" t="s">
        <v>11</v>
      </c>
      <c r="X206" s="66" t="s">
        <v>539</v>
      </c>
      <c r="Y206" s="66" t="s">
        <v>540</v>
      </c>
      <c r="Z206" s="66" t="s">
        <v>539</v>
      </c>
      <c r="AA206" s="66" t="s">
        <v>88</v>
      </c>
      <c r="AB206" s="66" t="s">
        <v>62</v>
      </c>
      <c r="AC206" s="66" t="s">
        <v>51</v>
      </c>
      <c r="AD206" s="66" t="s">
        <v>51</v>
      </c>
      <c r="AE206" s="66" t="s">
        <v>594</v>
      </c>
      <c r="AF206" s="66" t="s">
        <v>49</v>
      </c>
      <c r="AG206" s="66" t="s">
        <v>51</v>
      </c>
      <c r="AH206" s="66" t="s">
        <v>49</v>
      </c>
      <c r="AI206" s="66" t="s">
        <v>51</v>
      </c>
      <c r="AJ206" s="66"/>
      <c r="AK206" s="65"/>
      <c r="AL206" s="65"/>
      <c r="AM206" s="66"/>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row>
    <row r="207" spans="1:67">
      <c r="A207" s="65" t="s">
        <v>601</v>
      </c>
      <c r="B207" s="65" t="s">
        <v>52</v>
      </c>
      <c r="C207" s="65"/>
      <c r="D207" s="65"/>
      <c r="E207" s="65"/>
      <c r="F207" s="66" t="s">
        <v>600</v>
      </c>
      <c r="G207" s="66" t="s">
        <v>19</v>
      </c>
      <c r="H207" s="66" t="s">
        <v>599</v>
      </c>
      <c r="I207" s="66" t="s">
        <v>598</v>
      </c>
      <c r="J207" s="66" t="s">
        <v>20</v>
      </c>
      <c r="K207" s="66" t="s">
        <v>508</v>
      </c>
      <c r="L207" s="66">
        <v>4</v>
      </c>
      <c r="M207" s="66" t="s">
        <v>59</v>
      </c>
      <c r="N207" s="66" t="s">
        <v>25</v>
      </c>
      <c r="O207" s="66" t="s">
        <v>4</v>
      </c>
      <c r="P207" s="66" t="s">
        <v>597</v>
      </c>
      <c r="Q207" s="66" t="s">
        <v>596</v>
      </c>
      <c r="R207" s="66" t="s">
        <v>51</v>
      </c>
      <c r="S207" s="66" t="s">
        <v>595</v>
      </c>
      <c r="T207" s="66" t="s">
        <v>62</v>
      </c>
      <c r="U207" s="66" t="s">
        <v>8</v>
      </c>
      <c r="V207" s="66" t="s">
        <v>10</v>
      </c>
      <c r="W207" s="66" t="s">
        <v>11</v>
      </c>
      <c r="X207" s="74" t="s">
        <v>27</v>
      </c>
      <c r="Y207" s="74" t="s">
        <v>28</v>
      </c>
      <c r="Z207" s="74" t="s">
        <v>27</v>
      </c>
      <c r="AA207" s="66" t="s">
        <v>88</v>
      </c>
      <c r="AB207" s="66" t="s">
        <v>62</v>
      </c>
      <c r="AC207" s="66" t="s">
        <v>51</v>
      </c>
      <c r="AD207" s="66" t="s">
        <v>51</v>
      </c>
      <c r="AE207" s="66" t="s">
        <v>594</v>
      </c>
      <c r="AF207" s="66" t="s">
        <v>49</v>
      </c>
      <c r="AG207" s="66" t="s">
        <v>51</v>
      </c>
      <c r="AH207" s="66" t="s">
        <v>49</v>
      </c>
      <c r="AI207" s="66" t="s">
        <v>51</v>
      </c>
      <c r="AJ207" s="66"/>
      <c r="AK207" s="65"/>
      <c r="AL207" s="65"/>
      <c r="AM207" s="66"/>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row>
    <row r="208" spans="1:67" ht="89.25">
      <c r="A208" s="65" t="s">
        <v>610</v>
      </c>
      <c r="B208" s="65" t="s">
        <v>52</v>
      </c>
      <c r="C208" s="65" t="s">
        <v>2188</v>
      </c>
      <c r="D208" s="72" t="s">
        <v>613</v>
      </c>
      <c r="E208" s="65" t="s">
        <v>705</v>
      </c>
      <c r="F208" s="66" t="s">
        <v>533</v>
      </c>
      <c r="G208" s="66" t="s">
        <v>39</v>
      </c>
      <c r="H208" s="66" t="s">
        <v>605</v>
      </c>
      <c r="I208" s="66" t="s">
        <v>604</v>
      </c>
      <c r="J208" s="66" t="s">
        <v>603</v>
      </c>
      <c r="K208" s="66" t="s">
        <v>568</v>
      </c>
      <c r="L208" s="66">
        <v>4</v>
      </c>
      <c r="M208" s="66" t="s">
        <v>59</v>
      </c>
      <c r="N208" s="66" t="s">
        <v>25</v>
      </c>
      <c r="O208" s="66" t="s">
        <v>4</v>
      </c>
      <c r="P208" s="66" t="s">
        <v>609</v>
      </c>
      <c r="Q208" s="66" t="s">
        <v>35</v>
      </c>
      <c r="R208" s="66" t="s">
        <v>51</v>
      </c>
      <c r="S208" s="66" t="s">
        <v>608</v>
      </c>
      <c r="T208" s="66" t="s">
        <v>62</v>
      </c>
      <c r="U208" s="66" t="s">
        <v>33</v>
      </c>
      <c r="V208" s="66" t="s">
        <v>34</v>
      </c>
      <c r="W208" s="66" t="s">
        <v>11</v>
      </c>
      <c r="X208" s="66" t="s">
        <v>539</v>
      </c>
      <c r="Y208" s="66" t="s">
        <v>540</v>
      </c>
      <c r="Z208" s="66" t="s">
        <v>539</v>
      </c>
      <c r="AA208" s="66" t="s">
        <v>526</v>
      </c>
      <c r="AB208" s="66" t="s">
        <v>62</v>
      </c>
      <c r="AC208" s="66" t="s">
        <v>51</v>
      </c>
      <c r="AD208" s="66" t="s">
        <v>51</v>
      </c>
      <c r="AE208" s="66" t="s">
        <v>594</v>
      </c>
      <c r="AF208" s="66" t="s">
        <v>49</v>
      </c>
      <c r="AG208" s="66" t="s">
        <v>51</v>
      </c>
      <c r="AH208" s="66" t="s">
        <v>49</v>
      </c>
      <c r="AI208" s="66" t="s">
        <v>51</v>
      </c>
      <c r="AJ208" s="66" t="s">
        <v>49</v>
      </c>
      <c r="AK208" s="65" t="s">
        <v>51</v>
      </c>
      <c r="AL208" s="65" t="s">
        <v>51</v>
      </c>
      <c r="AM208" s="74" t="s">
        <v>618</v>
      </c>
      <c r="AN208" s="65" t="s">
        <v>51</v>
      </c>
      <c r="AO208" s="65" t="s">
        <v>51</v>
      </c>
      <c r="AP208" s="65" t="s">
        <v>51</v>
      </c>
      <c r="AQ208" s="65" t="s">
        <v>49</v>
      </c>
      <c r="AR208" s="65" t="s">
        <v>2251</v>
      </c>
      <c r="AS208" s="65" t="s">
        <v>51</v>
      </c>
      <c r="AT208" s="65" t="s">
        <v>909</v>
      </c>
      <c r="AU208" s="72" t="s">
        <v>616</v>
      </c>
      <c r="AV208" s="65" t="s">
        <v>2252</v>
      </c>
      <c r="AW208" s="72" t="s">
        <v>904</v>
      </c>
      <c r="AX208" s="72" t="s">
        <v>194</v>
      </c>
      <c r="AY208" s="72" t="s">
        <v>194</v>
      </c>
      <c r="AZ208" s="72" t="s">
        <v>194</v>
      </c>
      <c r="BA208" s="72" t="s">
        <v>194</v>
      </c>
      <c r="BB208" s="72" t="s">
        <v>194</v>
      </c>
      <c r="BC208" s="72" t="s">
        <v>194</v>
      </c>
      <c r="BD208" s="72" t="s">
        <v>194</v>
      </c>
      <c r="BE208" s="72" t="s">
        <v>194</v>
      </c>
      <c r="BF208" s="72" t="s">
        <v>194</v>
      </c>
      <c r="BG208" s="72" t="s">
        <v>194</v>
      </c>
      <c r="BH208" s="72" t="s">
        <v>194</v>
      </c>
      <c r="BI208" s="72" t="s">
        <v>194</v>
      </c>
      <c r="BJ208" s="65"/>
      <c r="BK208" s="65"/>
      <c r="BL208" s="65"/>
      <c r="BM208" s="65"/>
    </row>
    <row r="209" spans="1:67" ht="89.25">
      <c r="A209" s="65" t="s">
        <v>607</v>
      </c>
      <c r="B209" s="65" t="s">
        <v>52</v>
      </c>
      <c r="C209" s="65" t="s">
        <v>2188</v>
      </c>
      <c r="D209" s="72" t="s">
        <v>613</v>
      </c>
      <c r="E209" s="65" t="s">
        <v>705</v>
      </c>
      <c r="F209" s="66" t="s">
        <v>533</v>
      </c>
      <c r="G209" s="66" t="s">
        <v>19</v>
      </c>
      <c r="H209" s="66" t="s">
        <v>2247</v>
      </c>
      <c r="I209" s="66" t="s">
        <v>2248</v>
      </c>
      <c r="J209" s="66" t="s">
        <v>2249</v>
      </c>
      <c r="K209" s="66" t="s">
        <v>2250</v>
      </c>
      <c r="L209" s="66">
        <v>4</v>
      </c>
      <c r="M209" s="66" t="s">
        <v>59</v>
      </c>
      <c r="N209" s="66" t="s">
        <v>25</v>
      </c>
      <c r="O209" s="66" t="s">
        <v>4</v>
      </c>
      <c r="P209" s="66" t="s">
        <v>609</v>
      </c>
      <c r="Q209" s="66" t="s">
        <v>834</v>
      </c>
      <c r="R209" s="66" t="s">
        <v>51</v>
      </c>
      <c r="S209" s="66" t="s">
        <v>608</v>
      </c>
      <c r="T209" s="66" t="s">
        <v>62</v>
      </c>
      <c r="U209" s="66" t="s">
        <v>8</v>
      </c>
      <c r="V209" s="66" t="s">
        <v>10</v>
      </c>
      <c r="W209" s="66" t="s">
        <v>11</v>
      </c>
      <c r="X209" s="74" t="s">
        <v>27</v>
      </c>
      <c r="Y209" s="74" t="s">
        <v>28</v>
      </c>
      <c r="Z209" s="74" t="s">
        <v>27</v>
      </c>
      <c r="AA209" s="66" t="s">
        <v>526</v>
      </c>
      <c r="AB209" s="66" t="s">
        <v>62</v>
      </c>
      <c r="AC209" s="66" t="s">
        <v>51</v>
      </c>
      <c r="AD209" s="66" t="s">
        <v>51</v>
      </c>
      <c r="AE209" s="66" t="s">
        <v>594</v>
      </c>
      <c r="AF209" s="66" t="s">
        <v>49</v>
      </c>
      <c r="AG209" s="66" t="s">
        <v>51</v>
      </c>
      <c r="AH209" s="66" t="s">
        <v>49</v>
      </c>
      <c r="AI209" s="66" t="s">
        <v>51</v>
      </c>
      <c r="AJ209" s="66" t="s">
        <v>49</v>
      </c>
      <c r="AK209" s="65" t="s">
        <v>51</v>
      </c>
      <c r="AL209" s="65" t="s">
        <v>51</v>
      </c>
      <c r="AM209" s="74" t="s">
        <v>618</v>
      </c>
      <c r="AN209" s="65" t="s">
        <v>51</v>
      </c>
      <c r="AO209" s="65" t="s">
        <v>51</v>
      </c>
      <c r="AP209" s="65" t="s">
        <v>51</v>
      </c>
      <c r="AQ209" s="65" t="s">
        <v>49</v>
      </c>
      <c r="AR209" s="65" t="s">
        <v>2251</v>
      </c>
      <c r="AS209" s="65" t="s">
        <v>51</v>
      </c>
      <c r="AT209" s="65" t="s">
        <v>909</v>
      </c>
      <c r="AU209" s="72" t="s">
        <v>616</v>
      </c>
      <c r="AV209" s="65" t="s">
        <v>2252</v>
      </c>
      <c r="AW209" s="72" t="s">
        <v>904</v>
      </c>
      <c r="AX209" s="72" t="s">
        <v>194</v>
      </c>
      <c r="AY209" s="72" t="s">
        <v>194</v>
      </c>
      <c r="AZ209" s="72" t="s">
        <v>194</v>
      </c>
      <c r="BA209" s="72" t="s">
        <v>194</v>
      </c>
      <c r="BB209" s="72" t="s">
        <v>194</v>
      </c>
      <c r="BC209" s="72" t="s">
        <v>194</v>
      </c>
      <c r="BD209" s="72" t="s">
        <v>194</v>
      </c>
      <c r="BE209" s="72" t="s">
        <v>194</v>
      </c>
      <c r="BF209" s="72" t="s">
        <v>194</v>
      </c>
      <c r="BG209" s="72" t="s">
        <v>194</v>
      </c>
      <c r="BH209" s="72" t="s">
        <v>194</v>
      </c>
      <c r="BI209" s="72" t="s">
        <v>194</v>
      </c>
      <c r="BJ209" s="65"/>
      <c r="BK209" s="65"/>
      <c r="BL209" s="65"/>
      <c r="BM209" s="65"/>
    </row>
    <row r="210" spans="1:67" ht="102">
      <c r="A210" s="65" t="s">
        <v>2213</v>
      </c>
      <c r="B210" s="65" t="s">
        <v>52</v>
      </c>
      <c r="C210" s="65" t="s">
        <v>2215</v>
      </c>
      <c r="D210" s="65" t="s">
        <v>613</v>
      </c>
      <c r="E210" s="65" t="s">
        <v>705</v>
      </c>
      <c r="F210" s="66" t="s">
        <v>2216</v>
      </c>
      <c r="G210" s="66" t="s">
        <v>29</v>
      </c>
      <c r="H210" s="66" t="s">
        <v>2217</v>
      </c>
      <c r="I210" s="66" t="s">
        <v>2219</v>
      </c>
      <c r="J210" s="66" t="s">
        <v>2221</v>
      </c>
      <c r="K210" s="66" t="s">
        <v>2151</v>
      </c>
      <c r="L210" s="66">
        <v>4</v>
      </c>
      <c r="M210" s="66" t="s">
        <v>59</v>
      </c>
      <c r="N210" s="66" t="s">
        <v>25</v>
      </c>
      <c r="O210" s="74" t="s">
        <v>825</v>
      </c>
      <c r="P210" s="74" t="s">
        <v>889</v>
      </c>
      <c r="Q210" s="66" t="s">
        <v>838</v>
      </c>
      <c r="R210" s="66" t="s">
        <v>51</v>
      </c>
      <c r="S210" s="74" t="s">
        <v>876</v>
      </c>
      <c r="T210" s="66" t="s">
        <v>62</v>
      </c>
      <c r="U210" s="74" t="s">
        <v>998</v>
      </c>
      <c r="V210" s="74" t="s">
        <v>899</v>
      </c>
      <c r="W210" s="66" t="s">
        <v>11</v>
      </c>
      <c r="X210" s="74" t="s">
        <v>27</v>
      </c>
      <c r="Y210" s="74" t="s">
        <v>28</v>
      </c>
      <c r="Z210" s="74" t="s">
        <v>27</v>
      </c>
      <c r="AA210" s="66" t="s">
        <v>526</v>
      </c>
      <c r="AB210" s="66" t="s">
        <v>62</v>
      </c>
      <c r="AC210" s="66" t="s">
        <v>51</v>
      </c>
      <c r="AD210" s="66" t="s">
        <v>51</v>
      </c>
      <c r="AE210" s="66" t="s">
        <v>594</v>
      </c>
      <c r="AF210" s="66" t="s">
        <v>49</v>
      </c>
      <c r="AG210" s="66" t="s">
        <v>51</v>
      </c>
      <c r="AH210" s="66" t="s">
        <v>49</v>
      </c>
      <c r="AI210" s="66" t="s">
        <v>51</v>
      </c>
      <c r="AJ210" s="66" t="s">
        <v>49</v>
      </c>
      <c r="AK210" s="65" t="s">
        <v>51</v>
      </c>
      <c r="AL210" s="65" t="s">
        <v>2098</v>
      </c>
      <c r="AM210" s="74" t="s">
        <v>618</v>
      </c>
      <c r="AN210" s="65" t="s">
        <v>51</v>
      </c>
      <c r="AO210" s="65" t="s">
        <v>51</v>
      </c>
      <c r="AP210" s="65" t="s">
        <v>51</v>
      </c>
      <c r="AQ210" s="65" t="s">
        <v>49</v>
      </c>
      <c r="AR210" s="65" t="s">
        <v>2223</v>
      </c>
      <c r="AS210" s="65" t="s">
        <v>51</v>
      </c>
      <c r="AT210" s="65" t="s">
        <v>909</v>
      </c>
      <c r="AU210" s="72" t="s">
        <v>616</v>
      </c>
      <c r="AV210" s="65" t="s">
        <v>2012</v>
      </c>
      <c r="AW210" s="72" t="s">
        <v>904</v>
      </c>
      <c r="AX210" s="72" t="s">
        <v>194</v>
      </c>
      <c r="AY210" s="72" t="s">
        <v>194</v>
      </c>
      <c r="AZ210" s="72" t="s">
        <v>194</v>
      </c>
      <c r="BA210" s="72" t="s">
        <v>194</v>
      </c>
      <c r="BB210" s="72" t="s">
        <v>194</v>
      </c>
      <c r="BC210" s="72" t="s">
        <v>194</v>
      </c>
      <c r="BD210" s="72" t="s">
        <v>194</v>
      </c>
      <c r="BE210" s="72" t="s">
        <v>194</v>
      </c>
      <c r="BF210" s="72" t="s">
        <v>194</v>
      </c>
      <c r="BG210" s="72" t="s">
        <v>194</v>
      </c>
      <c r="BH210" s="72" t="s">
        <v>194</v>
      </c>
      <c r="BI210" s="72" t="s">
        <v>194</v>
      </c>
      <c r="BJ210" s="65" t="s">
        <v>2224</v>
      </c>
      <c r="BK210" s="65"/>
      <c r="BL210" s="65"/>
      <c r="BM210" s="65"/>
    </row>
    <row r="211" spans="1:67" ht="102">
      <c r="A211" s="65" t="s">
        <v>2214</v>
      </c>
      <c r="B211" s="65" t="s">
        <v>52</v>
      </c>
      <c r="C211" s="65" t="s">
        <v>2215</v>
      </c>
      <c r="D211" s="65" t="s">
        <v>613</v>
      </c>
      <c r="E211" s="65" t="s">
        <v>705</v>
      </c>
      <c r="F211" s="66" t="s">
        <v>2216</v>
      </c>
      <c r="G211" s="66" t="s">
        <v>19</v>
      </c>
      <c r="H211" s="66" t="s">
        <v>2218</v>
      </c>
      <c r="I211" s="66" t="s">
        <v>2220</v>
      </c>
      <c r="J211" s="66" t="s">
        <v>2222</v>
      </c>
      <c r="K211" s="66" t="s">
        <v>2151</v>
      </c>
      <c r="L211" s="66">
        <v>4</v>
      </c>
      <c r="M211" s="66" t="s">
        <v>59</v>
      </c>
      <c r="N211" s="66" t="s">
        <v>25</v>
      </c>
      <c r="O211" s="74" t="s">
        <v>825</v>
      </c>
      <c r="P211" s="74" t="s">
        <v>889</v>
      </c>
      <c r="Q211" s="66" t="s">
        <v>834</v>
      </c>
      <c r="R211" s="66" t="s">
        <v>51</v>
      </c>
      <c r="S211" s="74" t="s">
        <v>876</v>
      </c>
      <c r="T211" s="66" t="s">
        <v>62</v>
      </c>
      <c r="U211" s="74" t="s">
        <v>877</v>
      </c>
      <c r="V211" s="74" t="s">
        <v>878</v>
      </c>
      <c r="W211" s="66" t="s">
        <v>11</v>
      </c>
      <c r="X211" s="74" t="s">
        <v>27</v>
      </c>
      <c r="Y211" s="74" t="s">
        <v>28</v>
      </c>
      <c r="Z211" s="74" t="s">
        <v>27</v>
      </c>
      <c r="AA211" s="66" t="s">
        <v>526</v>
      </c>
      <c r="AB211" s="66" t="s">
        <v>62</v>
      </c>
      <c r="AC211" s="66" t="s">
        <v>51</v>
      </c>
      <c r="AD211" s="66" t="s">
        <v>51</v>
      </c>
      <c r="AE211" s="66" t="s">
        <v>594</v>
      </c>
      <c r="AF211" s="66" t="s">
        <v>49</v>
      </c>
      <c r="AG211" s="66" t="s">
        <v>51</v>
      </c>
      <c r="AH211" s="66" t="s">
        <v>49</v>
      </c>
      <c r="AI211" s="66" t="s">
        <v>51</v>
      </c>
      <c r="AJ211" s="66" t="s">
        <v>1186</v>
      </c>
      <c r="AK211" s="65" t="s">
        <v>51</v>
      </c>
      <c r="AL211" s="65" t="s">
        <v>2098</v>
      </c>
      <c r="AM211" s="74" t="s">
        <v>618</v>
      </c>
      <c r="AN211" s="65" t="s">
        <v>51</v>
      </c>
      <c r="AO211" s="65" t="s">
        <v>51</v>
      </c>
      <c r="AP211" s="65" t="s">
        <v>51</v>
      </c>
      <c r="AQ211" s="65" t="s">
        <v>49</v>
      </c>
      <c r="AR211" s="65"/>
      <c r="AS211" s="65" t="s">
        <v>51</v>
      </c>
      <c r="AT211" s="65" t="s">
        <v>909</v>
      </c>
      <c r="AU211" s="72" t="s">
        <v>616</v>
      </c>
      <c r="AV211" s="65" t="s">
        <v>2012</v>
      </c>
      <c r="AW211" s="72" t="s">
        <v>904</v>
      </c>
      <c r="AX211" s="72" t="s">
        <v>194</v>
      </c>
      <c r="AY211" s="72" t="s">
        <v>194</v>
      </c>
      <c r="AZ211" s="72" t="s">
        <v>194</v>
      </c>
      <c r="BA211" s="72" t="s">
        <v>194</v>
      </c>
      <c r="BB211" s="72" t="s">
        <v>194</v>
      </c>
      <c r="BC211" s="72" t="s">
        <v>194</v>
      </c>
      <c r="BD211" s="72" t="s">
        <v>194</v>
      </c>
      <c r="BE211" s="72" t="s">
        <v>194</v>
      </c>
      <c r="BF211" s="72" t="s">
        <v>194</v>
      </c>
      <c r="BG211" s="72" t="s">
        <v>194</v>
      </c>
      <c r="BH211" s="72" t="s">
        <v>194</v>
      </c>
      <c r="BI211" s="72" t="s">
        <v>194</v>
      </c>
      <c r="BJ211" s="65" t="s">
        <v>2224</v>
      </c>
      <c r="BK211" s="65"/>
      <c r="BL211" s="65"/>
      <c r="BM211" s="65"/>
    </row>
    <row r="212" spans="1:67" ht="89.25">
      <c r="A212" s="65" t="s">
        <v>2226</v>
      </c>
      <c r="B212" s="65" t="s">
        <v>52</v>
      </c>
      <c r="C212" s="65" t="s">
        <v>2227</v>
      </c>
      <c r="D212" s="65" t="s">
        <v>669</v>
      </c>
      <c r="E212" s="65" t="s">
        <v>705</v>
      </c>
      <c r="F212" s="66" t="s">
        <v>2228</v>
      </c>
      <c r="G212" s="66" t="s">
        <v>19</v>
      </c>
      <c r="H212" s="66" t="s">
        <v>2229</v>
      </c>
      <c r="I212" s="66" t="s">
        <v>2230</v>
      </c>
      <c r="J212" s="66" t="s">
        <v>2221</v>
      </c>
      <c r="K212" s="66" t="s">
        <v>2231</v>
      </c>
      <c r="L212" s="66">
        <v>2</v>
      </c>
      <c r="M212" s="66" t="s">
        <v>3</v>
      </c>
      <c r="N212" s="74" t="s">
        <v>779</v>
      </c>
      <c r="O212" s="66" t="s">
        <v>4</v>
      </c>
      <c r="P212" s="66" t="s">
        <v>2232</v>
      </c>
      <c r="Q212" s="66" t="s">
        <v>834</v>
      </c>
      <c r="R212" s="66" t="s">
        <v>51</v>
      </c>
      <c r="S212" s="66" t="s">
        <v>2233</v>
      </c>
      <c r="T212" s="66" t="s">
        <v>62</v>
      </c>
      <c r="U212" s="74" t="s">
        <v>877</v>
      </c>
      <c r="V212" s="74" t="s">
        <v>878</v>
      </c>
      <c r="W212" s="66" t="s">
        <v>11</v>
      </c>
      <c r="X212" s="74" t="s">
        <v>28</v>
      </c>
      <c r="Y212" s="74" t="s">
        <v>27</v>
      </c>
      <c r="Z212" s="74" t="s">
        <v>27</v>
      </c>
      <c r="AA212" s="66" t="s">
        <v>526</v>
      </c>
      <c r="AB212" s="66" t="s">
        <v>62</v>
      </c>
      <c r="AC212" s="66" t="s">
        <v>51</v>
      </c>
      <c r="AD212" s="66" t="s">
        <v>51</v>
      </c>
      <c r="AE212" s="66" t="s">
        <v>2234</v>
      </c>
      <c r="AF212" s="66" t="s">
        <v>49</v>
      </c>
      <c r="AG212" s="66" t="s">
        <v>51</v>
      </c>
      <c r="AH212" s="66" t="s">
        <v>51</v>
      </c>
      <c r="AI212" s="66" t="s">
        <v>49</v>
      </c>
      <c r="AJ212" s="66" t="s">
        <v>49</v>
      </c>
      <c r="AK212" s="65" t="s">
        <v>51</v>
      </c>
      <c r="AL212" s="65" t="s">
        <v>2098</v>
      </c>
      <c r="AM212" s="66" t="s">
        <v>618</v>
      </c>
      <c r="AN212" s="65" t="s">
        <v>49</v>
      </c>
      <c r="AO212" s="65" t="s">
        <v>49</v>
      </c>
      <c r="AP212" s="65" t="s">
        <v>51</v>
      </c>
      <c r="AQ212" s="65" t="s">
        <v>49</v>
      </c>
      <c r="AR212" s="65" t="s">
        <v>208</v>
      </c>
      <c r="AS212" s="65" t="s">
        <v>49</v>
      </c>
      <c r="AT212" s="65" t="s">
        <v>909</v>
      </c>
      <c r="AU212" s="72" t="s">
        <v>616</v>
      </c>
      <c r="AV212" s="65" t="s">
        <v>2235</v>
      </c>
      <c r="AW212" s="72" t="s">
        <v>904</v>
      </c>
      <c r="AX212" s="72" t="s">
        <v>194</v>
      </c>
      <c r="AY212" s="72" t="s">
        <v>194</v>
      </c>
      <c r="AZ212" s="72" t="s">
        <v>194</v>
      </c>
      <c r="BA212" s="72" t="s">
        <v>194</v>
      </c>
      <c r="BB212" s="72" t="s">
        <v>194</v>
      </c>
      <c r="BC212" s="72" t="s">
        <v>194</v>
      </c>
      <c r="BD212" s="72" t="s">
        <v>194</v>
      </c>
      <c r="BE212" s="72" t="s">
        <v>194</v>
      </c>
      <c r="BF212" s="72" t="s">
        <v>194</v>
      </c>
      <c r="BG212" s="72" t="s">
        <v>194</v>
      </c>
      <c r="BH212" s="72" t="s">
        <v>194</v>
      </c>
      <c r="BI212" s="72" t="s">
        <v>194</v>
      </c>
      <c r="BJ212" s="65"/>
      <c r="BK212" s="65"/>
      <c r="BL212" s="65"/>
      <c r="BM212" s="65"/>
    </row>
    <row r="213" spans="1:67">
      <c r="A213" s="65"/>
      <c r="B213" s="65"/>
      <c r="C213" s="65"/>
      <c r="D213" s="65"/>
      <c r="E213" s="65"/>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5"/>
      <c r="AL213" s="65"/>
      <c r="AM213" s="66"/>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row>
    <row r="214" spans="1:67">
      <c r="A214" s="65" t="s">
        <v>593</v>
      </c>
      <c r="B214" s="65" t="s">
        <v>52</v>
      </c>
      <c r="C214" s="65"/>
      <c r="D214" s="65"/>
      <c r="E214" s="65"/>
      <c r="F214" s="66" t="s">
        <v>592</v>
      </c>
      <c r="G214" s="66" t="s">
        <v>29</v>
      </c>
      <c r="H214" s="66" t="s">
        <v>585</v>
      </c>
      <c r="I214" s="66" t="s">
        <v>569</v>
      </c>
      <c r="J214" s="66" t="s">
        <v>583</v>
      </c>
      <c r="K214" s="66" t="s">
        <v>561</v>
      </c>
      <c r="L214" s="66">
        <v>4</v>
      </c>
      <c r="M214" s="66" t="s">
        <v>59</v>
      </c>
      <c r="N214" s="66" t="s">
        <v>25</v>
      </c>
      <c r="O214" s="66" t="s">
        <v>4</v>
      </c>
      <c r="P214" s="66" t="s">
        <v>591</v>
      </c>
      <c r="Q214" s="66" t="s">
        <v>35</v>
      </c>
      <c r="R214" s="66" t="s">
        <v>51</v>
      </c>
      <c r="S214" s="66"/>
      <c r="T214" s="66" t="s">
        <v>62</v>
      </c>
      <c r="U214" s="66" t="s">
        <v>33</v>
      </c>
      <c r="V214" s="66" t="s">
        <v>34</v>
      </c>
      <c r="W214" s="66" t="s">
        <v>11</v>
      </c>
      <c r="X214" s="66">
        <v>0</v>
      </c>
      <c r="Y214" s="66" t="s">
        <v>590</v>
      </c>
      <c r="Z214" s="66" t="s">
        <v>539</v>
      </c>
      <c r="AA214" s="66" t="s">
        <v>49</v>
      </c>
      <c r="AB214" s="66" t="s">
        <v>49</v>
      </c>
      <c r="AC214" s="66" t="s">
        <v>49</v>
      </c>
      <c r="AD214" s="66" t="s">
        <v>51</v>
      </c>
      <c r="AE214" s="66" t="s">
        <v>589</v>
      </c>
      <c r="AF214" s="66" t="s">
        <v>49</v>
      </c>
      <c r="AG214" s="66" t="s">
        <v>51</v>
      </c>
      <c r="AH214" s="66" t="s">
        <v>51</v>
      </c>
      <c r="AI214" s="66" t="s">
        <v>49</v>
      </c>
      <c r="AJ214" s="66"/>
      <c r="AK214" s="65"/>
      <c r="AL214" s="65"/>
      <c r="AM214" s="66"/>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row>
    <row r="215" spans="1:67">
      <c r="A215" s="65" t="s">
        <v>588</v>
      </c>
      <c r="B215" s="65" t="s">
        <v>52</v>
      </c>
      <c r="C215" s="65"/>
      <c r="D215" s="65"/>
      <c r="E215" s="65"/>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5"/>
      <c r="AL215" s="65"/>
      <c r="AM215" s="66"/>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row>
    <row r="216" spans="1:67">
      <c r="A216" s="65" t="s">
        <v>587</v>
      </c>
      <c r="B216" s="65" t="s">
        <v>52</v>
      </c>
      <c r="C216" s="65"/>
      <c r="D216" s="65"/>
      <c r="E216" s="65"/>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5"/>
      <c r="AL216" s="65"/>
      <c r="AM216" s="66"/>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row>
    <row r="217" spans="1:67">
      <c r="A217" s="65" t="s">
        <v>586</v>
      </c>
      <c r="B217" s="65" t="s">
        <v>52</v>
      </c>
      <c r="C217" s="65"/>
      <c r="D217" s="65"/>
      <c r="E217" s="65"/>
      <c r="F217" s="66" t="s">
        <v>581</v>
      </c>
      <c r="G217" s="66" t="s">
        <v>39</v>
      </c>
      <c r="H217" s="66" t="s">
        <v>585</v>
      </c>
      <c r="I217" s="66" t="s">
        <v>584</v>
      </c>
      <c r="J217" s="66" t="s">
        <v>583</v>
      </c>
      <c r="K217" s="66" t="s">
        <v>508</v>
      </c>
      <c r="L217" s="66">
        <v>4</v>
      </c>
      <c r="M217" s="66" t="s">
        <v>3</v>
      </c>
      <c r="N217" s="66" t="s">
        <v>577</v>
      </c>
      <c r="O217" s="66" t="s">
        <v>4</v>
      </c>
      <c r="P217" s="66" t="s">
        <v>576</v>
      </c>
      <c r="Q217" s="66" t="s">
        <v>35</v>
      </c>
      <c r="R217" s="66" t="s">
        <v>51</v>
      </c>
      <c r="S217" s="66" t="s">
        <v>575</v>
      </c>
      <c r="T217" s="66" t="s">
        <v>62</v>
      </c>
      <c r="U217" s="66" t="s">
        <v>33</v>
      </c>
      <c r="V217" s="66" t="s">
        <v>34</v>
      </c>
      <c r="W217" s="66" t="s">
        <v>11</v>
      </c>
      <c r="X217" s="66" t="s">
        <v>540</v>
      </c>
      <c r="Y217" s="66" t="s">
        <v>539</v>
      </c>
      <c r="Z217" s="66" t="s">
        <v>539</v>
      </c>
      <c r="AA217" s="66" t="s">
        <v>88</v>
      </c>
      <c r="AB217" s="66" t="s">
        <v>49</v>
      </c>
      <c r="AC217" s="66" t="s">
        <v>51</v>
      </c>
      <c r="AD217" s="66" t="s">
        <v>51</v>
      </c>
      <c r="AE217" s="66" t="s">
        <v>574</v>
      </c>
      <c r="AF217" s="66" t="s">
        <v>49</v>
      </c>
      <c r="AG217" s="66" t="s">
        <v>51</v>
      </c>
      <c r="AH217" s="66" t="s">
        <v>51</v>
      </c>
      <c r="AI217" s="66" t="s">
        <v>49</v>
      </c>
      <c r="AJ217" s="66"/>
      <c r="AK217" s="65"/>
      <c r="AL217" s="65"/>
      <c r="AM217" s="66"/>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row>
    <row r="218" spans="1:67">
      <c r="A218" s="65" t="s">
        <v>582</v>
      </c>
      <c r="B218" s="65" t="s">
        <v>52</v>
      </c>
      <c r="C218" s="65"/>
      <c r="D218" s="65"/>
      <c r="E218" s="65"/>
      <c r="F218" s="66" t="s">
        <v>581</v>
      </c>
      <c r="G218" s="66" t="s">
        <v>19</v>
      </c>
      <c r="H218" s="66" t="s">
        <v>580</v>
      </c>
      <c r="I218" s="66" t="s">
        <v>579</v>
      </c>
      <c r="J218" s="66" t="s">
        <v>578</v>
      </c>
      <c r="K218" s="66" t="s">
        <v>508</v>
      </c>
      <c r="L218" s="66">
        <v>4</v>
      </c>
      <c r="M218" s="66" t="s">
        <v>3</v>
      </c>
      <c r="N218" s="66" t="s">
        <v>577</v>
      </c>
      <c r="O218" s="66" t="s">
        <v>4</v>
      </c>
      <c r="P218" s="66" t="s">
        <v>576</v>
      </c>
      <c r="Q218" s="66" t="s">
        <v>37</v>
      </c>
      <c r="R218" s="66" t="s">
        <v>51</v>
      </c>
      <c r="S218" s="66" t="s">
        <v>575</v>
      </c>
      <c r="T218" s="66" t="s">
        <v>62</v>
      </c>
      <c r="U218" s="66" t="s">
        <v>8</v>
      </c>
      <c r="V218" s="66" t="s">
        <v>10</v>
      </c>
      <c r="W218" s="66" t="s">
        <v>11</v>
      </c>
      <c r="X218" s="66" t="s">
        <v>540</v>
      </c>
      <c r="Y218" s="66" t="s">
        <v>539</v>
      </c>
      <c r="Z218" s="66" t="s">
        <v>539</v>
      </c>
      <c r="AA218" s="66" t="s">
        <v>88</v>
      </c>
      <c r="AB218" s="66" t="s">
        <v>49</v>
      </c>
      <c r="AC218" s="66" t="s">
        <v>51</v>
      </c>
      <c r="AD218" s="66" t="s">
        <v>51</v>
      </c>
      <c r="AE218" s="66" t="s">
        <v>574</v>
      </c>
      <c r="AF218" s="66" t="s">
        <v>49</v>
      </c>
      <c r="AG218" s="66" t="s">
        <v>51</v>
      </c>
      <c r="AH218" s="66" t="s">
        <v>51</v>
      </c>
      <c r="AI218" s="66" t="s">
        <v>49</v>
      </c>
      <c r="AJ218" s="66"/>
      <c r="AK218" s="65"/>
      <c r="AL218" s="65"/>
      <c r="AM218" s="66"/>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row>
    <row r="219" spans="1:67" ht="76.5">
      <c r="A219" s="65" t="s">
        <v>2236</v>
      </c>
      <c r="B219" s="65" t="s">
        <v>52</v>
      </c>
      <c r="C219" s="65" t="s">
        <v>2227</v>
      </c>
      <c r="D219" s="65" t="s">
        <v>669</v>
      </c>
      <c r="E219" s="65" t="s">
        <v>705</v>
      </c>
      <c r="F219" s="66" t="s">
        <v>667</v>
      </c>
      <c r="G219" s="66" t="s">
        <v>39</v>
      </c>
      <c r="H219" s="66" t="s">
        <v>2237</v>
      </c>
      <c r="I219" s="66" t="s">
        <v>2238</v>
      </c>
      <c r="J219" s="66" t="s">
        <v>583</v>
      </c>
      <c r="K219" s="66" t="s">
        <v>2239</v>
      </c>
      <c r="L219" s="66">
        <v>2</v>
      </c>
      <c r="M219" s="66" t="s">
        <v>3</v>
      </c>
      <c r="N219" s="66" t="s">
        <v>25</v>
      </c>
      <c r="O219" s="66" t="s">
        <v>4</v>
      </c>
      <c r="P219" s="66" t="s">
        <v>2240</v>
      </c>
      <c r="Q219" s="66" t="s">
        <v>2241</v>
      </c>
      <c r="R219" s="66" t="s">
        <v>49</v>
      </c>
      <c r="S219" s="74" t="s">
        <v>876</v>
      </c>
      <c r="T219" s="66" t="s">
        <v>62</v>
      </c>
      <c r="U219" s="66" t="s">
        <v>8</v>
      </c>
      <c r="V219" s="66" t="s">
        <v>10</v>
      </c>
      <c r="W219" s="66" t="s">
        <v>213</v>
      </c>
      <c r="X219" s="66">
        <v>0</v>
      </c>
      <c r="Y219" s="66" t="s">
        <v>2242</v>
      </c>
      <c r="Z219" s="66" t="s">
        <v>539</v>
      </c>
      <c r="AA219" s="66" t="s">
        <v>49</v>
      </c>
      <c r="AB219" s="66" t="s">
        <v>49</v>
      </c>
      <c r="AC219" s="66" t="s">
        <v>49</v>
      </c>
      <c r="AD219" s="66" t="s">
        <v>2243</v>
      </c>
      <c r="AE219" s="66" t="s">
        <v>2244</v>
      </c>
      <c r="AF219" s="66" t="s">
        <v>49</v>
      </c>
      <c r="AG219" s="66" t="s">
        <v>51</v>
      </c>
      <c r="AH219" s="66" t="s">
        <v>51</v>
      </c>
      <c r="AI219" s="66" t="s">
        <v>49</v>
      </c>
      <c r="AJ219" s="66" t="s">
        <v>49</v>
      </c>
      <c r="AK219" s="65" t="s">
        <v>2098</v>
      </c>
      <c r="AL219" s="65" t="s">
        <v>2098</v>
      </c>
      <c r="AM219" s="65" t="s">
        <v>2098</v>
      </c>
      <c r="AN219" s="65" t="s">
        <v>2098</v>
      </c>
      <c r="AO219" s="65" t="s">
        <v>49</v>
      </c>
      <c r="AP219" s="65" t="s">
        <v>2098</v>
      </c>
      <c r="AQ219" s="65" t="s">
        <v>49</v>
      </c>
      <c r="AR219" s="65" t="s">
        <v>208</v>
      </c>
      <c r="AS219" s="65" t="s">
        <v>49</v>
      </c>
      <c r="AT219" s="65" t="s">
        <v>909</v>
      </c>
      <c r="AU219" s="65" t="s">
        <v>2245</v>
      </c>
      <c r="AV219" s="65" t="s">
        <v>2246</v>
      </c>
      <c r="AW219" s="65" t="s">
        <v>955</v>
      </c>
      <c r="AX219" s="72" t="s">
        <v>194</v>
      </c>
      <c r="AY219" s="72" t="s">
        <v>194</v>
      </c>
      <c r="AZ219" s="72" t="s">
        <v>194</v>
      </c>
      <c r="BA219" s="72" t="s">
        <v>194</v>
      </c>
      <c r="BB219" s="72" t="s">
        <v>194</v>
      </c>
      <c r="BC219" s="72" t="s">
        <v>194</v>
      </c>
      <c r="BD219" s="72" t="s">
        <v>194</v>
      </c>
      <c r="BE219" s="72" t="s">
        <v>194</v>
      </c>
      <c r="BF219" s="72" t="s">
        <v>194</v>
      </c>
      <c r="BG219" s="72" t="s">
        <v>194</v>
      </c>
      <c r="BH219" s="72" t="s">
        <v>194</v>
      </c>
      <c r="BI219" s="72" t="s">
        <v>194</v>
      </c>
      <c r="BJ219" s="65"/>
      <c r="BK219" s="65"/>
      <c r="BL219" s="65"/>
      <c r="BM219" s="65"/>
    </row>
    <row r="220" spans="1:67" ht="153">
      <c r="A220" s="65" t="s">
        <v>2507</v>
      </c>
      <c r="B220" s="65" t="s">
        <v>52</v>
      </c>
      <c r="C220" s="65" t="s">
        <v>2496</v>
      </c>
      <c r="D220" s="72" t="s">
        <v>669</v>
      </c>
      <c r="E220" s="196" t="s">
        <v>612</v>
      </c>
      <c r="F220" s="76" t="s">
        <v>2216</v>
      </c>
      <c r="G220" s="74" t="s">
        <v>29</v>
      </c>
      <c r="H220" s="74" t="s">
        <v>2508</v>
      </c>
      <c r="I220" s="74" t="s">
        <v>2220</v>
      </c>
      <c r="J220" s="195" t="s">
        <v>2509</v>
      </c>
      <c r="K220" s="74" t="s">
        <v>624</v>
      </c>
      <c r="L220" s="74">
        <v>4</v>
      </c>
      <c r="M220" s="74" t="s">
        <v>59</v>
      </c>
      <c r="N220" s="195" t="s">
        <v>2485</v>
      </c>
      <c r="O220" s="74" t="s">
        <v>2486</v>
      </c>
      <c r="P220" s="74" t="s">
        <v>1137</v>
      </c>
      <c r="Q220" s="74" t="s">
        <v>894</v>
      </c>
      <c r="R220" s="74" t="s">
        <v>51</v>
      </c>
      <c r="S220" s="195" t="s">
        <v>2510</v>
      </c>
      <c r="T220" s="195" t="s">
        <v>909</v>
      </c>
      <c r="U220" s="74">
        <v>1</v>
      </c>
      <c r="V220" s="74" t="s">
        <v>2511</v>
      </c>
      <c r="W220" s="74" t="s">
        <v>62</v>
      </c>
      <c r="X220" s="74">
        <v>1</v>
      </c>
      <c r="Y220" s="74">
        <v>2</v>
      </c>
      <c r="Z220" s="74">
        <v>1</v>
      </c>
      <c r="AA220" s="195" t="s">
        <v>88</v>
      </c>
      <c r="AB220" s="74" t="s">
        <v>62</v>
      </c>
      <c r="AC220" s="74" t="s">
        <v>51</v>
      </c>
      <c r="AD220" s="74" t="s">
        <v>51</v>
      </c>
      <c r="AE220" s="74" t="s">
        <v>2512</v>
      </c>
      <c r="AF220" s="74" t="s">
        <v>62</v>
      </c>
      <c r="AG220" s="74" t="s">
        <v>51</v>
      </c>
      <c r="AH220" s="195" t="s">
        <v>49</v>
      </c>
      <c r="AI220" s="74" t="s">
        <v>51</v>
      </c>
      <c r="AJ220" s="74" t="s">
        <v>49</v>
      </c>
      <c r="AK220" s="72" t="s">
        <v>51</v>
      </c>
      <c r="AL220" s="72" t="s">
        <v>49</v>
      </c>
      <c r="AM220" s="74" t="s">
        <v>51</v>
      </c>
      <c r="AN220" s="196" t="s">
        <v>2513</v>
      </c>
      <c r="AO220" s="72" t="s">
        <v>51</v>
      </c>
      <c r="AP220" s="72" t="s">
        <v>51</v>
      </c>
      <c r="AQ220" s="196" t="s">
        <v>49</v>
      </c>
      <c r="AR220" s="72"/>
      <c r="AS220" s="196" t="s">
        <v>2489</v>
      </c>
      <c r="AT220" s="72" t="s">
        <v>1067</v>
      </c>
      <c r="AU220" s="197" t="s">
        <v>2514</v>
      </c>
      <c r="AV220" s="72" t="s">
        <v>2012</v>
      </c>
      <c r="AW220" s="72" t="s">
        <v>904</v>
      </c>
      <c r="AX220" s="72" t="s">
        <v>194</v>
      </c>
      <c r="AY220" s="72" t="s">
        <v>194</v>
      </c>
      <c r="AZ220" s="72" t="s">
        <v>194</v>
      </c>
      <c r="BA220" s="72" t="s">
        <v>194</v>
      </c>
      <c r="BB220" s="72" t="s">
        <v>194</v>
      </c>
      <c r="BC220" s="72" t="s">
        <v>194</v>
      </c>
      <c r="BD220" s="72" t="s">
        <v>194</v>
      </c>
      <c r="BE220" s="72" t="s">
        <v>194</v>
      </c>
      <c r="BF220" s="72" t="s">
        <v>194</v>
      </c>
      <c r="BG220" s="72" t="s">
        <v>194</v>
      </c>
      <c r="BH220" s="72" t="s">
        <v>194</v>
      </c>
      <c r="BI220" s="72" t="s">
        <v>194</v>
      </c>
      <c r="BJ220" s="72"/>
      <c r="BK220" s="72"/>
      <c r="BL220" s="65"/>
      <c r="BM220" s="72"/>
      <c r="BN220" s="70"/>
      <c r="BO220" s="70"/>
    </row>
    <row r="221" spans="1:67" ht="153">
      <c r="A221" s="65" t="s">
        <v>2507</v>
      </c>
      <c r="B221" s="65" t="s">
        <v>52</v>
      </c>
      <c r="C221" s="65" t="s">
        <v>2496</v>
      </c>
      <c r="D221" s="72" t="s">
        <v>669</v>
      </c>
      <c r="E221" s="196" t="s">
        <v>612</v>
      </c>
      <c r="F221" s="76" t="s">
        <v>2216</v>
      </c>
      <c r="G221" s="74" t="s">
        <v>19</v>
      </c>
      <c r="H221" s="74" t="s">
        <v>2515</v>
      </c>
      <c r="I221" s="74" t="s">
        <v>2219</v>
      </c>
      <c r="J221" s="195" t="s">
        <v>2516</v>
      </c>
      <c r="K221" s="74" t="s">
        <v>624</v>
      </c>
      <c r="L221" s="74">
        <v>4</v>
      </c>
      <c r="M221" s="74" t="s">
        <v>59</v>
      </c>
      <c r="N221" s="195" t="s">
        <v>2485</v>
      </c>
      <c r="O221" s="74" t="s">
        <v>2486</v>
      </c>
      <c r="P221" s="74" t="s">
        <v>1137</v>
      </c>
      <c r="Q221" s="195" t="s">
        <v>834</v>
      </c>
      <c r="R221" s="74" t="s">
        <v>51</v>
      </c>
      <c r="S221" s="195" t="s">
        <v>2510</v>
      </c>
      <c r="T221" s="195" t="s">
        <v>909</v>
      </c>
      <c r="U221" s="74">
        <v>1</v>
      </c>
      <c r="V221" s="195" t="s">
        <v>2494</v>
      </c>
      <c r="W221" s="74" t="s">
        <v>62</v>
      </c>
      <c r="X221" s="74">
        <v>1</v>
      </c>
      <c r="Y221" s="74">
        <v>2</v>
      </c>
      <c r="Z221" s="74">
        <v>1</v>
      </c>
      <c r="AA221" s="195" t="s">
        <v>88</v>
      </c>
      <c r="AB221" s="74" t="s">
        <v>62</v>
      </c>
      <c r="AC221" s="74" t="s">
        <v>2517</v>
      </c>
      <c r="AD221" s="74" t="s">
        <v>51</v>
      </c>
      <c r="AE221" s="74" t="s">
        <v>2512</v>
      </c>
      <c r="AF221" s="74" t="s">
        <v>62</v>
      </c>
      <c r="AG221" s="74" t="s">
        <v>51</v>
      </c>
      <c r="AH221" s="195" t="s">
        <v>49</v>
      </c>
      <c r="AI221" s="74" t="s">
        <v>51</v>
      </c>
      <c r="AJ221" s="74" t="s">
        <v>49</v>
      </c>
      <c r="AK221" s="72" t="s">
        <v>51</v>
      </c>
      <c r="AL221" s="72" t="s">
        <v>49</v>
      </c>
      <c r="AM221" s="74" t="s">
        <v>51</v>
      </c>
      <c r="AN221" s="196" t="s">
        <v>2513</v>
      </c>
      <c r="AO221" s="72" t="s">
        <v>51</v>
      </c>
      <c r="AP221" s="72" t="s">
        <v>51</v>
      </c>
      <c r="AQ221" s="196" t="s">
        <v>49</v>
      </c>
      <c r="AR221" s="72"/>
      <c r="AS221" s="196" t="s">
        <v>2489</v>
      </c>
      <c r="AT221" s="72" t="s">
        <v>1067</v>
      </c>
      <c r="AU221" s="197" t="s">
        <v>2514</v>
      </c>
      <c r="AV221" s="72" t="s">
        <v>2012</v>
      </c>
      <c r="AW221" s="72" t="s">
        <v>904</v>
      </c>
      <c r="AX221" s="72" t="s">
        <v>194</v>
      </c>
      <c r="AY221" s="72" t="s">
        <v>194</v>
      </c>
      <c r="AZ221" s="72" t="s">
        <v>194</v>
      </c>
      <c r="BA221" s="72" t="s">
        <v>194</v>
      </c>
      <c r="BB221" s="72" t="s">
        <v>194</v>
      </c>
      <c r="BC221" s="72" t="s">
        <v>194</v>
      </c>
      <c r="BD221" s="72" t="s">
        <v>194</v>
      </c>
      <c r="BE221" s="72" t="s">
        <v>194</v>
      </c>
      <c r="BF221" s="72" t="s">
        <v>194</v>
      </c>
      <c r="BG221" s="72" t="s">
        <v>194</v>
      </c>
      <c r="BH221" s="72" t="s">
        <v>194</v>
      </c>
      <c r="BI221" s="72" t="s">
        <v>194</v>
      </c>
      <c r="BJ221" s="72"/>
      <c r="BK221" s="72"/>
      <c r="BL221" s="65"/>
      <c r="BM221" s="72"/>
      <c r="BN221" s="70"/>
      <c r="BO221" s="70"/>
    </row>
    <row r="222" spans="1:67">
      <c r="A222" s="65" t="s">
        <v>573</v>
      </c>
      <c r="B222" s="65" t="s">
        <v>52</v>
      </c>
      <c r="C222" s="65"/>
      <c r="D222" s="65"/>
      <c r="E222" s="65"/>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5"/>
      <c r="AL222" s="65"/>
      <c r="AM222" s="66"/>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row>
    <row r="223" spans="1:67">
      <c r="A223" s="65" t="s">
        <v>572</v>
      </c>
      <c r="B223" s="65" t="s">
        <v>52</v>
      </c>
      <c r="C223" s="65"/>
      <c r="D223" s="65"/>
      <c r="E223" s="65"/>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5"/>
      <c r="AL223" s="65"/>
      <c r="AM223" s="66"/>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row>
    <row r="224" spans="1:67">
      <c r="A224" s="65" t="s">
        <v>2225</v>
      </c>
      <c r="B224" s="65" t="s">
        <v>52</v>
      </c>
      <c r="C224" s="65"/>
      <c r="D224" s="65"/>
      <c r="E224" s="65"/>
      <c r="F224" s="66" t="s">
        <v>571</v>
      </c>
      <c r="G224" s="66" t="s">
        <v>39</v>
      </c>
      <c r="H224" s="66" t="s">
        <v>570</v>
      </c>
      <c r="I224" s="66" t="s">
        <v>569</v>
      </c>
      <c r="J224" s="66"/>
      <c r="K224" s="66" t="s">
        <v>568</v>
      </c>
      <c r="L224" s="66">
        <v>2</v>
      </c>
      <c r="M224" s="66" t="s">
        <v>507</v>
      </c>
      <c r="N224" s="66" t="s">
        <v>48</v>
      </c>
      <c r="O224" s="66" t="s">
        <v>4</v>
      </c>
      <c r="P224" s="66" t="s">
        <v>567</v>
      </c>
      <c r="Q224" s="66" t="s">
        <v>566</v>
      </c>
      <c r="R224" s="66" t="s">
        <v>51</v>
      </c>
      <c r="S224" s="66" t="s">
        <v>565</v>
      </c>
      <c r="T224" s="66" t="s">
        <v>62</v>
      </c>
      <c r="U224" s="66" t="s">
        <v>8</v>
      </c>
      <c r="V224" s="66" t="s">
        <v>10</v>
      </c>
      <c r="W224" s="66" t="s">
        <v>11</v>
      </c>
      <c r="X224" s="66" t="s">
        <v>539</v>
      </c>
      <c r="Y224" s="66" t="s">
        <v>540</v>
      </c>
      <c r="Z224" s="66" t="s">
        <v>539</v>
      </c>
      <c r="AA224" s="66" t="s">
        <v>49</v>
      </c>
      <c r="AB224" s="66" t="s">
        <v>49</v>
      </c>
      <c r="AC224" s="66" t="s">
        <v>49</v>
      </c>
      <c r="AD224" s="66" t="s">
        <v>51</v>
      </c>
      <c r="AE224" s="66" t="s">
        <v>564</v>
      </c>
      <c r="AF224" s="66" t="s">
        <v>49</v>
      </c>
      <c r="AG224" s="66" t="s">
        <v>51</v>
      </c>
      <c r="AH224" s="66" t="s">
        <v>49</v>
      </c>
      <c r="AI224" s="66" t="s">
        <v>49</v>
      </c>
      <c r="AJ224" s="66"/>
      <c r="AK224" s="65"/>
      <c r="AL224" s="65"/>
      <c r="AM224" s="66"/>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row>
    <row r="225" spans="1:65" ht="114.75">
      <c r="A225" s="65" t="s">
        <v>2275</v>
      </c>
      <c r="B225" s="65" t="s">
        <v>52</v>
      </c>
      <c r="C225" s="65" t="s">
        <v>2276</v>
      </c>
      <c r="D225" s="65" t="s">
        <v>669</v>
      </c>
      <c r="E225" s="65" t="s">
        <v>705</v>
      </c>
      <c r="F225" s="66" t="s">
        <v>2277</v>
      </c>
      <c r="G225" s="66" t="s">
        <v>19</v>
      </c>
      <c r="H225" s="66" t="s">
        <v>2278</v>
      </c>
      <c r="I225" s="66" t="s">
        <v>2279</v>
      </c>
      <c r="J225" s="66" t="s">
        <v>2281</v>
      </c>
      <c r="K225" s="66" t="s">
        <v>2282</v>
      </c>
      <c r="L225" s="66">
        <v>2</v>
      </c>
      <c r="M225" s="66" t="s">
        <v>548</v>
      </c>
      <c r="N225" s="66" t="s">
        <v>25</v>
      </c>
      <c r="O225" s="66" t="s">
        <v>4</v>
      </c>
      <c r="P225" s="66" t="s">
        <v>1612</v>
      </c>
      <c r="Q225" s="66" t="s">
        <v>2284</v>
      </c>
      <c r="R225" s="66" t="s">
        <v>49</v>
      </c>
      <c r="S225" s="66" t="s">
        <v>2283</v>
      </c>
      <c r="T225" s="66" t="s">
        <v>49</v>
      </c>
      <c r="U225" s="66" t="s">
        <v>8</v>
      </c>
      <c r="V225" s="66" t="s">
        <v>10</v>
      </c>
      <c r="W225" s="66" t="s">
        <v>213</v>
      </c>
      <c r="X225" s="66" t="s">
        <v>213</v>
      </c>
      <c r="Y225" s="66" t="s">
        <v>213</v>
      </c>
      <c r="Z225" s="66" t="s">
        <v>213</v>
      </c>
      <c r="AA225" s="66" t="s">
        <v>49</v>
      </c>
      <c r="AB225" s="66" t="s">
        <v>49</v>
      </c>
      <c r="AC225" s="66" t="s">
        <v>49</v>
      </c>
      <c r="AD225" s="66" t="s">
        <v>51</v>
      </c>
      <c r="AE225" s="66" t="s">
        <v>2286</v>
      </c>
      <c r="AF225" s="66" t="s">
        <v>49</v>
      </c>
      <c r="AG225" s="66" t="s">
        <v>51</v>
      </c>
      <c r="AH225" s="66" t="s">
        <v>51</v>
      </c>
      <c r="AI225" s="66" t="s">
        <v>49</v>
      </c>
      <c r="AJ225" s="66" t="s">
        <v>49</v>
      </c>
      <c r="AK225" s="65" t="s">
        <v>2098</v>
      </c>
      <c r="AL225" s="65" t="s">
        <v>2098</v>
      </c>
      <c r="AM225" s="66" t="s">
        <v>2098</v>
      </c>
      <c r="AN225" s="65" t="s">
        <v>2098</v>
      </c>
      <c r="AO225" s="65" t="s">
        <v>49</v>
      </c>
      <c r="AP225" s="65" t="s">
        <v>2098</v>
      </c>
      <c r="AQ225" s="65" t="s">
        <v>49</v>
      </c>
      <c r="AR225" s="65" t="s">
        <v>208</v>
      </c>
      <c r="AS225" s="65" t="s">
        <v>49</v>
      </c>
      <c r="AT225" s="65" t="s">
        <v>909</v>
      </c>
      <c r="AU225" s="65" t="s">
        <v>2285</v>
      </c>
      <c r="AV225" s="65" t="s">
        <v>2280</v>
      </c>
      <c r="AW225" s="65" t="s">
        <v>2165</v>
      </c>
      <c r="AX225" s="72" t="s">
        <v>194</v>
      </c>
      <c r="AY225" s="72" t="s">
        <v>194</v>
      </c>
      <c r="AZ225" s="72" t="s">
        <v>194</v>
      </c>
      <c r="BA225" s="72" t="s">
        <v>194</v>
      </c>
      <c r="BB225" s="72" t="s">
        <v>194</v>
      </c>
      <c r="BC225" s="72" t="s">
        <v>194</v>
      </c>
      <c r="BD225" s="72" t="s">
        <v>194</v>
      </c>
      <c r="BE225" s="72" t="s">
        <v>194</v>
      </c>
      <c r="BF225" s="72" t="s">
        <v>194</v>
      </c>
      <c r="BG225" s="72" t="s">
        <v>194</v>
      </c>
      <c r="BH225" s="72" t="s">
        <v>194</v>
      </c>
      <c r="BI225" s="72" t="s">
        <v>194</v>
      </c>
      <c r="BJ225" s="65" t="s">
        <v>2287</v>
      </c>
      <c r="BK225" s="65"/>
      <c r="BL225" s="65"/>
      <c r="BM225" s="65"/>
    </row>
    <row r="226" spans="1:65" ht="51">
      <c r="A226" s="65" t="s">
        <v>2196</v>
      </c>
      <c r="B226" s="65" t="s">
        <v>52</v>
      </c>
      <c r="C226" s="65" t="s">
        <v>2197</v>
      </c>
      <c r="D226" s="65" t="s">
        <v>669</v>
      </c>
      <c r="E226" s="65" t="s">
        <v>705</v>
      </c>
      <c r="F226" s="66" t="s">
        <v>2198</v>
      </c>
      <c r="G226" s="66" t="s">
        <v>640</v>
      </c>
      <c r="H226" s="66" t="s">
        <v>2199</v>
      </c>
      <c r="I226" s="66" t="s">
        <v>2200</v>
      </c>
      <c r="J226" s="66" t="s">
        <v>2154</v>
      </c>
      <c r="K226" s="66" t="s">
        <v>2201</v>
      </c>
      <c r="L226" s="66">
        <v>2</v>
      </c>
      <c r="M226" s="66" t="s">
        <v>507</v>
      </c>
      <c r="N226" s="66" t="s">
        <v>25</v>
      </c>
      <c r="O226" s="66" t="s">
        <v>4</v>
      </c>
      <c r="P226" s="66" t="s">
        <v>2202</v>
      </c>
      <c r="Q226" s="66" t="s">
        <v>687</v>
      </c>
      <c r="R226" s="66" t="s">
        <v>51</v>
      </c>
      <c r="S226" s="66" t="s">
        <v>575</v>
      </c>
      <c r="T226" s="66" t="s">
        <v>49</v>
      </c>
      <c r="U226" s="66" t="s">
        <v>8</v>
      </c>
      <c r="V226" s="66" t="s">
        <v>10</v>
      </c>
      <c r="W226" s="66">
        <v>1</v>
      </c>
      <c r="X226" s="66" t="s">
        <v>213</v>
      </c>
      <c r="Y226" s="66" t="s">
        <v>2152</v>
      </c>
      <c r="Z226" s="66" t="s">
        <v>213</v>
      </c>
      <c r="AA226" s="66" t="s">
        <v>213</v>
      </c>
      <c r="AB226" s="66" t="s">
        <v>49</v>
      </c>
      <c r="AC226" s="66" t="s">
        <v>49</v>
      </c>
      <c r="AD226" s="66" t="s">
        <v>51</v>
      </c>
      <c r="AE226" s="66" t="s">
        <v>2203</v>
      </c>
      <c r="AF226" s="66" t="s">
        <v>49</v>
      </c>
      <c r="AG226" s="66" t="s">
        <v>49</v>
      </c>
      <c r="AH226" s="66" t="s">
        <v>49</v>
      </c>
      <c r="AI226" s="66" t="s">
        <v>49</v>
      </c>
      <c r="AJ226" s="66" t="s">
        <v>49</v>
      </c>
      <c r="AK226" s="65" t="s">
        <v>51</v>
      </c>
      <c r="AL226" s="65" t="s">
        <v>2098</v>
      </c>
      <c r="AM226" s="66" t="s">
        <v>2098</v>
      </c>
      <c r="AN226" s="65" t="s">
        <v>49</v>
      </c>
      <c r="AO226" s="65" t="s">
        <v>49</v>
      </c>
      <c r="AP226" s="65" t="s">
        <v>49</v>
      </c>
      <c r="AQ226" s="65" t="s">
        <v>49</v>
      </c>
      <c r="AR226" s="65" t="s">
        <v>208</v>
      </c>
      <c r="AS226" s="65" t="s">
        <v>49</v>
      </c>
      <c r="AT226" s="65"/>
      <c r="AU226" s="65" t="s">
        <v>2204</v>
      </c>
      <c r="AV226" s="65" t="s">
        <v>2034</v>
      </c>
      <c r="AW226" s="65" t="s">
        <v>2165</v>
      </c>
      <c r="AX226" s="65" t="s">
        <v>2164</v>
      </c>
      <c r="AY226" s="65" t="s">
        <v>49</v>
      </c>
      <c r="AZ226" s="65" t="s">
        <v>2166</v>
      </c>
      <c r="BA226" s="65" t="s">
        <v>197</v>
      </c>
      <c r="BB226" s="65" t="s">
        <v>2101</v>
      </c>
      <c r="BC226" s="65" t="s">
        <v>1513</v>
      </c>
      <c r="BD226" s="65" t="s">
        <v>2205</v>
      </c>
      <c r="BE226" s="65" t="s">
        <v>51</v>
      </c>
      <c r="BF226" s="65" t="s">
        <v>49</v>
      </c>
      <c r="BG226" s="65" t="s">
        <v>49</v>
      </c>
      <c r="BH226" s="65" t="s">
        <v>49</v>
      </c>
      <c r="BI226" s="65" t="s">
        <v>49</v>
      </c>
      <c r="BJ226" s="65" t="s">
        <v>2206</v>
      </c>
      <c r="BK226" s="65"/>
      <c r="BL226" s="65"/>
      <c r="BM226" s="65"/>
    </row>
    <row r="227" spans="1:65" ht="51">
      <c r="A227" s="65" t="s">
        <v>2147</v>
      </c>
      <c r="B227" s="65" t="s">
        <v>52</v>
      </c>
      <c r="C227" s="65" t="s">
        <v>2089</v>
      </c>
      <c r="D227" s="65" t="s">
        <v>613</v>
      </c>
      <c r="E227" s="65" t="s">
        <v>705</v>
      </c>
      <c r="F227" s="66" t="s">
        <v>611</v>
      </c>
      <c r="G227" s="66" t="s">
        <v>640</v>
      </c>
      <c r="H227" s="66" t="s">
        <v>2167</v>
      </c>
      <c r="I227" s="66" t="s">
        <v>2171</v>
      </c>
      <c r="J227" s="66" t="s">
        <v>2154</v>
      </c>
      <c r="K227" s="66" t="s">
        <v>2151</v>
      </c>
      <c r="L227" s="66">
        <v>2</v>
      </c>
      <c r="M227" s="66" t="s">
        <v>3</v>
      </c>
      <c r="N227" s="66" t="s">
        <v>25</v>
      </c>
      <c r="O227" s="66" t="s">
        <v>825</v>
      </c>
      <c r="P227" s="66" t="s">
        <v>288</v>
      </c>
      <c r="Q227" s="66" t="s">
        <v>687</v>
      </c>
      <c r="R227" s="66" t="s">
        <v>51</v>
      </c>
      <c r="S227" s="74" t="s">
        <v>876</v>
      </c>
      <c r="T227" s="66" t="s">
        <v>49</v>
      </c>
      <c r="U227" s="66" t="s">
        <v>8</v>
      </c>
      <c r="V227" s="66" t="s">
        <v>10</v>
      </c>
      <c r="W227" s="66">
        <v>1</v>
      </c>
      <c r="X227" s="66" t="s">
        <v>213</v>
      </c>
      <c r="Y227" s="66" t="s">
        <v>2152</v>
      </c>
      <c r="Z227" s="66" t="s">
        <v>213</v>
      </c>
      <c r="AA227" s="66" t="s">
        <v>213</v>
      </c>
      <c r="AB227" s="66" t="s">
        <v>213</v>
      </c>
      <c r="AC227" s="66" t="s">
        <v>49</v>
      </c>
      <c r="AD227" s="66" t="s">
        <v>51</v>
      </c>
      <c r="AE227" s="66" t="s">
        <v>2096</v>
      </c>
      <c r="AF227" s="66" t="s">
        <v>49</v>
      </c>
      <c r="AG227" s="66" t="s">
        <v>49</v>
      </c>
      <c r="AH227" s="66" t="s">
        <v>49</v>
      </c>
      <c r="AI227" s="66" t="s">
        <v>49</v>
      </c>
      <c r="AJ227" s="66" t="s">
        <v>49</v>
      </c>
      <c r="AK227" s="65" t="s">
        <v>51</v>
      </c>
      <c r="AL227" s="65" t="s">
        <v>2098</v>
      </c>
      <c r="AM227" s="66" t="s">
        <v>2168</v>
      </c>
      <c r="AN227" s="65" t="s">
        <v>49</v>
      </c>
      <c r="AO227" s="65" t="s">
        <v>2169</v>
      </c>
      <c r="AP227" s="65" t="s">
        <v>49</v>
      </c>
      <c r="AQ227" s="65" t="s">
        <v>51</v>
      </c>
      <c r="AR227" s="65" t="s">
        <v>208</v>
      </c>
      <c r="AS227" s="65" t="s">
        <v>49</v>
      </c>
      <c r="AT227" s="65"/>
      <c r="AU227" s="65" t="s">
        <v>2170</v>
      </c>
      <c r="AV227" s="65"/>
      <c r="AW227" s="65" t="s">
        <v>1014</v>
      </c>
      <c r="AX227" s="65" t="s">
        <v>700</v>
      </c>
      <c r="AY227" s="65" t="s">
        <v>49</v>
      </c>
      <c r="AZ227" s="65" t="s">
        <v>707</v>
      </c>
      <c r="BA227" s="65" t="s">
        <v>197</v>
      </c>
      <c r="BB227" s="65" t="s">
        <v>2101</v>
      </c>
      <c r="BC227" s="65" t="s">
        <v>1513</v>
      </c>
      <c r="BD227" s="65" t="s">
        <v>2100</v>
      </c>
      <c r="BE227" s="65" t="s">
        <v>51</v>
      </c>
      <c r="BF227" s="65" t="s">
        <v>49</v>
      </c>
      <c r="BG227" s="65" t="s">
        <v>49</v>
      </c>
      <c r="BH227" s="65" t="s">
        <v>49</v>
      </c>
      <c r="BI227" s="65" t="s">
        <v>49</v>
      </c>
      <c r="BJ227" s="65" t="s">
        <v>2172</v>
      </c>
      <c r="BK227" s="65"/>
      <c r="BL227" s="65"/>
      <c r="BM227" s="65"/>
    </row>
    <row r="228" spans="1:65" ht="38.25">
      <c r="A228" s="65" t="s">
        <v>2149</v>
      </c>
      <c r="B228" s="65" t="s">
        <v>52</v>
      </c>
      <c r="C228" s="65" t="s">
        <v>2195</v>
      </c>
      <c r="D228" s="65" t="s">
        <v>669</v>
      </c>
      <c r="E228" s="65" t="s">
        <v>705</v>
      </c>
      <c r="F228" s="66" t="s">
        <v>667</v>
      </c>
      <c r="G228" s="66" t="s">
        <v>640</v>
      </c>
      <c r="H228" s="66" t="s">
        <v>2160</v>
      </c>
      <c r="I228" s="66" t="s">
        <v>2161</v>
      </c>
      <c r="J228" s="66" t="s">
        <v>2162</v>
      </c>
      <c r="K228" s="66" t="s">
        <v>2163</v>
      </c>
      <c r="L228" s="66">
        <v>2</v>
      </c>
      <c r="M228" s="66" t="s">
        <v>3</v>
      </c>
      <c r="N228" s="66" t="s">
        <v>25</v>
      </c>
      <c r="O228" s="66" t="s">
        <v>825</v>
      </c>
      <c r="P228" s="66" t="s">
        <v>45</v>
      </c>
      <c r="Q228" s="66" t="s">
        <v>687</v>
      </c>
      <c r="R228" s="66" t="s">
        <v>51</v>
      </c>
      <c r="S228" s="74" t="s">
        <v>876</v>
      </c>
      <c r="T228" s="66" t="s">
        <v>49</v>
      </c>
      <c r="U228" s="66" t="s">
        <v>8</v>
      </c>
      <c r="V228" s="66" t="s">
        <v>10</v>
      </c>
      <c r="W228" s="66">
        <v>1</v>
      </c>
      <c r="X228" s="66" t="s">
        <v>213</v>
      </c>
      <c r="Y228" s="66" t="s">
        <v>2152</v>
      </c>
      <c r="Z228" s="66" t="s">
        <v>213</v>
      </c>
      <c r="AA228" s="66" t="s">
        <v>213</v>
      </c>
      <c r="AB228" s="66" t="s">
        <v>213</v>
      </c>
      <c r="AC228" s="66" t="s">
        <v>49</v>
      </c>
      <c r="AD228" s="66" t="s">
        <v>51</v>
      </c>
      <c r="AE228" s="66">
        <v>6</v>
      </c>
      <c r="AF228" s="66" t="s">
        <v>49</v>
      </c>
      <c r="AG228" s="66" t="s">
        <v>49</v>
      </c>
      <c r="AH228" s="66" t="s">
        <v>49</v>
      </c>
      <c r="AI228" s="66" t="s">
        <v>49</v>
      </c>
      <c r="AJ228" s="66" t="s">
        <v>49</v>
      </c>
      <c r="AK228" s="66" t="s">
        <v>51</v>
      </c>
      <c r="AL228" s="65" t="s">
        <v>2098</v>
      </c>
      <c r="AM228" s="66" t="s">
        <v>2098</v>
      </c>
      <c r="AN228" s="65" t="s">
        <v>49</v>
      </c>
      <c r="AO228" s="65" t="s">
        <v>49</v>
      </c>
      <c r="AP228" s="65" t="s">
        <v>49</v>
      </c>
      <c r="AQ228" s="65" t="s">
        <v>49</v>
      </c>
      <c r="AR228" s="65" t="s">
        <v>213</v>
      </c>
      <c r="AS228" s="65" t="s">
        <v>49</v>
      </c>
      <c r="AT228" s="65"/>
      <c r="AU228" s="65" t="s">
        <v>2156</v>
      </c>
      <c r="AV228" s="65"/>
      <c r="AW228" s="65" t="s">
        <v>2165</v>
      </c>
      <c r="AX228" s="65" t="s">
        <v>2164</v>
      </c>
      <c r="AY228" s="65" t="s">
        <v>49</v>
      </c>
      <c r="AZ228" s="65" t="s">
        <v>2166</v>
      </c>
      <c r="BA228" s="65" t="s">
        <v>197</v>
      </c>
      <c r="BB228" s="65" t="s">
        <v>2101</v>
      </c>
      <c r="BC228" s="65" t="s">
        <v>1513</v>
      </c>
      <c r="BD228" s="65" t="s">
        <v>2100</v>
      </c>
      <c r="BE228" s="65" t="s">
        <v>51</v>
      </c>
      <c r="BF228" s="65" t="s">
        <v>49</v>
      </c>
      <c r="BG228" s="65" t="s">
        <v>49</v>
      </c>
      <c r="BH228" s="65" t="s">
        <v>49</v>
      </c>
      <c r="BI228" s="65" t="s">
        <v>49</v>
      </c>
      <c r="BJ228" s="65"/>
      <c r="BK228" s="65"/>
      <c r="BL228" s="65"/>
      <c r="BM228" s="65"/>
    </row>
    <row r="229" spans="1:65" ht="51">
      <c r="A229" s="65" t="s">
        <v>2148</v>
      </c>
      <c r="B229" s="65" t="s">
        <v>52</v>
      </c>
      <c r="C229" s="65" t="s">
        <v>2158</v>
      </c>
      <c r="D229" s="65" t="s">
        <v>669</v>
      </c>
      <c r="E229" s="65" t="s">
        <v>705</v>
      </c>
      <c r="F229" s="66" t="s">
        <v>667</v>
      </c>
      <c r="G229" s="66" t="s">
        <v>640</v>
      </c>
      <c r="H229" s="66" t="s">
        <v>2150</v>
      </c>
      <c r="I229" s="66" t="s">
        <v>2155</v>
      </c>
      <c r="J229" s="66" t="s">
        <v>2154</v>
      </c>
      <c r="K229" s="66" t="s">
        <v>2151</v>
      </c>
      <c r="L229" s="66">
        <v>2</v>
      </c>
      <c r="M229" s="66" t="s">
        <v>3</v>
      </c>
      <c r="N229" s="66" t="s">
        <v>25</v>
      </c>
      <c r="O229" s="66" t="s">
        <v>825</v>
      </c>
      <c r="P229" s="66" t="s">
        <v>292</v>
      </c>
      <c r="Q229" s="66" t="s">
        <v>687</v>
      </c>
      <c r="R229" s="66" t="s">
        <v>51</v>
      </c>
      <c r="S229" s="74" t="s">
        <v>876</v>
      </c>
      <c r="T229" s="66" t="s">
        <v>49</v>
      </c>
      <c r="U229" s="66" t="s">
        <v>8</v>
      </c>
      <c r="V229" s="66" t="s">
        <v>10</v>
      </c>
      <c r="W229" s="66">
        <v>1</v>
      </c>
      <c r="X229" s="66" t="s">
        <v>213</v>
      </c>
      <c r="Y229" s="66" t="s">
        <v>2152</v>
      </c>
      <c r="Z229" s="66" t="s">
        <v>213</v>
      </c>
      <c r="AA229" s="66" t="s">
        <v>213</v>
      </c>
      <c r="AB229" s="66" t="s">
        <v>213</v>
      </c>
      <c r="AC229" s="66" t="s">
        <v>49</v>
      </c>
      <c r="AD229" s="66" t="s">
        <v>51</v>
      </c>
      <c r="AE229" s="66" t="s">
        <v>2153</v>
      </c>
      <c r="AF229" s="66" t="s">
        <v>49</v>
      </c>
      <c r="AG229" s="66" t="s">
        <v>49</v>
      </c>
      <c r="AH229" s="66" t="s">
        <v>49</v>
      </c>
      <c r="AI229" s="66" t="s">
        <v>49</v>
      </c>
      <c r="AJ229" s="66" t="s">
        <v>49</v>
      </c>
      <c r="AK229" s="65" t="s">
        <v>51</v>
      </c>
      <c r="AL229" s="65" t="s">
        <v>2098</v>
      </c>
      <c r="AM229" s="66" t="s">
        <v>2098</v>
      </c>
      <c r="AN229" s="65" t="s">
        <v>49</v>
      </c>
      <c r="AO229" s="65" t="s">
        <v>49</v>
      </c>
      <c r="AP229" s="65" t="s">
        <v>49</v>
      </c>
      <c r="AQ229" s="65" t="s">
        <v>49</v>
      </c>
      <c r="AR229" s="65" t="s">
        <v>213</v>
      </c>
      <c r="AS229" s="65" t="s">
        <v>49</v>
      </c>
      <c r="AT229" s="65"/>
      <c r="AU229" s="65" t="s">
        <v>2156</v>
      </c>
      <c r="AV229" s="65"/>
      <c r="AW229" s="65" t="s">
        <v>955</v>
      </c>
      <c r="AX229" s="65" t="s">
        <v>2157</v>
      </c>
      <c r="AY229" s="65" t="s">
        <v>51</v>
      </c>
      <c r="AZ229" s="65" t="s">
        <v>707</v>
      </c>
      <c r="BA229" s="65" t="s">
        <v>197</v>
      </c>
      <c r="BB229" s="65" t="s">
        <v>2101</v>
      </c>
      <c r="BC229" s="65" t="s">
        <v>1513</v>
      </c>
      <c r="BD229" s="65" t="s">
        <v>2100</v>
      </c>
      <c r="BE229" s="65" t="s">
        <v>51</v>
      </c>
      <c r="BF229" s="65" t="s">
        <v>49</v>
      </c>
      <c r="BG229" s="65" t="s">
        <v>49</v>
      </c>
      <c r="BH229" s="65" t="s">
        <v>49</v>
      </c>
      <c r="BI229" s="65" t="s">
        <v>2465</v>
      </c>
      <c r="BJ229" s="65" t="s">
        <v>2159</v>
      </c>
      <c r="BK229" s="65"/>
      <c r="BL229" s="65"/>
      <c r="BM229" s="65"/>
    </row>
    <row r="230" spans="1:65" ht="76.5">
      <c r="A230" s="65" t="s">
        <v>2088</v>
      </c>
      <c r="B230" s="65" t="s">
        <v>52</v>
      </c>
      <c r="C230" s="65" t="s">
        <v>2089</v>
      </c>
      <c r="D230" s="65" t="s">
        <v>613</v>
      </c>
      <c r="E230" s="65" t="s">
        <v>705</v>
      </c>
      <c r="F230" s="66" t="s">
        <v>2090</v>
      </c>
      <c r="G230" s="66" t="s">
        <v>640</v>
      </c>
      <c r="H230" s="66" t="s">
        <v>2091</v>
      </c>
      <c r="I230" s="66" t="s">
        <v>2092</v>
      </c>
      <c r="J230" s="66" t="s">
        <v>2097</v>
      </c>
      <c r="K230" s="66" t="s">
        <v>2093</v>
      </c>
      <c r="L230" s="66">
        <v>4</v>
      </c>
      <c r="M230" s="66" t="s">
        <v>59</v>
      </c>
      <c r="N230" s="66" t="s">
        <v>25</v>
      </c>
      <c r="O230" s="66" t="s">
        <v>825</v>
      </c>
      <c r="P230" s="66" t="s">
        <v>2094</v>
      </c>
      <c r="Q230" s="66" t="s">
        <v>635</v>
      </c>
      <c r="R230" s="66" t="s">
        <v>51</v>
      </c>
      <c r="S230" s="66" t="s">
        <v>2095</v>
      </c>
      <c r="T230" s="66" t="s">
        <v>49</v>
      </c>
      <c r="U230" s="66" t="s">
        <v>8</v>
      </c>
      <c r="V230" s="66" t="s">
        <v>10</v>
      </c>
      <c r="W230" s="66">
        <v>1</v>
      </c>
      <c r="X230" s="66" t="s">
        <v>213</v>
      </c>
      <c r="Y230" s="74" t="s">
        <v>619</v>
      </c>
      <c r="Z230" s="66" t="s">
        <v>213</v>
      </c>
      <c r="AA230" s="66" t="s">
        <v>49</v>
      </c>
      <c r="AB230" s="66" t="s">
        <v>49</v>
      </c>
      <c r="AC230" s="66" t="s">
        <v>49</v>
      </c>
      <c r="AD230" s="66" t="s">
        <v>51</v>
      </c>
      <c r="AE230" s="66" t="s">
        <v>2096</v>
      </c>
      <c r="AF230" s="66" t="s">
        <v>49</v>
      </c>
      <c r="AG230" s="66" t="s">
        <v>49</v>
      </c>
      <c r="AH230" s="66" t="s">
        <v>49</v>
      </c>
      <c r="AI230" s="66" t="s">
        <v>51</v>
      </c>
      <c r="AJ230" s="66" t="s">
        <v>49</v>
      </c>
      <c r="AK230" s="65" t="s">
        <v>51</v>
      </c>
      <c r="AL230" s="65" t="s">
        <v>2098</v>
      </c>
      <c r="AM230" s="66" t="s">
        <v>2098</v>
      </c>
      <c r="AN230" s="65" t="s">
        <v>49</v>
      </c>
      <c r="AO230" s="65" t="s">
        <v>49</v>
      </c>
      <c r="AP230" s="65" t="s">
        <v>49</v>
      </c>
      <c r="AQ230" s="65" t="s">
        <v>49</v>
      </c>
      <c r="AR230" s="65" t="s">
        <v>213</v>
      </c>
      <c r="AS230" s="65" t="s">
        <v>49</v>
      </c>
      <c r="AT230" s="65"/>
      <c r="AU230" s="65" t="s">
        <v>2103</v>
      </c>
      <c r="AV230" s="65" t="s">
        <v>2102</v>
      </c>
      <c r="AW230" s="65" t="s">
        <v>1014</v>
      </c>
      <c r="AX230" s="65" t="s">
        <v>700</v>
      </c>
      <c r="AY230" s="65" t="s">
        <v>51</v>
      </c>
      <c r="AZ230" s="65" t="s">
        <v>707</v>
      </c>
      <c r="BA230" s="65" t="s">
        <v>197</v>
      </c>
      <c r="BB230" s="65" t="s">
        <v>2101</v>
      </c>
      <c r="BC230" s="65" t="s">
        <v>1513</v>
      </c>
      <c r="BD230" s="65" t="s">
        <v>2100</v>
      </c>
      <c r="BE230" s="65" t="s">
        <v>51</v>
      </c>
      <c r="BF230" s="65" t="s">
        <v>49</v>
      </c>
      <c r="BG230" s="65" t="s">
        <v>2099</v>
      </c>
      <c r="BH230" s="65" t="s">
        <v>49</v>
      </c>
      <c r="BI230" s="65" t="s">
        <v>51</v>
      </c>
      <c r="BJ230" s="65" t="s">
        <v>2464</v>
      </c>
      <c r="BK230" s="65"/>
      <c r="BL230" s="65"/>
      <c r="BM230" s="65"/>
    </row>
    <row r="231" spans="1:65" s="67" customFormat="1">
      <c r="A231" s="68"/>
      <c r="B231" s="68"/>
      <c r="C231" s="68"/>
      <c r="D231" s="68"/>
      <c r="E231" s="68"/>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8"/>
      <c r="AL231" s="68"/>
      <c r="AM231" s="69"/>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row>
    <row r="232" spans="1:65" ht="114.75">
      <c r="A232" s="65" t="s">
        <v>979</v>
      </c>
      <c r="B232" s="65" t="s">
        <v>53</v>
      </c>
      <c r="C232" s="65" t="s">
        <v>614</v>
      </c>
      <c r="D232" s="65" t="s">
        <v>613</v>
      </c>
      <c r="E232" s="65" t="s">
        <v>612</v>
      </c>
      <c r="F232" s="76" t="s">
        <v>611</v>
      </c>
      <c r="G232" s="66" t="s">
        <v>983</v>
      </c>
      <c r="H232" s="136" t="s">
        <v>984</v>
      </c>
      <c r="I232" s="137" t="s">
        <v>985</v>
      </c>
      <c r="J232" s="66" t="s">
        <v>992</v>
      </c>
      <c r="K232" s="74" t="s">
        <v>624</v>
      </c>
      <c r="L232" s="66">
        <v>4</v>
      </c>
      <c r="M232" s="66" t="s">
        <v>59</v>
      </c>
      <c r="N232" s="66" t="s">
        <v>25</v>
      </c>
      <c r="O232" s="66" t="s">
        <v>829</v>
      </c>
      <c r="P232" s="66" t="s">
        <v>889</v>
      </c>
      <c r="Q232" s="66" t="s">
        <v>894</v>
      </c>
      <c r="R232" s="66" t="s">
        <v>51</v>
      </c>
      <c r="S232" s="66" t="s">
        <v>997</v>
      </c>
      <c r="T232" s="66" t="s">
        <v>62</v>
      </c>
      <c r="U232" s="66" t="s">
        <v>998</v>
      </c>
      <c r="V232" s="66" t="s">
        <v>899</v>
      </c>
      <c r="W232" s="74" t="s">
        <v>879</v>
      </c>
      <c r="X232" s="66" t="s">
        <v>540</v>
      </c>
      <c r="Y232" s="66" t="s">
        <v>1001</v>
      </c>
      <c r="Z232" s="66" t="s">
        <v>1002</v>
      </c>
      <c r="AA232" s="66" t="s">
        <v>526</v>
      </c>
      <c r="AB232" s="66" t="s">
        <v>724</v>
      </c>
      <c r="AC232" s="66" t="s">
        <v>51</v>
      </c>
      <c r="AD232" s="66" t="s">
        <v>51</v>
      </c>
      <c r="AE232" s="66" t="s">
        <v>1006</v>
      </c>
      <c r="AF232" s="66" t="s">
        <v>49</v>
      </c>
      <c r="AG232" s="66" t="s">
        <v>51</v>
      </c>
      <c r="AH232" s="66" t="s">
        <v>49</v>
      </c>
      <c r="AI232" s="66" t="s">
        <v>1005</v>
      </c>
      <c r="AJ232" s="66" t="s">
        <v>49</v>
      </c>
      <c r="AK232" s="65" t="s">
        <v>51</v>
      </c>
      <c r="AL232" s="65" t="s">
        <v>51</v>
      </c>
      <c r="AM232" s="74" t="s">
        <v>618</v>
      </c>
      <c r="AN232" s="65" t="s">
        <v>62</v>
      </c>
      <c r="AO232" s="65" t="s">
        <v>21</v>
      </c>
      <c r="AP232" s="65" t="s">
        <v>51</v>
      </c>
      <c r="AQ232" s="65" t="s">
        <v>51</v>
      </c>
      <c r="AR232" s="65" t="s">
        <v>1008</v>
      </c>
      <c r="AS232" s="65"/>
      <c r="AT232" s="65" t="s">
        <v>631</v>
      </c>
      <c r="AU232" s="65" t="s">
        <v>1013</v>
      </c>
      <c r="AV232" s="65" t="s">
        <v>1009</v>
      </c>
      <c r="AW232" s="65" t="s">
        <v>1014</v>
      </c>
      <c r="AX232" s="65" t="s">
        <v>194</v>
      </c>
      <c r="AY232" s="65" t="s">
        <v>194</v>
      </c>
      <c r="AZ232" s="65" t="s">
        <v>194</v>
      </c>
      <c r="BA232" s="65" t="s">
        <v>194</v>
      </c>
      <c r="BB232" s="65" t="s">
        <v>194</v>
      </c>
      <c r="BC232" s="65" t="s">
        <v>194</v>
      </c>
      <c r="BD232" s="65" t="s">
        <v>194</v>
      </c>
      <c r="BE232" s="65" t="s">
        <v>194</v>
      </c>
      <c r="BF232" s="65" t="s">
        <v>194</v>
      </c>
      <c r="BG232" s="65" t="s">
        <v>194</v>
      </c>
      <c r="BH232" s="65" t="s">
        <v>194</v>
      </c>
      <c r="BI232" s="65" t="s">
        <v>194</v>
      </c>
      <c r="BJ232" s="65" t="s">
        <v>1016</v>
      </c>
      <c r="BK232" s="65"/>
      <c r="BL232" s="65"/>
      <c r="BM232" s="65"/>
    </row>
    <row r="233" spans="1:65" ht="12.75" customHeight="1">
      <c r="A233" s="65" t="s">
        <v>980</v>
      </c>
      <c r="B233" s="65" t="s">
        <v>53</v>
      </c>
      <c r="C233" s="65" t="s">
        <v>614</v>
      </c>
      <c r="D233" s="65" t="s">
        <v>613</v>
      </c>
      <c r="E233" s="65" t="s">
        <v>612</v>
      </c>
      <c r="F233" s="76" t="s">
        <v>611</v>
      </c>
      <c r="G233" s="66" t="s">
        <v>74</v>
      </c>
      <c r="H233" s="136" t="s">
        <v>986</v>
      </c>
      <c r="I233" s="135" t="s">
        <v>987</v>
      </c>
      <c r="J233" s="66" t="s">
        <v>993</v>
      </c>
      <c r="K233" s="74" t="s">
        <v>624</v>
      </c>
      <c r="L233" s="66">
        <v>4</v>
      </c>
      <c r="M233" s="66" t="s">
        <v>59</v>
      </c>
      <c r="N233" s="66" t="s">
        <v>25</v>
      </c>
      <c r="O233" s="66" t="s">
        <v>829</v>
      </c>
      <c r="P233" s="66" t="s">
        <v>889</v>
      </c>
      <c r="Q233" s="66" t="s">
        <v>995</v>
      </c>
      <c r="R233" s="66" t="s">
        <v>51</v>
      </c>
      <c r="S233" s="66" t="s">
        <v>997</v>
      </c>
      <c r="T233" s="66" t="s">
        <v>62</v>
      </c>
      <c r="U233" s="66" t="s">
        <v>877</v>
      </c>
      <c r="V233" s="66" t="s">
        <v>878</v>
      </c>
      <c r="W233" s="74" t="s">
        <v>879</v>
      </c>
      <c r="X233" s="66" t="s">
        <v>1000</v>
      </c>
      <c r="Y233" s="66" t="s">
        <v>1000</v>
      </c>
      <c r="Z233" s="66" t="s">
        <v>1003</v>
      </c>
      <c r="AA233" s="66" t="s">
        <v>526</v>
      </c>
      <c r="AB233" s="66" t="s">
        <v>213</v>
      </c>
      <c r="AC233" s="66" t="s">
        <v>51</v>
      </c>
      <c r="AD233" s="66" t="s">
        <v>51</v>
      </c>
      <c r="AE233" s="66" t="s">
        <v>1006</v>
      </c>
      <c r="AF233" s="66" t="s">
        <v>49</v>
      </c>
      <c r="AG233" s="66" t="s">
        <v>51</v>
      </c>
      <c r="AH233" s="66" t="s">
        <v>49</v>
      </c>
      <c r="AI233" s="66" t="s">
        <v>1005</v>
      </c>
      <c r="AJ233" s="66" t="s">
        <v>49</v>
      </c>
      <c r="AK233" s="65" t="s">
        <v>51</v>
      </c>
      <c r="AL233" s="65" t="s">
        <v>51</v>
      </c>
      <c r="AM233" s="74" t="s">
        <v>618</v>
      </c>
      <c r="AN233" s="65" t="s">
        <v>62</v>
      </c>
      <c r="AO233" s="65" t="s">
        <v>21</v>
      </c>
      <c r="AP233" s="65" t="s">
        <v>51</v>
      </c>
      <c r="AQ233" s="65" t="s">
        <v>51</v>
      </c>
      <c r="AR233" s="65" t="s">
        <v>1008</v>
      </c>
      <c r="AS233" s="65"/>
      <c r="AT233" s="65" t="s">
        <v>631</v>
      </c>
      <c r="AU233" s="65" t="s">
        <v>1013</v>
      </c>
      <c r="AV233" s="65" t="s">
        <v>1010</v>
      </c>
      <c r="AW233" s="65" t="s">
        <v>1014</v>
      </c>
      <c r="AX233" s="65" t="s">
        <v>194</v>
      </c>
      <c r="AY233" s="65" t="s">
        <v>194</v>
      </c>
      <c r="AZ233" s="65" t="s">
        <v>194</v>
      </c>
      <c r="BA233" s="65" t="s">
        <v>194</v>
      </c>
      <c r="BB233" s="65" t="s">
        <v>194</v>
      </c>
      <c r="BC233" s="65" t="s">
        <v>194</v>
      </c>
      <c r="BD233" s="65" t="s">
        <v>194</v>
      </c>
      <c r="BE233" s="65" t="s">
        <v>194</v>
      </c>
      <c r="BF233" s="65" t="s">
        <v>194</v>
      </c>
      <c r="BG233" s="65" t="s">
        <v>194</v>
      </c>
      <c r="BH233" s="65" t="s">
        <v>194</v>
      </c>
      <c r="BI233" s="65" t="s">
        <v>194</v>
      </c>
      <c r="BJ233" s="65" t="s">
        <v>1017</v>
      </c>
      <c r="BK233" s="65"/>
      <c r="BL233" s="65"/>
      <c r="BM233" s="65"/>
    </row>
    <row r="234" spans="1:65" ht="114.75">
      <c r="A234" s="65" t="s">
        <v>981</v>
      </c>
      <c r="B234" s="65" t="s">
        <v>53</v>
      </c>
      <c r="C234" s="65" t="s">
        <v>614</v>
      </c>
      <c r="D234" s="65" t="s">
        <v>613</v>
      </c>
      <c r="E234" s="65" t="s">
        <v>612</v>
      </c>
      <c r="F234" s="76" t="s">
        <v>611</v>
      </c>
      <c r="G234" s="66" t="s">
        <v>19</v>
      </c>
      <c r="H234" s="135" t="s">
        <v>988</v>
      </c>
      <c r="I234" s="135" t="s">
        <v>989</v>
      </c>
      <c r="J234" s="66" t="s">
        <v>881</v>
      </c>
      <c r="K234" s="74" t="s">
        <v>624</v>
      </c>
      <c r="L234" s="66">
        <v>4</v>
      </c>
      <c r="M234" s="66" t="s">
        <v>59</v>
      </c>
      <c r="N234" s="66" t="s">
        <v>25</v>
      </c>
      <c r="O234" s="66" t="s">
        <v>829</v>
      </c>
      <c r="P234" s="66" t="s">
        <v>889</v>
      </c>
      <c r="Q234" s="66" t="s">
        <v>996</v>
      </c>
      <c r="R234" s="66" t="s">
        <v>51</v>
      </c>
      <c r="S234" s="66" t="s">
        <v>997</v>
      </c>
      <c r="T234" s="66" t="s">
        <v>62</v>
      </c>
      <c r="U234" s="66" t="s">
        <v>999</v>
      </c>
      <c r="V234" s="66" t="s">
        <v>878</v>
      </c>
      <c r="W234" s="66" t="s">
        <v>213</v>
      </c>
      <c r="X234" s="66" t="s">
        <v>213</v>
      </c>
      <c r="Y234" s="66" t="s">
        <v>213</v>
      </c>
      <c r="Z234" s="66" t="s">
        <v>1004</v>
      </c>
      <c r="AA234" s="66" t="s">
        <v>526</v>
      </c>
      <c r="AB234" s="66" t="s">
        <v>213</v>
      </c>
      <c r="AC234" s="66" t="s">
        <v>51</v>
      </c>
      <c r="AD234" s="66" t="s">
        <v>51</v>
      </c>
      <c r="AE234" s="66" t="s">
        <v>1006</v>
      </c>
      <c r="AF234" s="66" t="s">
        <v>49</v>
      </c>
      <c r="AG234" s="66" t="s">
        <v>51</v>
      </c>
      <c r="AH234" s="66" t="s">
        <v>49</v>
      </c>
      <c r="AI234" s="66" t="s">
        <v>1005</v>
      </c>
      <c r="AJ234" s="66" t="s">
        <v>49</v>
      </c>
      <c r="AK234" s="65" t="s">
        <v>51</v>
      </c>
      <c r="AL234" s="65" t="s">
        <v>51</v>
      </c>
      <c r="AM234" s="74" t="s">
        <v>618</v>
      </c>
      <c r="AN234" s="65" t="s">
        <v>62</v>
      </c>
      <c r="AO234" s="65" t="s">
        <v>21</v>
      </c>
      <c r="AP234" s="65" t="s">
        <v>51</v>
      </c>
      <c r="AQ234" s="65" t="s">
        <v>51</v>
      </c>
      <c r="AR234" s="65" t="s">
        <v>1008</v>
      </c>
      <c r="AS234" s="65"/>
      <c r="AT234" s="65" t="s">
        <v>631</v>
      </c>
      <c r="AU234" s="65" t="s">
        <v>1013</v>
      </c>
      <c r="AV234" s="65" t="s">
        <v>1011</v>
      </c>
      <c r="AW234" s="65" t="s">
        <v>1014</v>
      </c>
      <c r="AX234" s="65" t="s">
        <v>194</v>
      </c>
      <c r="AY234" s="65" t="s">
        <v>194</v>
      </c>
      <c r="AZ234" s="65" t="s">
        <v>194</v>
      </c>
      <c r="BA234" s="65" t="s">
        <v>194</v>
      </c>
      <c r="BB234" s="65" t="s">
        <v>194</v>
      </c>
      <c r="BC234" s="65" t="s">
        <v>194</v>
      </c>
      <c r="BD234" s="65" t="s">
        <v>194</v>
      </c>
      <c r="BE234" s="65" t="s">
        <v>194</v>
      </c>
      <c r="BF234" s="65" t="s">
        <v>194</v>
      </c>
      <c r="BG234" s="65" t="s">
        <v>194</v>
      </c>
      <c r="BH234" s="65" t="s">
        <v>194</v>
      </c>
      <c r="BI234" s="65" t="s">
        <v>194</v>
      </c>
      <c r="BJ234" s="65" t="s">
        <v>1018</v>
      </c>
      <c r="BK234" s="65"/>
      <c r="BL234" s="65"/>
      <c r="BM234" s="65"/>
    </row>
    <row r="235" spans="1:65" ht="127.5">
      <c r="A235" s="65" t="s">
        <v>982</v>
      </c>
      <c r="B235" s="65" t="s">
        <v>53</v>
      </c>
      <c r="C235" s="65" t="s">
        <v>614</v>
      </c>
      <c r="D235" s="65" t="s">
        <v>613</v>
      </c>
      <c r="E235" s="65" t="s">
        <v>612</v>
      </c>
      <c r="F235" s="76" t="s">
        <v>611</v>
      </c>
      <c r="G235" s="66" t="s">
        <v>625</v>
      </c>
      <c r="H235" s="135" t="s">
        <v>990</v>
      </c>
      <c r="I235" s="135" t="s">
        <v>991</v>
      </c>
      <c r="J235" s="66" t="s">
        <v>994</v>
      </c>
      <c r="K235" s="74" t="s">
        <v>624</v>
      </c>
      <c r="L235" s="66">
        <v>2</v>
      </c>
      <c r="M235" s="66" t="s">
        <v>3</v>
      </c>
      <c r="N235" s="66" t="s">
        <v>25</v>
      </c>
      <c r="O235" s="66" t="s">
        <v>829</v>
      </c>
      <c r="P235" s="66" t="s">
        <v>889</v>
      </c>
      <c r="Q235" s="66" t="s">
        <v>622</v>
      </c>
      <c r="R235" s="66" t="s">
        <v>51</v>
      </c>
      <c r="S235" s="66" t="s">
        <v>997</v>
      </c>
      <c r="T235" s="66" t="s">
        <v>62</v>
      </c>
      <c r="U235" s="66" t="s">
        <v>999</v>
      </c>
      <c r="V235" s="66" t="s">
        <v>620</v>
      </c>
      <c r="W235" s="66" t="s">
        <v>213</v>
      </c>
      <c r="X235" s="66" t="s">
        <v>213</v>
      </c>
      <c r="Y235" s="66" t="s">
        <v>1015</v>
      </c>
      <c r="Z235" s="66" t="s">
        <v>213</v>
      </c>
      <c r="AA235" s="66" t="s">
        <v>213</v>
      </c>
      <c r="AB235" s="66" t="s">
        <v>213</v>
      </c>
      <c r="AC235" s="66" t="s">
        <v>49</v>
      </c>
      <c r="AD235" s="66" t="s">
        <v>51</v>
      </c>
      <c r="AE235" s="66" t="s">
        <v>1007</v>
      </c>
      <c r="AF235" s="66" t="s">
        <v>49</v>
      </c>
      <c r="AG235" s="66" t="s">
        <v>51</v>
      </c>
      <c r="AH235" s="66" t="s">
        <v>49</v>
      </c>
      <c r="AI235" s="66" t="s">
        <v>1005</v>
      </c>
      <c r="AJ235" s="66" t="s">
        <v>49</v>
      </c>
      <c r="AK235" s="65" t="s">
        <v>51</v>
      </c>
      <c r="AL235" s="65" t="s">
        <v>51</v>
      </c>
      <c r="AM235" s="74" t="s">
        <v>618</v>
      </c>
      <c r="AN235" s="65" t="s">
        <v>62</v>
      </c>
      <c r="AO235" s="65" t="s">
        <v>21</v>
      </c>
      <c r="AP235" s="65" t="s">
        <v>51</v>
      </c>
      <c r="AQ235" s="65" t="s">
        <v>51</v>
      </c>
      <c r="AR235" s="65" t="s">
        <v>1008</v>
      </c>
      <c r="AS235" s="65"/>
      <c r="AT235" s="65" t="s">
        <v>631</v>
      </c>
      <c r="AU235" s="65" t="s">
        <v>1013</v>
      </c>
      <c r="AV235" s="65" t="s">
        <v>1012</v>
      </c>
      <c r="AW235" s="65" t="s">
        <v>1014</v>
      </c>
      <c r="AX235" s="65" t="s">
        <v>194</v>
      </c>
      <c r="AY235" s="65" t="s">
        <v>194</v>
      </c>
      <c r="AZ235" s="65" t="s">
        <v>194</v>
      </c>
      <c r="BA235" s="65" t="s">
        <v>194</v>
      </c>
      <c r="BB235" s="65" t="s">
        <v>194</v>
      </c>
      <c r="BC235" s="65" t="s">
        <v>194</v>
      </c>
      <c r="BD235" s="65" t="s">
        <v>194</v>
      </c>
      <c r="BE235" s="65" t="s">
        <v>194</v>
      </c>
      <c r="BF235" s="65" t="s">
        <v>194</v>
      </c>
      <c r="BG235" s="65" t="s">
        <v>194</v>
      </c>
      <c r="BH235" s="65" t="s">
        <v>194</v>
      </c>
      <c r="BI235" s="65" t="s">
        <v>194</v>
      </c>
      <c r="BJ235" s="65" t="s">
        <v>1019</v>
      </c>
      <c r="BK235" s="65"/>
      <c r="BL235" s="65"/>
      <c r="BM235" s="65"/>
    </row>
    <row r="236" spans="1:65">
      <c r="A236" s="65" t="s">
        <v>563</v>
      </c>
      <c r="B236" s="65" t="s">
        <v>53</v>
      </c>
      <c r="C236" s="65"/>
      <c r="D236" s="65"/>
      <c r="E236" s="65"/>
      <c r="F236" s="66" t="s">
        <v>22</v>
      </c>
      <c r="G236" s="66" t="s">
        <v>36</v>
      </c>
      <c r="H236" s="66" t="s">
        <v>562</v>
      </c>
      <c r="I236" s="66" t="s">
        <v>24</v>
      </c>
      <c r="J236" s="66" t="s">
        <v>530</v>
      </c>
      <c r="K236" s="66" t="s">
        <v>561</v>
      </c>
      <c r="L236" s="66">
        <v>4</v>
      </c>
      <c r="M236" s="66" t="s">
        <v>560</v>
      </c>
      <c r="N236" s="66" t="s">
        <v>25</v>
      </c>
      <c r="O236" s="66" t="s">
        <v>4</v>
      </c>
      <c r="P236" s="66" t="s">
        <v>559</v>
      </c>
      <c r="Q236" s="66" t="s">
        <v>37</v>
      </c>
      <c r="R236" s="66" t="s">
        <v>51</v>
      </c>
      <c r="S236" s="66"/>
      <c r="T236" s="66" t="s">
        <v>62</v>
      </c>
      <c r="U236" s="66" t="s">
        <v>8</v>
      </c>
      <c r="V236" s="66" t="s">
        <v>10</v>
      </c>
      <c r="W236" s="66" t="s">
        <v>11</v>
      </c>
      <c r="X236" s="66" t="s">
        <v>28</v>
      </c>
      <c r="Y236" s="66" t="s">
        <v>27</v>
      </c>
      <c r="Z236" s="66" t="s">
        <v>27</v>
      </c>
      <c r="AA236" s="66" t="s">
        <v>88</v>
      </c>
      <c r="AB236" s="66" t="s">
        <v>88</v>
      </c>
      <c r="AC236" s="66" t="s">
        <v>49</v>
      </c>
      <c r="AD236" s="66" t="s">
        <v>51</v>
      </c>
      <c r="AE236" s="66" t="s">
        <v>515</v>
      </c>
      <c r="AF236" s="66" t="s">
        <v>88</v>
      </c>
      <c r="AG236" s="66" t="s">
        <v>51</v>
      </c>
      <c r="AH236" s="66" t="s">
        <v>49</v>
      </c>
      <c r="AI236" s="66" t="s">
        <v>51</v>
      </c>
      <c r="AJ236" s="66"/>
      <c r="AK236" s="65"/>
      <c r="AL236" s="65"/>
      <c r="AM236" s="66"/>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row>
    <row r="237" spans="1:65">
      <c r="A237" s="65" t="s">
        <v>558</v>
      </c>
      <c r="B237" s="65" t="s">
        <v>53</v>
      </c>
      <c r="C237" s="65"/>
      <c r="D237" s="65"/>
      <c r="E237" s="65"/>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5"/>
      <c r="AL237" s="65"/>
      <c r="AM237" s="66"/>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row>
    <row r="238" spans="1:65">
      <c r="A238" s="65" t="s">
        <v>557</v>
      </c>
      <c r="B238" s="65" t="s">
        <v>53</v>
      </c>
      <c r="C238" s="65"/>
      <c r="D238" s="65"/>
      <c r="E238" s="65"/>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5"/>
      <c r="AL238" s="65"/>
      <c r="AM238" s="66"/>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row>
    <row r="239" spans="1:65" s="192" customFormat="1" ht="63.75">
      <c r="A239" s="190" t="s">
        <v>2321</v>
      </c>
      <c r="B239" s="190" t="s">
        <v>53</v>
      </c>
      <c r="C239" s="190" t="s">
        <v>2324</v>
      </c>
      <c r="D239" s="190" t="s">
        <v>613</v>
      </c>
      <c r="E239" s="190" t="s">
        <v>612</v>
      </c>
      <c r="F239" s="191" t="s">
        <v>826</v>
      </c>
      <c r="G239" s="191" t="s">
        <v>29</v>
      </c>
      <c r="H239" s="191" t="s">
        <v>2326</v>
      </c>
      <c r="I239" s="191" t="s">
        <v>2327</v>
      </c>
      <c r="J239" s="191" t="s">
        <v>992</v>
      </c>
      <c r="K239" s="191" t="s">
        <v>2151</v>
      </c>
      <c r="L239" s="191">
        <v>4</v>
      </c>
      <c r="M239" s="66" t="s">
        <v>560</v>
      </c>
      <c r="N239" s="66" t="s">
        <v>25</v>
      </c>
      <c r="O239" s="66" t="s">
        <v>829</v>
      </c>
      <c r="P239" s="191" t="s">
        <v>889</v>
      </c>
      <c r="Q239" s="191" t="s">
        <v>894</v>
      </c>
      <c r="R239" s="191" t="s">
        <v>62</v>
      </c>
      <c r="S239" s="66" t="s">
        <v>997</v>
      </c>
      <c r="T239" s="191" t="s">
        <v>62</v>
      </c>
      <c r="U239" s="66" t="s">
        <v>998</v>
      </c>
      <c r="V239" s="66" t="s">
        <v>899</v>
      </c>
      <c r="W239" s="66" t="s">
        <v>879</v>
      </c>
      <c r="X239" s="66" t="s">
        <v>539</v>
      </c>
      <c r="Y239" s="66" t="s">
        <v>1001</v>
      </c>
      <c r="Z239" s="66" t="s">
        <v>1002</v>
      </c>
      <c r="AA239" s="66" t="s">
        <v>88</v>
      </c>
      <c r="AB239" s="191" t="s">
        <v>62</v>
      </c>
      <c r="AC239" s="191" t="s">
        <v>51</v>
      </c>
      <c r="AD239" s="191" t="s">
        <v>51</v>
      </c>
      <c r="AE239" s="191" t="s">
        <v>1006</v>
      </c>
      <c r="AF239" s="191" t="s">
        <v>49</v>
      </c>
      <c r="AG239" s="191" t="s">
        <v>51</v>
      </c>
      <c r="AH239" s="191" t="s">
        <v>49</v>
      </c>
      <c r="AI239" s="191" t="s">
        <v>51</v>
      </c>
      <c r="AJ239" s="191" t="s">
        <v>49</v>
      </c>
      <c r="AK239" s="190" t="s">
        <v>51</v>
      </c>
      <c r="AL239" s="190" t="s">
        <v>51</v>
      </c>
      <c r="AM239" s="191" t="s">
        <v>2337</v>
      </c>
      <c r="AN239" s="190" t="s">
        <v>62</v>
      </c>
      <c r="AO239" s="190" t="s">
        <v>21</v>
      </c>
      <c r="AP239" s="190" t="s">
        <v>51</v>
      </c>
      <c r="AQ239" s="190" t="s">
        <v>49</v>
      </c>
      <c r="AR239" s="65" t="s">
        <v>1008</v>
      </c>
      <c r="AS239" s="190"/>
      <c r="AT239" s="190" t="s">
        <v>951</v>
      </c>
      <c r="AU239" s="65" t="s">
        <v>2339</v>
      </c>
      <c r="AV239" s="190" t="s">
        <v>2338</v>
      </c>
      <c r="AW239" s="65" t="s">
        <v>1014</v>
      </c>
      <c r="AX239" s="65" t="s">
        <v>194</v>
      </c>
      <c r="AY239" s="65" t="s">
        <v>194</v>
      </c>
      <c r="AZ239" s="65" t="s">
        <v>194</v>
      </c>
      <c r="BA239" s="65" t="s">
        <v>194</v>
      </c>
      <c r="BB239" s="65" t="s">
        <v>194</v>
      </c>
      <c r="BC239" s="65" t="s">
        <v>194</v>
      </c>
      <c r="BD239" s="65" t="s">
        <v>194</v>
      </c>
      <c r="BE239" s="65" t="s">
        <v>194</v>
      </c>
      <c r="BF239" s="65" t="s">
        <v>194</v>
      </c>
      <c r="BG239" s="65" t="s">
        <v>194</v>
      </c>
      <c r="BH239" s="65" t="s">
        <v>194</v>
      </c>
      <c r="BI239" s="65" t="s">
        <v>194</v>
      </c>
      <c r="BJ239" s="190" t="s">
        <v>2340</v>
      </c>
      <c r="BK239" s="190"/>
      <c r="BL239" s="190"/>
      <c r="BM239" s="190"/>
    </row>
    <row r="240" spans="1:65" s="192" customFormat="1" ht="63.75">
      <c r="A240" s="190" t="s">
        <v>2322</v>
      </c>
      <c r="B240" s="190" t="s">
        <v>53</v>
      </c>
      <c r="C240" s="190" t="s">
        <v>2324</v>
      </c>
      <c r="D240" s="190" t="s">
        <v>613</v>
      </c>
      <c r="E240" s="190" t="s">
        <v>612</v>
      </c>
      <c r="F240" s="191" t="s">
        <v>826</v>
      </c>
      <c r="G240" s="191" t="s">
        <v>74</v>
      </c>
      <c r="H240" s="191" t="s">
        <v>2328</v>
      </c>
      <c r="I240" s="191" t="s">
        <v>2329</v>
      </c>
      <c r="J240" s="191" t="s">
        <v>993</v>
      </c>
      <c r="K240" s="191" t="s">
        <v>2151</v>
      </c>
      <c r="L240" s="191">
        <v>4</v>
      </c>
      <c r="M240" s="66" t="s">
        <v>560</v>
      </c>
      <c r="N240" s="66" t="s">
        <v>25</v>
      </c>
      <c r="O240" s="66" t="s">
        <v>829</v>
      </c>
      <c r="P240" s="191" t="s">
        <v>889</v>
      </c>
      <c r="Q240" s="191" t="s">
        <v>995</v>
      </c>
      <c r="R240" s="191" t="s">
        <v>62</v>
      </c>
      <c r="S240" s="66" t="s">
        <v>997</v>
      </c>
      <c r="T240" s="191" t="s">
        <v>62</v>
      </c>
      <c r="U240" s="66" t="s">
        <v>877</v>
      </c>
      <c r="V240" s="66" t="s">
        <v>878</v>
      </c>
      <c r="W240" s="66" t="s">
        <v>879</v>
      </c>
      <c r="X240" s="66" t="s">
        <v>2334</v>
      </c>
      <c r="Y240" s="66" t="s">
        <v>2334</v>
      </c>
      <c r="Z240" s="66" t="s">
        <v>2335</v>
      </c>
      <c r="AA240" s="66" t="s">
        <v>88</v>
      </c>
      <c r="AB240" s="191" t="s">
        <v>62</v>
      </c>
      <c r="AC240" s="191" t="s">
        <v>51</v>
      </c>
      <c r="AD240" s="191" t="s">
        <v>51</v>
      </c>
      <c r="AE240" s="191" t="s">
        <v>1006</v>
      </c>
      <c r="AF240" s="191" t="s">
        <v>49</v>
      </c>
      <c r="AG240" s="191" t="s">
        <v>51</v>
      </c>
      <c r="AH240" s="191" t="s">
        <v>49</v>
      </c>
      <c r="AI240" s="191" t="s">
        <v>51</v>
      </c>
      <c r="AJ240" s="191" t="s">
        <v>49</v>
      </c>
      <c r="AK240" s="190" t="s">
        <v>51</v>
      </c>
      <c r="AL240" s="190" t="s">
        <v>51</v>
      </c>
      <c r="AM240" s="191" t="s">
        <v>2337</v>
      </c>
      <c r="AN240" s="190" t="s">
        <v>62</v>
      </c>
      <c r="AO240" s="190" t="s">
        <v>21</v>
      </c>
      <c r="AP240" s="190" t="s">
        <v>51</v>
      </c>
      <c r="AQ240" s="190" t="s">
        <v>49</v>
      </c>
      <c r="AR240" s="65" t="s">
        <v>1008</v>
      </c>
      <c r="AS240" s="190"/>
      <c r="AT240" s="190" t="s">
        <v>951</v>
      </c>
      <c r="AU240" s="65" t="s">
        <v>2339</v>
      </c>
      <c r="AV240" s="190" t="s">
        <v>1010</v>
      </c>
      <c r="AW240" s="65" t="s">
        <v>1014</v>
      </c>
      <c r="AX240" s="65" t="s">
        <v>194</v>
      </c>
      <c r="AY240" s="65" t="s">
        <v>194</v>
      </c>
      <c r="AZ240" s="65" t="s">
        <v>194</v>
      </c>
      <c r="BA240" s="65" t="s">
        <v>194</v>
      </c>
      <c r="BB240" s="65" t="s">
        <v>194</v>
      </c>
      <c r="BC240" s="65" t="s">
        <v>194</v>
      </c>
      <c r="BD240" s="65" t="s">
        <v>194</v>
      </c>
      <c r="BE240" s="65" t="s">
        <v>194</v>
      </c>
      <c r="BF240" s="65" t="s">
        <v>194</v>
      </c>
      <c r="BG240" s="65" t="s">
        <v>194</v>
      </c>
      <c r="BH240" s="65" t="s">
        <v>194</v>
      </c>
      <c r="BI240" s="65" t="s">
        <v>194</v>
      </c>
      <c r="BJ240" s="190" t="s">
        <v>2340</v>
      </c>
      <c r="BK240" s="190"/>
      <c r="BL240" s="190"/>
      <c r="BM240" s="190"/>
    </row>
    <row r="241" spans="1:65" s="192" customFormat="1" ht="63.75">
      <c r="A241" s="190" t="s">
        <v>2323</v>
      </c>
      <c r="B241" s="190" t="s">
        <v>53</v>
      </c>
      <c r="C241" s="190" t="s">
        <v>2324</v>
      </c>
      <c r="D241" s="190" t="s">
        <v>613</v>
      </c>
      <c r="E241" s="190" t="s">
        <v>612</v>
      </c>
      <c r="F241" s="191" t="s">
        <v>826</v>
      </c>
      <c r="G241" s="191" t="s">
        <v>19</v>
      </c>
      <c r="H241" s="191" t="s">
        <v>2330</v>
      </c>
      <c r="I241" s="191" t="s">
        <v>2331</v>
      </c>
      <c r="J241" s="191" t="s">
        <v>881</v>
      </c>
      <c r="K241" s="191" t="s">
        <v>2151</v>
      </c>
      <c r="L241" s="191">
        <v>4</v>
      </c>
      <c r="M241" s="66" t="s">
        <v>560</v>
      </c>
      <c r="N241" s="66" t="s">
        <v>25</v>
      </c>
      <c r="O241" s="66" t="s">
        <v>829</v>
      </c>
      <c r="P241" s="191" t="s">
        <v>889</v>
      </c>
      <c r="Q241" s="191" t="s">
        <v>996</v>
      </c>
      <c r="R241" s="191" t="s">
        <v>62</v>
      </c>
      <c r="S241" s="66" t="s">
        <v>997</v>
      </c>
      <c r="T241" s="191" t="s">
        <v>62</v>
      </c>
      <c r="U241" s="66" t="s">
        <v>902</v>
      </c>
      <c r="V241" s="66" t="s">
        <v>878</v>
      </c>
      <c r="W241" s="191" t="s">
        <v>213</v>
      </c>
      <c r="X241" s="191" t="s">
        <v>213</v>
      </c>
      <c r="Y241" s="191" t="s">
        <v>213</v>
      </c>
      <c r="Z241" s="66" t="s">
        <v>2335</v>
      </c>
      <c r="AA241" s="66" t="s">
        <v>88</v>
      </c>
      <c r="AB241" s="191" t="s">
        <v>62</v>
      </c>
      <c r="AC241" s="191" t="s">
        <v>51</v>
      </c>
      <c r="AD241" s="191" t="s">
        <v>51</v>
      </c>
      <c r="AE241" s="191" t="s">
        <v>1006</v>
      </c>
      <c r="AF241" s="191" t="s">
        <v>49</v>
      </c>
      <c r="AG241" s="191" t="s">
        <v>51</v>
      </c>
      <c r="AH241" s="191" t="s">
        <v>49</v>
      </c>
      <c r="AI241" s="191" t="s">
        <v>51</v>
      </c>
      <c r="AJ241" s="191" t="s">
        <v>49</v>
      </c>
      <c r="AK241" s="190" t="s">
        <v>51</v>
      </c>
      <c r="AL241" s="190" t="s">
        <v>51</v>
      </c>
      <c r="AM241" s="191" t="s">
        <v>2337</v>
      </c>
      <c r="AN241" s="190" t="s">
        <v>62</v>
      </c>
      <c r="AO241" s="190" t="s">
        <v>21</v>
      </c>
      <c r="AP241" s="190" t="s">
        <v>51</v>
      </c>
      <c r="AQ241" s="190" t="s">
        <v>49</v>
      </c>
      <c r="AR241" s="65" t="s">
        <v>1008</v>
      </c>
      <c r="AS241" s="190"/>
      <c r="AT241" s="190" t="s">
        <v>951</v>
      </c>
      <c r="AU241" s="65" t="s">
        <v>2339</v>
      </c>
      <c r="AV241" s="190" t="s">
        <v>1011</v>
      </c>
      <c r="AW241" s="65" t="s">
        <v>1014</v>
      </c>
      <c r="AX241" s="65" t="s">
        <v>194</v>
      </c>
      <c r="AY241" s="65" t="s">
        <v>194</v>
      </c>
      <c r="AZ241" s="65" t="s">
        <v>194</v>
      </c>
      <c r="BA241" s="65" t="s">
        <v>194</v>
      </c>
      <c r="BB241" s="65" t="s">
        <v>194</v>
      </c>
      <c r="BC241" s="65" t="s">
        <v>194</v>
      </c>
      <c r="BD241" s="65" t="s">
        <v>194</v>
      </c>
      <c r="BE241" s="65" t="s">
        <v>194</v>
      </c>
      <c r="BF241" s="65" t="s">
        <v>194</v>
      </c>
      <c r="BG241" s="65" t="s">
        <v>194</v>
      </c>
      <c r="BH241" s="65" t="s">
        <v>194</v>
      </c>
      <c r="BI241" s="65" t="s">
        <v>194</v>
      </c>
      <c r="BJ241" s="190" t="s">
        <v>2340</v>
      </c>
      <c r="BK241" s="190"/>
      <c r="BL241" s="190"/>
      <c r="BM241" s="190"/>
    </row>
    <row r="242" spans="1:65" s="192" customFormat="1" ht="63.75">
      <c r="A242" s="190" t="s">
        <v>2325</v>
      </c>
      <c r="B242" s="190" t="s">
        <v>53</v>
      </c>
      <c r="C242" s="190" t="s">
        <v>2324</v>
      </c>
      <c r="D242" s="190" t="s">
        <v>613</v>
      </c>
      <c r="E242" s="190" t="s">
        <v>612</v>
      </c>
      <c r="F242" s="191" t="s">
        <v>826</v>
      </c>
      <c r="G242" s="191" t="s">
        <v>625</v>
      </c>
      <c r="H242" s="191" t="s">
        <v>2332</v>
      </c>
      <c r="I242" s="191" t="s">
        <v>2333</v>
      </c>
      <c r="J242" s="191" t="s">
        <v>994</v>
      </c>
      <c r="K242" s="191" t="s">
        <v>2151</v>
      </c>
      <c r="L242" s="191">
        <v>2</v>
      </c>
      <c r="M242" s="66" t="s">
        <v>548</v>
      </c>
      <c r="N242" s="66" t="s">
        <v>25</v>
      </c>
      <c r="O242" s="66" t="s">
        <v>829</v>
      </c>
      <c r="P242" s="191" t="s">
        <v>889</v>
      </c>
      <c r="Q242" s="191" t="s">
        <v>687</v>
      </c>
      <c r="R242" s="191" t="s">
        <v>62</v>
      </c>
      <c r="S242" s="66" t="s">
        <v>997</v>
      </c>
      <c r="T242" s="191" t="s">
        <v>62</v>
      </c>
      <c r="U242" s="66" t="s">
        <v>902</v>
      </c>
      <c r="V242" s="191" t="s">
        <v>620</v>
      </c>
      <c r="W242" s="191" t="s">
        <v>213</v>
      </c>
      <c r="X242" s="191" t="s">
        <v>213</v>
      </c>
      <c r="Y242" s="191" t="s">
        <v>2336</v>
      </c>
      <c r="Z242" s="191" t="s">
        <v>213</v>
      </c>
      <c r="AA242" s="66" t="s">
        <v>88</v>
      </c>
      <c r="AB242" s="191" t="s">
        <v>49</v>
      </c>
      <c r="AC242" s="191" t="s">
        <v>49</v>
      </c>
      <c r="AD242" s="191" t="s">
        <v>51</v>
      </c>
      <c r="AE242" s="191" t="s">
        <v>1007</v>
      </c>
      <c r="AF242" s="191" t="s">
        <v>49</v>
      </c>
      <c r="AG242" s="191" t="s">
        <v>51</v>
      </c>
      <c r="AH242" s="191" t="s">
        <v>49</v>
      </c>
      <c r="AI242" s="191" t="s">
        <v>51</v>
      </c>
      <c r="AJ242" s="191" t="s">
        <v>49</v>
      </c>
      <c r="AK242" s="190" t="s">
        <v>51</v>
      </c>
      <c r="AL242" s="190" t="s">
        <v>51</v>
      </c>
      <c r="AM242" s="191" t="s">
        <v>2337</v>
      </c>
      <c r="AN242" s="190" t="s">
        <v>62</v>
      </c>
      <c r="AO242" s="190" t="s">
        <v>21</v>
      </c>
      <c r="AP242" s="190" t="s">
        <v>51</v>
      </c>
      <c r="AQ242" s="190" t="s">
        <v>49</v>
      </c>
      <c r="AR242" s="65" t="s">
        <v>1008</v>
      </c>
      <c r="AS242" s="190"/>
      <c r="AT242" s="190" t="s">
        <v>951</v>
      </c>
      <c r="AU242" s="65" t="s">
        <v>2339</v>
      </c>
      <c r="AV242" s="190" t="s">
        <v>1012</v>
      </c>
      <c r="AW242" s="65" t="s">
        <v>1014</v>
      </c>
      <c r="AX242" s="65" t="s">
        <v>194</v>
      </c>
      <c r="AY242" s="65" t="s">
        <v>194</v>
      </c>
      <c r="AZ242" s="65" t="s">
        <v>194</v>
      </c>
      <c r="BA242" s="65" t="s">
        <v>194</v>
      </c>
      <c r="BB242" s="65" t="s">
        <v>194</v>
      </c>
      <c r="BC242" s="65" t="s">
        <v>194</v>
      </c>
      <c r="BD242" s="65" t="s">
        <v>194</v>
      </c>
      <c r="BE242" s="65" t="s">
        <v>194</v>
      </c>
      <c r="BF242" s="65" t="s">
        <v>194</v>
      </c>
      <c r="BG242" s="65" t="s">
        <v>194</v>
      </c>
      <c r="BH242" s="65" t="s">
        <v>194</v>
      </c>
      <c r="BI242" s="65" t="s">
        <v>194</v>
      </c>
      <c r="BJ242" s="190" t="s">
        <v>2340</v>
      </c>
      <c r="BK242" s="190"/>
      <c r="BL242" s="190"/>
      <c r="BM242" s="190"/>
    </row>
    <row r="243" spans="1:65">
      <c r="A243" s="65" t="s">
        <v>556</v>
      </c>
      <c r="B243" s="65" t="s">
        <v>53</v>
      </c>
      <c r="C243" s="65"/>
      <c r="D243" s="65"/>
      <c r="E243" s="65"/>
      <c r="F243" s="65" t="s">
        <v>552</v>
      </c>
      <c r="G243" s="66" t="s">
        <v>39</v>
      </c>
      <c r="H243" s="65" t="s">
        <v>542</v>
      </c>
      <c r="I243" s="65" t="s">
        <v>541</v>
      </c>
      <c r="J243" s="65" t="s">
        <v>555</v>
      </c>
      <c r="K243" s="66" t="s">
        <v>519</v>
      </c>
      <c r="L243" s="66">
        <v>4</v>
      </c>
      <c r="M243" s="66" t="s">
        <v>548</v>
      </c>
      <c r="N243" s="66" t="s">
        <v>25</v>
      </c>
      <c r="O243" s="66" t="s">
        <v>4</v>
      </c>
      <c r="P243" s="65" t="s">
        <v>547</v>
      </c>
      <c r="Q243" s="65"/>
      <c r="R243" s="66" t="s">
        <v>51</v>
      </c>
      <c r="S243" s="65" t="s">
        <v>546</v>
      </c>
      <c r="T243" s="66" t="s">
        <v>62</v>
      </c>
      <c r="U243" s="66" t="s">
        <v>33</v>
      </c>
      <c r="V243" s="66" t="s">
        <v>10</v>
      </c>
      <c r="W243" s="66" t="s">
        <v>554</v>
      </c>
      <c r="X243" s="66" t="s">
        <v>540</v>
      </c>
      <c r="Y243" s="66" t="s">
        <v>539</v>
      </c>
      <c r="Z243" s="66" t="s">
        <v>539</v>
      </c>
      <c r="AA243" s="66" t="s">
        <v>51</v>
      </c>
      <c r="AB243" s="66" t="s">
        <v>51</v>
      </c>
      <c r="AC243" s="66" t="s">
        <v>49</v>
      </c>
      <c r="AD243" s="66" t="s">
        <v>51</v>
      </c>
      <c r="AE243" s="66" t="s">
        <v>515</v>
      </c>
      <c r="AF243" s="66" t="s">
        <v>51</v>
      </c>
      <c r="AG243" s="66" t="s">
        <v>51</v>
      </c>
      <c r="AH243" s="66" t="s">
        <v>49</v>
      </c>
      <c r="AI243" s="66" t="s">
        <v>51</v>
      </c>
      <c r="AJ243" s="66"/>
      <c r="AK243" s="65"/>
      <c r="AL243" s="65"/>
      <c r="AM243" s="66"/>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row>
    <row r="244" spans="1:65">
      <c r="A244" s="65" t="s">
        <v>553</v>
      </c>
      <c r="B244" s="65" t="s">
        <v>53</v>
      </c>
      <c r="C244" s="65"/>
      <c r="D244" s="65"/>
      <c r="E244" s="65"/>
      <c r="F244" s="65" t="s">
        <v>552</v>
      </c>
      <c r="G244" s="66" t="s">
        <v>36</v>
      </c>
      <c r="H244" s="65" t="s">
        <v>551</v>
      </c>
      <c r="I244" s="65" t="s">
        <v>550</v>
      </c>
      <c r="J244" s="65" t="s">
        <v>549</v>
      </c>
      <c r="K244" s="66" t="s">
        <v>519</v>
      </c>
      <c r="L244" s="66">
        <v>4</v>
      </c>
      <c r="M244" s="66" t="s">
        <v>548</v>
      </c>
      <c r="N244" s="66" t="s">
        <v>25</v>
      </c>
      <c r="O244" s="66" t="s">
        <v>4</v>
      </c>
      <c r="P244" s="65" t="s">
        <v>547</v>
      </c>
      <c r="Q244" s="65"/>
      <c r="R244" s="66" t="s">
        <v>51</v>
      </c>
      <c r="S244" s="65" t="s">
        <v>546</v>
      </c>
      <c r="T244" s="66" t="s">
        <v>62</v>
      </c>
      <c r="U244" s="66" t="s">
        <v>8</v>
      </c>
      <c r="V244" s="66" t="s">
        <v>10</v>
      </c>
      <c r="W244" s="66" t="s">
        <v>11</v>
      </c>
      <c r="X244" s="66" t="s">
        <v>28</v>
      </c>
      <c r="Y244" s="66">
        <v>0</v>
      </c>
      <c r="Z244" s="66" t="s">
        <v>27</v>
      </c>
      <c r="AA244" s="66" t="s">
        <v>51</v>
      </c>
      <c r="AB244" s="66" t="s">
        <v>51</v>
      </c>
      <c r="AC244" s="66" t="s">
        <v>49</v>
      </c>
      <c r="AD244" s="66" t="s">
        <v>51</v>
      </c>
      <c r="AE244" s="66" t="s">
        <v>515</v>
      </c>
      <c r="AF244" s="66" t="s">
        <v>51</v>
      </c>
      <c r="AG244" s="66" t="s">
        <v>51</v>
      </c>
      <c r="AH244" s="66" t="s">
        <v>49</v>
      </c>
      <c r="AI244" s="66" t="s">
        <v>51</v>
      </c>
      <c r="AJ244" s="66"/>
      <c r="AK244" s="65"/>
      <c r="AL244" s="65"/>
      <c r="AM244" s="66"/>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row>
    <row r="245" spans="1:65">
      <c r="A245" s="65" t="s">
        <v>545</v>
      </c>
      <c r="B245" s="65" t="s">
        <v>53</v>
      </c>
      <c r="C245" s="65"/>
      <c r="D245" s="65"/>
      <c r="E245" s="65"/>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5"/>
      <c r="AL245" s="65"/>
      <c r="AM245" s="66"/>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c r="BM245" s="65"/>
    </row>
    <row r="246" spans="1:65">
      <c r="A246" s="65" t="s">
        <v>544</v>
      </c>
      <c r="B246" s="65" t="s">
        <v>53</v>
      </c>
      <c r="C246" s="65"/>
      <c r="D246" s="65"/>
      <c r="E246" s="65"/>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5"/>
      <c r="AL246" s="65"/>
      <c r="AM246" s="66"/>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c r="BM246" s="65"/>
    </row>
    <row r="247" spans="1:65">
      <c r="A247" s="65" t="s">
        <v>543</v>
      </c>
      <c r="B247" s="65" t="s">
        <v>53</v>
      </c>
      <c r="C247" s="65" t="s">
        <v>2188</v>
      </c>
      <c r="D247" s="65" t="s">
        <v>613</v>
      </c>
      <c r="E247" s="65" t="s">
        <v>705</v>
      </c>
      <c r="F247" s="66" t="s">
        <v>533</v>
      </c>
      <c r="G247" s="66" t="s">
        <v>39</v>
      </c>
      <c r="H247" s="66" t="s">
        <v>542</v>
      </c>
      <c r="I247" s="66" t="s">
        <v>541</v>
      </c>
      <c r="J247" s="66" t="s">
        <v>530</v>
      </c>
      <c r="K247" s="66" t="s">
        <v>529</v>
      </c>
      <c r="L247" s="66">
        <v>4</v>
      </c>
      <c r="M247" s="66" t="s">
        <v>59</v>
      </c>
      <c r="N247" s="66" t="s">
        <v>25</v>
      </c>
      <c r="O247" s="66" t="s">
        <v>4</v>
      </c>
      <c r="P247" s="66" t="s">
        <v>528</v>
      </c>
      <c r="Q247" s="66" t="s">
        <v>35</v>
      </c>
      <c r="R247" s="66" t="s">
        <v>51</v>
      </c>
      <c r="S247" s="66" t="s">
        <v>527</v>
      </c>
      <c r="T247" s="66" t="s">
        <v>62</v>
      </c>
      <c r="U247" s="66" t="s">
        <v>33</v>
      </c>
      <c r="V247" s="66" t="s">
        <v>34</v>
      </c>
      <c r="W247" s="66" t="s">
        <v>11</v>
      </c>
      <c r="X247" s="66" t="s">
        <v>540</v>
      </c>
      <c r="Y247" s="66" t="s">
        <v>539</v>
      </c>
      <c r="Z247" s="66" t="s">
        <v>539</v>
      </c>
      <c r="AA247" s="66" t="s">
        <v>526</v>
      </c>
      <c r="AB247" s="66" t="s">
        <v>49</v>
      </c>
      <c r="AC247" s="66" t="s">
        <v>62</v>
      </c>
      <c r="AD247" s="66" t="s">
        <v>51</v>
      </c>
      <c r="AE247" s="66" t="s">
        <v>515</v>
      </c>
      <c r="AF247" s="66" t="s">
        <v>51</v>
      </c>
      <c r="AG247" s="66" t="s">
        <v>51</v>
      </c>
      <c r="AH247" s="66" t="s">
        <v>49</v>
      </c>
      <c r="AI247" s="66" t="s">
        <v>51</v>
      </c>
      <c r="AJ247" s="66"/>
      <c r="AK247" s="65"/>
      <c r="AL247" s="65"/>
      <c r="AM247" s="66"/>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row>
    <row r="248" spans="1:65">
      <c r="A248" s="65" t="s">
        <v>538</v>
      </c>
      <c r="B248" s="65" t="s">
        <v>53</v>
      </c>
      <c r="C248" s="65" t="s">
        <v>2188</v>
      </c>
      <c r="D248" s="65" t="s">
        <v>613</v>
      </c>
      <c r="E248" s="65" t="s">
        <v>705</v>
      </c>
      <c r="F248" s="66" t="s">
        <v>533</v>
      </c>
      <c r="G248" s="66" t="s">
        <v>19</v>
      </c>
      <c r="H248" s="66" t="s">
        <v>537</v>
      </c>
      <c r="I248" s="66" t="s">
        <v>536</v>
      </c>
      <c r="J248" s="66" t="s">
        <v>535</v>
      </c>
      <c r="K248" s="66" t="s">
        <v>529</v>
      </c>
      <c r="L248" s="66">
        <v>4</v>
      </c>
      <c r="M248" s="66" t="s">
        <v>59</v>
      </c>
      <c r="N248" s="66" t="s">
        <v>25</v>
      </c>
      <c r="O248" s="66" t="s">
        <v>4</v>
      </c>
      <c r="P248" s="66" t="s">
        <v>528</v>
      </c>
      <c r="Q248" s="66" t="s">
        <v>26</v>
      </c>
      <c r="R248" s="66" t="s">
        <v>51</v>
      </c>
      <c r="S248" s="66" t="s">
        <v>527</v>
      </c>
      <c r="T248" s="66" t="s">
        <v>62</v>
      </c>
      <c r="U248" s="66" t="s">
        <v>8</v>
      </c>
      <c r="V248" s="66" t="s">
        <v>10</v>
      </c>
      <c r="W248" s="66" t="s">
        <v>11</v>
      </c>
      <c r="X248" s="66">
        <v>0</v>
      </c>
      <c r="Y248" s="66" t="s">
        <v>27</v>
      </c>
      <c r="Z248" s="66" t="s">
        <v>27</v>
      </c>
      <c r="AA248" s="66" t="s">
        <v>526</v>
      </c>
      <c r="AB248" s="66" t="s">
        <v>49</v>
      </c>
      <c r="AC248" s="66" t="s">
        <v>62</v>
      </c>
      <c r="AD248" s="66" t="s">
        <v>51</v>
      </c>
      <c r="AE248" s="66" t="s">
        <v>515</v>
      </c>
      <c r="AF248" s="66" t="s">
        <v>51</v>
      </c>
      <c r="AG248" s="66" t="s">
        <v>51</v>
      </c>
      <c r="AH248" s="66" t="s">
        <v>49</v>
      </c>
      <c r="AI248" s="66" t="s">
        <v>51</v>
      </c>
      <c r="AJ248" s="66"/>
      <c r="AK248" s="65"/>
      <c r="AL248" s="65"/>
      <c r="AM248" s="66"/>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row>
    <row r="249" spans="1:65">
      <c r="A249" s="65" t="s">
        <v>534</v>
      </c>
      <c r="B249" s="65" t="s">
        <v>53</v>
      </c>
      <c r="C249" s="65" t="s">
        <v>2188</v>
      </c>
      <c r="D249" s="65" t="s">
        <v>613</v>
      </c>
      <c r="E249" s="65" t="s">
        <v>705</v>
      </c>
      <c r="F249" s="66" t="s">
        <v>533</v>
      </c>
      <c r="G249" s="66" t="s">
        <v>74</v>
      </c>
      <c r="H249" s="66" t="s">
        <v>532</v>
      </c>
      <c r="I249" s="66" t="s">
        <v>531</v>
      </c>
      <c r="J249" s="66" t="s">
        <v>530</v>
      </c>
      <c r="K249" s="66" t="s">
        <v>529</v>
      </c>
      <c r="L249" s="66">
        <v>4</v>
      </c>
      <c r="M249" s="66" t="s">
        <v>59</v>
      </c>
      <c r="N249" s="66" t="s">
        <v>48</v>
      </c>
      <c r="O249" s="66" t="s">
        <v>4</v>
      </c>
      <c r="P249" s="66" t="s">
        <v>528</v>
      </c>
      <c r="Q249" s="66" t="s">
        <v>517</v>
      </c>
      <c r="R249" s="66" t="s">
        <v>51</v>
      </c>
      <c r="S249" s="66" t="s">
        <v>527</v>
      </c>
      <c r="T249" s="66" t="s">
        <v>62</v>
      </c>
      <c r="U249" s="66" t="s">
        <v>8</v>
      </c>
      <c r="V249" s="66" t="s">
        <v>10</v>
      </c>
      <c r="W249" s="66" t="s">
        <v>11</v>
      </c>
      <c r="X249" s="66" t="s">
        <v>27</v>
      </c>
      <c r="Y249" s="66" t="s">
        <v>27</v>
      </c>
      <c r="Z249" s="66" t="s">
        <v>27</v>
      </c>
      <c r="AA249" s="66" t="s">
        <v>526</v>
      </c>
      <c r="AB249" s="66" t="s">
        <v>49</v>
      </c>
      <c r="AC249" s="66" t="s">
        <v>62</v>
      </c>
      <c r="AD249" s="66" t="s">
        <v>51</v>
      </c>
      <c r="AE249" s="66" t="s">
        <v>515</v>
      </c>
      <c r="AF249" s="66" t="s">
        <v>51</v>
      </c>
      <c r="AG249" s="66" t="s">
        <v>51</v>
      </c>
      <c r="AH249" s="66" t="s">
        <v>49</v>
      </c>
      <c r="AI249" s="66" t="s">
        <v>51</v>
      </c>
      <c r="AJ249" s="66"/>
      <c r="AK249" s="65"/>
      <c r="AL249" s="65"/>
      <c r="AM249" s="66"/>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row>
    <row r="250" spans="1:65" ht="63.75">
      <c r="A250" s="65" t="s">
        <v>2375</v>
      </c>
      <c r="B250" s="65" t="s">
        <v>53</v>
      </c>
      <c r="C250" s="65" t="s">
        <v>2378</v>
      </c>
      <c r="D250" s="65" t="s">
        <v>669</v>
      </c>
      <c r="E250" s="65" t="s">
        <v>705</v>
      </c>
      <c r="F250" s="66" t="s">
        <v>667</v>
      </c>
      <c r="G250" s="66" t="s">
        <v>39</v>
      </c>
      <c r="H250" s="66" t="s">
        <v>984</v>
      </c>
      <c r="I250" s="66" t="s">
        <v>2381</v>
      </c>
      <c r="J250" s="191" t="s">
        <v>992</v>
      </c>
      <c r="K250" s="191" t="s">
        <v>2379</v>
      </c>
      <c r="L250" s="191">
        <v>2</v>
      </c>
      <c r="M250" s="66" t="s">
        <v>548</v>
      </c>
      <c r="N250" s="66" t="s">
        <v>25</v>
      </c>
      <c r="O250" s="66" t="s">
        <v>4</v>
      </c>
      <c r="P250" s="66" t="s">
        <v>2384</v>
      </c>
      <c r="Q250" s="66" t="s">
        <v>50</v>
      </c>
      <c r="R250" s="66" t="s">
        <v>62</v>
      </c>
      <c r="S250" s="66" t="s">
        <v>997</v>
      </c>
      <c r="T250" s="191" t="s">
        <v>62</v>
      </c>
      <c r="U250" s="66" t="s">
        <v>998</v>
      </c>
      <c r="V250" s="66" t="s">
        <v>899</v>
      </c>
      <c r="W250" s="66" t="s">
        <v>2386</v>
      </c>
      <c r="X250" s="66" t="s">
        <v>213</v>
      </c>
      <c r="Y250" s="66" t="s">
        <v>590</v>
      </c>
      <c r="Z250" s="66" t="s">
        <v>539</v>
      </c>
      <c r="AA250" s="66" t="s">
        <v>2388</v>
      </c>
      <c r="AB250" s="66" t="s">
        <v>2388</v>
      </c>
      <c r="AC250" s="66" t="s">
        <v>2388</v>
      </c>
      <c r="AD250" s="66" t="s">
        <v>51</v>
      </c>
      <c r="AE250" s="66" t="s">
        <v>515</v>
      </c>
      <c r="AF250" s="66" t="s">
        <v>49</v>
      </c>
      <c r="AG250" s="66" t="s">
        <v>51</v>
      </c>
      <c r="AH250" s="66" t="s">
        <v>49</v>
      </c>
      <c r="AI250" s="66" t="s">
        <v>49</v>
      </c>
      <c r="AJ250" s="66" t="s">
        <v>51</v>
      </c>
      <c r="AK250" s="65" t="s">
        <v>51</v>
      </c>
      <c r="AL250" s="65" t="s">
        <v>51</v>
      </c>
      <c r="AM250" s="66" t="s">
        <v>2337</v>
      </c>
      <c r="AN250" s="65" t="s">
        <v>62</v>
      </c>
      <c r="AO250" s="65" t="s">
        <v>49</v>
      </c>
      <c r="AP250" s="65" t="s">
        <v>51</v>
      </c>
      <c r="AQ250" s="65" t="s">
        <v>49</v>
      </c>
      <c r="AR250" s="65" t="s">
        <v>1008</v>
      </c>
      <c r="AS250" s="65"/>
      <c r="AT250" s="65" t="s">
        <v>951</v>
      </c>
      <c r="AU250" s="65" t="s">
        <v>2339</v>
      </c>
      <c r="AV250" s="65" t="s">
        <v>2389</v>
      </c>
      <c r="AW250" s="65" t="s">
        <v>1014</v>
      </c>
      <c r="AX250" s="65" t="s">
        <v>194</v>
      </c>
      <c r="AY250" s="65" t="s">
        <v>194</v>
      </c>
      <c r="AZ250" s="65" t="s">
        <v>194</v>
      </c>
      <c r="BA250" s="65" t="s">
        <v>194</v>
      </c>
      <c r="BB250" s="65" t="s">
        <v>194</v>
      </c>
      <c r="BC250" s="65" t="s">
        <v>194</v>
      </c>
      <c r="BD250" s="65" t="s">
        <v>194</v>
      </c>
      <c r="BE250" s="65" t="s">
        <v>194</v>
      </c>
      <c r="BF250" s="65" t="s">
        <v>194</v>
      </c>
      <c r="BG250" s="65" t="s">
        <v>194</v>
      </c>
      <c r="BH250" s="65" t="s">
        <v>194</v>
      </c>
      <c r="BI250" s="65" t="s">
        <v>194</v>
      </c>
      <c r="BJ250" s="190" t="s">
        <v>2392</v>
      </c>
      <c r="BK250" s="65"/>
      <c r="BL250" s="65"/>
      <c r="BM250" s="65"/>
    </row>
    <row r="251" spans="1:65" ht="63.75">
      <c r="A251" s="65" t="s">
        <v>2376</v>
      </c>
      <c r="B251" s="65" t="s">
        <v>53</v>
      </c>
      <c r="C251" s="65" t="s">
        <v>2378</v>
      </c>
      <c r="D251" s="65" t="s">
        <v>669</v>
      </c>
      <c r="E251" s="65" t="s">
        <v>705</v>
      </c>
      <c r="F251" s="66" t="s">
        <v>667</v>
      </c>
      <c r="G251" s="66" t="s">
        <v>19</v>
      </c>
      <c r="H251" s="66" t="s">
        <v>986</v>
      </c>
      <c r="I251" s="66" t="s">
        <v>2382</v>
      </c>
      <c r="J251" s="191" t="s">
        <v>993</v>
      </c>
      <c r="K251" s="191" t="s">
        <v>2379</v>
      </c>
      <c r="L251" s="191">
        <v>2</v>
      </c>
      <c r="M251" s="66" t="s">
        <v>548</v>
      </c>
      <c r="N251" s="66" t="s">
        <v>25</v>
      </c>
      <c r="O251" s="66" t="s">
        <v>4</v>
      </c>
      <c r="P251" s="66" t="s">
        <v>2384</v>
      </c>
      <c r="Q251" s="66" t="s">
        <v>2385</v>
      </c>
      <c r="R251" s="66" t="s">
        <v>62</v>
      </c>
      <c r="S251" s="66" t="s">
        <v>997</v>
      </c>
      <c r="T251" s="191" t="s">
        <v>62</v>
      </c>
      <c r="U251" s="66" t="s">
        <v>877</v>
      </c>
      <c r="V251" s="66" t="s">
        <v>878</v>
      </c>
      <c r="W251" s="66" t="s">
        <v>2386</v>
      </c>
      <c r="X251" s="66" t="s">
        <v>213</v>
      </c>
      <c r="Y251" s="66" t="s">
        <v>2387</v>
      </c>
      <c r="Z251" s="66" t="s">
        <v>2334</v>
      </c>
      <c r="AA251" s="66" t="s">
        <v>2388</v>
      </c>
      <c r="AB251" s="66" t="s">
        <v>2388</v>
      </c>
      <c r="AC251" s="66" t="s">
        <v>2388</v>
      </c>
      <c r="AD251" s="66" t="s">
        <v>51</v>
      </c>
      <c r="AE251" s="66" t="s">
        <v>515</v>
      </c>
      <c r="AF251" s="66" t="s">
        <v>49</v>
      </c>
      <c r="AG251" s="66" t="s">
        <v>51</v>
      </c>
      <c r="AH251" s="66" t="s">
        <v>49</v>
      </c>
      <c r="AI251" s="66" t="s">
        <v>49</v>
      </c>
      <c r="AJ251" s="66" t="s">
        <v>51</v>
      </c>
      <c r="AK251" s="65" t="s">
        <v>51</v>
      </c>
      <c r="AL251" s="65" t="s">
        <v>51</v>
      </c>
      <c r="AM251" s="66" t="s">
        <v>2337</v>
      </c>
      <c r="AN251" s="65" t="s">
        <v>62</v>
      </c>
      <c r="AO251" s="65" t="s">
        <v>49</v>
      </c>
      <c r="AP251" s="65" t="s">
        <v>51</v>
      </c>
      <c r="AQ251" s="65" t="s">
        <v>49</v>
      </c>
      <c r="AR251" s="65" t="s">
        <v>1008</v>
      </c>
      <c r="AS251" s="65"/>
      <c r="AT251" s="65" t="s">
        <v>951</v>
      </c>
      <c r="AU251" s="65" t="s">
        <v>2339</v>
      </c>
      <c r="AV251" s="65" t="s">
        <v>2390</v>
      </c>
      <c r="AW251" s="65" t="s">
        <v>1014</v>
      </c>
      <c r="AX251" s="65" t="s">
        <v>194</v>
      </c>
      <c r="AY251" s="65" t="s">
        <v>194</v>
      </c>
      <c r="AZ251" s="65" t="s">
        <v>194</v>
      </c>
      <c r="BA251" s="65" t="s">
        <v>194</v>
      </c>
      <c r="BB251" s="65" t="s">
        <v>194</v>
      </c>
      <c r="BC251" s="65" t="s">
        <v>194</v>
      </c>
      <c r="BD251" s="65" t="s">
        <v>194</v>
      </c>
      <c r="BE251" s="65" t="s">
        <v>194</v>
      </c>
      <c r="BF251" s="65" t="s">
        <v>194</v>
      </c>
      <c r="BG251" s="65" t="s">
        <v>194</v>
      </c>
      <c r="BH251" s="65" t="s">
        <v>194</v>
      </c>
      <c r="BI251" s="65" t="s">
        <v>194</v>
      </c>
      <c r="BJ251" s="190" t="s">
        <v>2392</v>
      </c>
      <c r="BK251" s="65"/>
      <c r="BL251" s="65"/>
      <c r="BM251" s="65"/>
    </row>
    <row r="252" spans="1:65" ht="63.75">
      <c r="A252" s="65" t="s">
        <v>2377</v>
      </c>
      <c r="B252" s="65" t="s">
        <v>53</v>
      </c>
      <c r="C252" s="65" t="s">
        <v>2378</v>
      </c>
      <c r="D252" s="65" t="s">
        <v>669</v>
      </c>
      <c r="E252" s="65" t="s">
        <v>705</v>
      </c>
      <c r="F252" s="66" t="s">
        <v>667</v>
      </c>
      <c r="G252" s="66" t="s">
        <v>74</v>
      </c>
      <c r="H252" s="66" t="s">
        <v>2380</v>
      </c>
      <c r="I252" s="66" t="s">
        <v>2383</v>
      </c>
      <c r="J252" s="191" t="s">
        <v>881</v>
      </c>
      <c r="K252" s="191" t="s">
        <v>2379</v>
      </c>
      <c r="L252" s="191">
        <v>2</v>
      </c>
      <c r="M252" s="66" t="s">
        <v>548</v>
      </c>
      <c r="N252" s="66" t="s">
        <v>25</v>
      </c>
      <c r="O252" s="66" t="s">
        <v>4</v>
      </c>
      <c r="P252" s="66" t="s">
        <v>2384</v>
      </c>
      <c r="Q252" s="66" t="s">
        <v>726</v>
      </c>
      <c r="R252" s="66" t="s">
        <v>62</v>
      </c>
      <c r="S252" s="66" t="s">
        <v>997</v>
      </c>
      <c r="T252" s="191" t="s">
        <v>62</v>
      </c>
      <c r="U252" s="66" t="s">
        <v>902</v>
      </c>
      <c r="V252" s="191" t="s">
        <v>878</v>
      </c>
      <c r="W252" s="66" t="s">
        <v>213</v>
      </c>
      <c r="X252" s="66" t="s">
        <v>213</v>
      </c>
      <c r="Y252" s="66" t="s">
        <v>2334</v>
      </c>
      <c r="Z252" s="66" t="s">
        <v>2334</v>
      </c>
      <c r="AA252" s="66" t="s">
        <v>2388</v>
      </c>
      <c r="AB252" s="66" t="s">
        <v>2388</v>
      </c>
      <c r="AC252" s="66" t="s">
        <v>2388</v>
      </c>
      <c r="AD252" s="66" t="s">
        <v>51</v>
      </c>
      <c r="AE252" s="66" t="s">
        <v>515</v>
      </c>
      <c r="AF252" s="66" t="s">
        <v>49</v>
      </c>
      <c r="AG252" s="66" t="s">
        <v>51</v>
      </c>
      <c r="AH252" s="66" t="s">
        <v>49</v>
      </c>
      <c r="AI252" s="66" t="s">
        <v>49</v>
      </c>
      <c r="AJ252" s="66" t="s">
        <v>51</v>
      </c>
      <c r="AK252" s="65" t="s">
        <v>51</v>
      </c>
      <c r="AL252" s="65" t="s">
        <v>51</v>
      </c>
      <c r="AM252" s="66" t="s">
        <v>2337</v>
      </c>
      <c r="AN252" s="65" t="s">
        <v>62</v>
      </c>
      <c r="AO252" s="65" t="s">
        <v>49</v>
      </c>
      <c r="AP252" s="65" t="s">
        <v>51</v>
      </c>
      <c r="AQ252" s="65" t="s">
        <v>49</v>
      </c>
      <c r="AR252" s="65" t="s">
        <v>1008</v>
      </c>
      <c r="AS252" s="65"/>
      <c r="AT252" s="65" t="s">
        <v>951</v>
      </c>
      <c r="AU252" s="65" t="s">
        <v>2339</v>
      </c>
      <c r="AV252" s="65" t="s">
        <v>2391</v>
      </c>
      <c r="AW252" s="65" t="s">
        <v>1014</v>
      </c>
      <c r="AX252" s="65" t="s">
        <v>194</v>
      </c>
      <c r="AY252" s="65" t="s">
        <v>194</v>
      </c>
      <c r="AZ252" s="65" t="s">
        <v>194</v>
      </c>
      <c r="BA252" s="65" t="s">
        <v>194</v>
      </c>
      <c r="BB252" s="65" t="s">
        <v>194</v>
      </c>
      <c r="BC252" s="65" t="s">
        <v>194</v>
      </c>
      <c r="BD252" s="65" t="s">
        <v>194</v>
      </c>
      <c r="BE252" s="65" t="s">
        <v>194</v>
      </c>
      <c r="BF252" s="65" t="s">
        <v>194</v>
      </c>
      <c r="BG252" s="65" t="s">
        <v>194</v>
      </c>
      <c r="BH252" s="65" t="s">
        <v>194</v>
      </c>
      <c r="BI252" s="65" t="s">
        <v>194</v>
      </c>
      <c r="BJ252" s="190" t="s">
        <v>2392</v>
      </c>
      <c r="BK252" s="65"/>
      <c r="BL252" s="65"/>
      <c r="BM252" s="65"/>
    </row>
    <row r="253" spans="1:65">
      <c r="A253" s="65" t="s">
        <v>525</v>
      </c>
      <c r="B253" s="65" t="s">
        <v>53</v>
      </c>
      <c r="C253" s="65"/>
      <c r="D253" s="65"/>
      <c r="E253" s="65"/>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5"/>
      <c r="AL253" s="65"/>
      <c r="AM253" s="66"/>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5"/>
      <c r="BL253" s="65"/>
      <c r="BM253" s="65"/>
    </row>
    <row r="254" spans="1:65">
      <c r="A254" s="65" t="s">
        <v>524</v>
      </c>
      <c r="B254" s="65" t="s">
        <v>53</v>
      </c>
      <c r="C254" s="65"/>
      <c r="D254" s="65"/>
      <c r="E254" s="65"/>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5"/>
      <c r="AL254" s="65"/>
      <c r="AM254" s="66"/>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row>
    <row r="255" spans="1:65" ht="114.75">
      <c r="A255" s="65" t="s">
        <v>523</v>
      </c>
      <c r="B255" s="65" t="s">
        <v>53</v>
      </c>
      <c r="C255" s="65" t="s">
        <v>2106</v>
      </c>
      <c r="D255" s="65" t="s">
        <v>669</v>
      </c>
      <c r="E255" s="65" t="s">
        <v>612</v>
      </c>
      <c r="F255" s="65" t="s">
        <v>513</v>
      </c>
      <c r="G255" s="66" t="s">
        <v>19</v>
      </c>
      <c r="H255" s="65" t="s">
        <v>522</v>
      </c>
      <c r="I255" s="66" t="s">
        <v>521</v>
      </c>
      <c r="J255" s="65" t="s">
        <v>520</v>
      </c>
      <c r="K255" s="66" t="s">
        <v>519</v>
      </c>
      <c r="L255" s="66">
        <v>2</v>
      </c>
      <c r="M255" s="66" t="s">
        <v>507</v>
      </c>
      <c r="N255" s="66" t="s">
        <v>25</v>
      </c>
      <c r="O255" s="66" t="s">
        <v>4</v>
      </c>
      <c r="P255" s="65" t="s">
        <v>518</v>
      </c>
      <c r="Q255" s="65" t="s">
        <v>517</v>
      </c>
      <c r="R255" s="66" t="s">
        <v>51</v>
      </c>
      <c r="S255" s="65" t="s">
        <v>516</v>
      </c>
      <c r="T255" s="66" t="s">
        <v>62</v>
      </c>
      <c r="U255" s="66" t="s">
        <v>8</v>
      </c>
      <c r="V255" s="66" t="s">
        <v>10</v>
      </c>
      <c r="W255" s="66" t="s">
        <v>11</v>
      </c>
      <c r="X255" s="66" t="s">
        <v>28</v>
      </c>
      <c r="Y255" s="66">
        <v>0</v>
      </c>
      <c r="Z255" s="66" t="s">
        <v>27</v>
      </c>
      <c r="AA255" s="66" t="s">
        <v>51</v>
      </c>
      <c r="AB255" s="66" t="s">
        <v>51</v>
      </c>
      <c r="AC255" s="66" t="s">
        <v>49</v>
      </c>
      <c r="AD255" s="66" t="s">
        <v>51</v>
      </c>
      <c r="AE255" s="66" t="s">
        <v>515</v>
      </c>
      <c r="AF255" s="66" t="s">
        <v>49</v>
      </c>
      <c r="AG255" s="66" t="s">
        <v>51</v>
      </c>
      <c r="AH255" s="66" t="s">
        <v>49</v>
      </c>
      <c r="AI255" s="66" t="s">
        <v>49</v>
      </c>
      <c r="AJ255" s="66" t="s">
        <v>49</v>
      </c>
      <c r="AK255" s="65" t="s">
        <v>51</v>
      </c>
      <c r="AL255" s="65" t="s">
        <v>51</v>
      </c>
      <c r="AM255" s="66" t="s">
        <v>951</v>
      </c>
      <c r="AN255" s="65" t="s">
        <v>62</v>
      </c>
      <c r="AO255" s="65" t="s">
        <v>49</v>
      </c>
      <c r="AP255" s="65" t="s">
        <v>51</v>
      </c>
      <c r="AQ255" s="65" t="s">
        <v>49</v>
      </c>
      <c r="AR255" s="65" t="s">
        <v>2107</v>
      </c>
      <c r="AS255" s="65" t="s">
        <v>49</v>
      </c>
      <c r="AT255" s="65" t="s">
        <v>951</v>
      </c>
      <c r="AU255" s="65" t="s">
        <v>1013</v>
      </c>
      <c r="AV255" s="65" t="s">
        <v>951</v>
      </c>
      <c r="AW255" s="65" t="s">
        <v>1014</v>
      </c>
      <c r="AX255" s="65" t="s">
        <v>194</v>
      </c>
      <c r="AY255" s="65" t="s">
        <v>194</v>
      </c>
      <c r="AZ255" s="65" t="s">
        <v>194</v>
      </c>
      <c r="BA255" s="65" t="s">
        <v>194</v>
      </c>
      <c r="BB255" s="65" t="s">
        <v>194</v>
      </c>
      <c r="BC255" s="65" t="s">
        <v>194</v>
      </c>
      <c r="BD255" s="65" t="s">
        <v>194</v>
      </c>
      <c r="BE255" s="65" t="s">
        <v>194</v>
      </c>
      <c r="BF255" s="65" t="s">
        <v>194</v>
      </c>
      <c r="BG255" s="65" t="s">
        <v>194</v>
      </c>
      <c r="BH255" s="65" t="s">
        <v>194</v>
      </c>
      <c r="BI255" s="65" t="s">
        <v>194</v>
      </c>
      <c r="BJ255" s="65"/>
      <c r="BK255" s="65"/>
      <c r="BL255" s="65"/>
      <c r="BM255" s="65"/>
    </row>
    <row r="256" spans="1:65">
      <c r="A256" s="65" t="s">
        <v>514</v>
      </c>
      <c r="B256" s="65" t="s">
        <v>53</v>
      </c>
      <c r="C256" s="65"/>
      <c r="D256" s="65"/>
      <c r="E256" s="65"/>
      <c r="F256" s="65" t="s">
        <v>513</v>
      </c>
      <c r="G256" s="65" t="s">
        <v>512</v>
      </c>
      <c r="H256" s="65" t="s">
        <v>511</v>
      </c>
      <c r="I256" s="65" t="s">
        <v>510</v>
      </c>
      <c r="J256" s="65" t="s">
        <v>509</v>
      </c>
      <c r="K256" s="66" t="s">
        <v>508</v>
      </c>
      <c r="L256" s="66">
        <v>2</v>
      </c>
      <c r="M256" s="66" t="s">
        <v>507</v>
      </c>
      <c r="N256" s="66" t="s">
        <v>25</v>
      </c>
      <c r="O256" s="66" t="s">
        <v>4</v>
      </c>
      <c r="P256" s="65" t="s">
        <v>506</v>
      </c>
      <c r="Q256" s="65" t="s">
        <v>37</v>
      </c>
      <c r="R256" s="66" t="s">
        <v>51</v>
      </c>
      <c r="S256" s="65" t="s">
        <v>505</v>
      </c>
      <c r="T256" s="66" t="s">
        <v>62</v>
      </c>
      <c r="U256" s="66" t="s">
        <v>8</v>
      </c>
      <c r="V256" s="66" t="s">
        <v>34</v>
      </c>
      <c r="W256" s="66" t="s">
        <v>504</v>
      </c>
      <c r="X256" s="66" t="s">
        <v>28</v>
      </c>
      <c r="Y256" s="66" t="s">
        <v>27</v>
      </c>
      <c r="Z256" s="66" t="s">
        <v>27</v>
      </c>
      <c r="AA256" s="66" t="s">
        <v>49</v>
      </c>
      <c r="AB256" s="66" t="s">
        <v>49</v>
      </c>
      <c r="AC256" s="66" t="s">
        <v>51</v>
      </c>
      <c r="AD256" s="66" t="s">
        <v>51</v>
      </c>
      <c r="AE256" s="66" t="s">
        <v>503</v>
      </c>
      <c r="AF256" s="66" t="s">
        <v>49</v>
      </c>
      <c r="AG256" s="66" t="s">
        <v>51</v>
      </c>
      <c r="AH256" s="66" t="s">
        <v>49</v>
      </c>
      <c r="AI256" s="66" t="s">
        <v>49</v>
      </c>
      <c r="AJ256" s="66"/>
      <c r="AK256" s="65"/>
      <c r="AL256" s="65"/>
      <c r="AM256" s="66"/>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row>
    <row r="257" spans="1:67" ht="38.25">
      <c r="A257" s="65" t="s">
        <v>2495</v>
      </c>
      <c r="B257" s="65" t="s">
        <v>53</v>
      </c>
      <c r="C257" s="65" t="s">
        <v>2496</v>
      </c>
      <c r="D257" s="72" t="s">
        <v>669</v>
      </c>
      <c r="E257" s="72" t="s">
        <v>612</v>
      </c>
      <c r="F257" s="76" t="s">
        <v>2497</v>
      </c>
      <c r="G257" s="74" t="s">
        <v>29</v>
      </c>
      <c r="H257" s="74" t="s">
        <v>2498</v>
      </c>
      <c r="I257" s="74" t="s">
        <v>2499</v>
      </c>
      <c r="J257" s="74" t="s">
        <v>2500</v>
      </c>
      <c r="K257" s="74" t="s">
        <v>624</v>
      </c>
      <c r="L257" s="74">
        <v>4</v>
      </c>
      <c r="M257" s="74" t="s">
        <v>59</v>
      </c>
      <c r="N257" s="195" t="s">
        <v>2485</v>
      </c>
      <c r="O257" s="74" t="s">
        <v>2486</v>
      </c>
      <c r="P257" s="195" t="s">
        <v>2501</v>
      </c>
      <c r="Q257" s="74" t="s">
        <v>2502</v>
      </c>
      <c r="R257" s="74" t="s">
        <v>49</v>
      </c>
      <c r="S257" s="74" t="s">
        <v>2209</v>
      </c>
      <c r="T257" s="195" t="s">
        <v>909</v>
      </c>
      <c r="U257" s="195">
        <v>2</v>
      </c>
      <c r="V257" s="195">
        <v>2</v>
      </c>
      <c r="W257" s="74" t="s">
        <v>51</v>
      </c>
      <c r="X257" s="74">
        <v>0</v>
      </c>
      <c r="Y257" s="74">
        <v>3</v>
      </c>
      <c r="Z257" s="74">
        <v>1</v>
      </c>
      <c r="AA257" s="74" t="s">
        <v>49</v>
      </c>
      <c r="AB257" s="74" t="s">
        <v>49</v>
      </c>
      <c r="AC257" s="74" t="s">
        <v>49</v>
      </c>
      <c r="AD257" s="74" t="s">
        <v>51</v>
      </c>
      <c r="AE257" s="74" t="s">
        <v>2503</v>
      </c>
      <c r="AF257" s="74" t="s">
        <v>51</v>
      </c>
      <c r="AG257" s="74" t="s">
        <v>51</v>
      </c>
      <c r="AH257" s="195" t="s">
        <v>49</v>
      </c>
      <c r="AI257" s="74" t="s">
        <v>49</v>
      </c>
      <c r="AJ257" s="74" t="s">
        <v>51</v>
      </c>
      <c r="AK257" s="72" t="s">
        <v>51</v>
      </c>
      <c r="AL257" s="72" t="s">
        <v>49</v>
      </c>
      <c r="AM257" s="74" t="s">
        <v>618</v>
      </c>
      <c r="AN257" s="72" t="s">
        <v>49</v>
      </c>
      <c r="AO257" s="196" t="s">
        <v>49</v>
      </c>
      <c r="AP257" s="72" t="s">
        <v>51</v>
      </c>
      <c r="AQ257" s="196" t="s">
        <v>49</v>
      </c>
      <c r="AR257" s="72" t="s">
        <v>2504</v>
      </c>
      <c r="AS257" s="196" t="s">
        <v>2489</v>
      </c>
      <c r="AT257" s="72" t="s">
        <v>1067</v>
      </c>
      <c r="AU257" s="72" t="s">
        <v>2505</v>
      </c>
      <c r="AV257" s="196" t="s">
        <v>1206</v>
      </c>
      <c r="AW257" s="72" t="s">
        <v>1532</v>
      </c>
      <c r="AX257" s="72" t="s">
        <v>194</v>
      </c>
      <c r="AY257" s="72" t="s">
        <v>194</v>
      </c>
      <c r="AZ257" s="72" t="s">
        <v>194</v>
      </c>
      <c r="BA257" s="72" t="s">
        <v>194</v>
      </c>
      <c r="BB257" s="72" t="s">
        <v>194</v>
      </c>
      <c r="BC257" s="72" t="s">
        <v>194</v>
      </c>
      <c r="BD257" s="72" t="s">
        <v>194</v>
      </c>
      <c r="BE257" s="72" t="s">
        <v>194</v>
      </c>
      <c r="BF257" s="72" t="s">
        <v>194</v>
      </c>
      <c r="BG257" s="72" t="s">
        <v>194</v>
      </c>
      <c r="BH257" s="72" t="s">
        <v>194</v>
      </c>
      <c r="BI257" s="72" t="s">
        <v>194</v>
      </c>
      <c r="BJ257" s="72" t="s">
        <v>2506</v>
      </c>
      <c r="BK257" s="72"/>
      <c r="BL257" s="65"/>
      <c r="BM257" s="72"/>
      <c r="BN257" s="70"/>
      <c r="BO257" s="70"/>
    </row>
    <row r="258" spans="1:67">
      <c r="A258" s="72"/>
      <c r="B258" s="72"/>
      <c r="C258" s="72"/>
      <c r="D258" s="72"/>
      <c r="E258" s="72"/>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2"/>
      <c r="AL258" s="72"/>
      <c r="AM258" s="74"/>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65"/>
      <c r="BK258" s="65"/>
      <c r="BL258" s="65"/>
      <c r="BM258" s="79"/>
    </row>
    <row r="259" spans="1:67" ht="38.25">
      <c r="A259" s="65" t="s">
        <v>1429</v>
      </c>
      <c r="B259" s="65" t="s">
        <v>187</v>
      </c>
      <c r="C259" s="65" t="s">
        <v>1430</v>
      </c>
      <c r="D259" s="65" t="s">
        <v>669</v>
      </c>
      <c r="E259" s="65" t="s">
        <v>705</v>
      </c>
      <c r="F259" s="65" t="s">
        <v>1445</v>
      </c>
      <c r="G259" s="66" t="s">
        <v>640</v>
      </c>
      <c r="H259" s="65" t="s">
        <v>1431</v>
      </c>
      <c r="I259" s="66" t="s">
        <v>1432</v>
      </c>
      <c r="J259" s="65" t="s">
        <v>951</v>
      </c>
      <c r="K259" s="74" t="s">
        <v>1433</v>
      </c>
      <c r="L259" s="66">
        <v>2</v>
      </c>
      <c r="M259" s="66" t="s">
        <v>59</v>
      </c>
      <c r="N259" s="74" t="s">
        <v>662</v>
      </c>
      <c r="O259" s="74" t="s">
        <v>1434</v>
      </c>
      <c r="P259" s="65" t="s">
        <v>1447</v>
      </c>
      <c r="Q259" s="65">
        <v>0</v>
      </c>
      <c r="R259" s="66" t="s">
        <v>1435</v>
      </c>
      <c r="S259" s="65" t="s">
        <v>1436</v>
      </c>
      <c r="T259" s="66" t="s">
        <v>49</v>
      </c>
      <c r="U259" s="66" t="s">
        <v>1437</v>
      </c>
      <c r="V259" s="66" t="s">
        <v>1438</v>
      </c>
      <c r="W259" s="66" t="s">
        <v>1439</v>
      </c>
      <c r="X259" s="66" t="s">
        <v>213</v>
      </c>
      <c r="Y259" s="66" t="s">
        <v>714</v>
      </c>
      <c r="Z259" s="66" t="s">
        <v>213</v>
      </c>
      <c r="AA259" s="66" t="s">
        <v>213</v>
      </c>
      <c r="AB259" s="66" t="s">
        <v>213</v>
      </c>
      <c r="AC259" s="66" t="s">
        <v>49</v>
      </c>
      <c r="AD259" s="66" t="s">
        <v>51</v>
      </c>
      <c r="AE259" s="66" t="s">
        <v>1440</v>
      </c>
      <c r="AF259" s="66" t="s">
        <v>49</v>
      </c>
      <c r="AG259" s="66" t="s">
        <v>49</v>
      </c>
      <c r="AH259" s="66" t="s">
        <v>49</v>
      </c>
      <c r="AI259" s="66" t="s">
        <v>1296</v>
      </c>
      <c r="AJ259" s="66" t="s">
        <v>49</v>
      </c>
      <c r="AK259" s="65" t="s">
        <v>51</v>
      </c>
      <c r="AL259" s="65" t="s">
        <v>49</v>
      </c>
      <c r="AM259" s="66" t="s">
        <v>49</v>
      </c>
      <c r="AN259" s="65" t="s">
        <v>49</v>
      </c>
      <c r="AO259" s="65" t="s">
        <v>49</v>
      </c>
      <c r="AP259" s="65" t="s">
        <v>49</v>
      </c>
      <c r="AQ259" s="65" t="s">
        <v>49</v>
      </c>
      <c r="AR259" s="65" t="s">
        <v>213</v>
      </c>
      <c r="AS259" s="65" t="s">
        <v>49</v>
      </c>
      <c r="AT259" s="65" t="s">
        <v>951</v>
      </c>
      <c r="AU259" s="65" t="s">
        <v>1441</v>
      </c>
      <c r="AV259" s="65" t="s">
        <v>1442</v>
      </c>
      <c r="AW259" s="65" t="s">
        <v>1014</v>
      </c>
      <c r="AX259" s="65" t="s">
        <v>708</v>
      </c>
      <c r="AY259" s="65" t="s">
        <v>49</v>
      </c>
      <c r="AZ259" s="65" t="s">
        <v>707</v>
      </c>
      <c r="BA259" s="65" t="s">
        <v>197</v>
      </c>
      <c r="BB259" s="65" t="s">
        <v>951</v>
      </c>
      <c r="BC259" s="65" t="s">
        <v>1262</v>
      </c>
      <c r="BD259" s="65" t="s">
        <v>1443</v>
      </c>
      <c r="BE259" s="65" t="s">
        <v>51</v>
      </c>
      <c r="BF259" s="65" t="s">
        <v>49</v>
      </c>
      <c r="BG259" s="65" t="s">
        <v>1444</v>
      </c>
      <c r="BH259" s="65" t="s">
        <v>51</v>
      </c>
      <c r="BI259" s="65" t="s">
        <v>49</v>
      </c>
      <c r="BJ259" s="65" t="s">
        <v>1446</v>
      </c>
      <c r="BK259" s="65"/>
      <c r="BL259" s="65"/>
      <c r="BM259" s="65"/>
    </row>
    <row r="260" spans="1:67">
      <c r="A260" s="65"/>
      <c r="B260" s="65"/>
      <c r="C260" s="65"/>
      <c r="D260" s="65"/>
      <c r="E260" s="65"/>
      <c r="F260" s="65"/>
      <c r="G260" s="66"/>
      <c r="H260" s="65"/>
      <c r="I260" s="66"/>
      <c r="J260" s="65"/>
      <c r="K260" s="66"/>
      <c r="L260" s="66"/>
      <c r="M260" s="66"/>
      <c r="N260" s="66"/>
      <c r="O260" s="66"/>
      <c r="P260" s="65"/>
      <c r="Q260" s="65"/>
      <c r="R260" s="66"/>
      <c r="S260" s="65"/>
      <c r="T260" s="66"/>
      <c r="U260" s="66"/>
      <c r="V260" s="66"/>
      <c r="W260" s="66"/>
      <c r="X260" s="66"/>
      <c r="Y260" s="66"/>
      <c r="Z260" s="66"/>
      <c r="AA260" s="66"/>
      <c r="AB260" s="66"/>
      <c r="AC260" s="66"/>
      <c r="AD260" s="66"/>
      <c r="AE260" s="66"/>
      <c r="AF260" s="66"/>
      <c r="AG260" s="66"/>
      <c r="AH260" s="66"/>
      <c r="AI260" s="66"/>
      <c r="AJ260" s="66"/>
      <c r="AK260" s="65"/>
      <c r="AL260" s="65"/>
      <c r="AM260" s="66"/>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row>
    <row r="261" spans="1:67" ht="63.75">
      <c r="A261" s="65" t="s">
        <v>2117</v>
      </c>
      <c r="B261" s="65" t="s">
        <v>185</v>
      </c>
      <c r="C261" s="65" t="s">
        <v>2118</v>
      </c>
      <c r="D261" s="65" t="s">
        <v>2119</v>
      </c>
      <c r="E261" s="65" t="s">
        <v>2120</v>
      </c>
      <c r="F261" s="65" t="s">
        <v>2121</v>
      </c>
      <c r="G261" s="66" t="s">
        <v>19</v>
      </c>
      <c r="H261" s="65" t="s">
        <v>2122</v>
      </c>
      <c r="I261" s="66" t="s">
        <v>2123</v>
      </c>
      <c r="J261" s="65" t="s">
        <v>2124</v>
      </c>
      <c r="K261" s="66" t="s">
        <v>2125</v>
      </c>
      <c r="L261" s="66">
        <v>4</v>
      </c>
      <c r="M261" s="66" t="s">
        <v>254</v>
      </c>
      <c r="N261" s="66" t="s">
        <v>25</v>
      </c>
      <c r="O261" s="66" t="s">
        <v>2126</v>
      </c>
      <c r="P261" s="65" t="s">
        <v>288</v>
      </c>
      <c r="Q261" s="65" t="s">
        <v>834</v>
      </c>
      <c r="R261" s="66" t="s">
        <v>51</v>
      </c>
      <c r="S261" s="74" t="s">
        <v>1899</v>
      </c>
      <c r="T261" s="66" t="s">
        <v>62</v>
      </c>
      <c r="U261" s="66" t="s">
        <v>877</v>
      </c>
      <c r="V261" s="66" t="s">
        <v>878</v>
      </c>
      <c r="W261" s="66" t="s">
        <v>879</v>
      </c>
      <c r="X261" s="66" t="s">
        <v>27</v>
      </c>
      <c r="Y261" s="66" t="s">
        <v>27</v>
      </c>
      <c r="Z261" s="66" t="s">
        <v>2127</v>
      </c>
      <c r="AA261" s="66" t="s">
        <v>51</v>
      </c>
      <c r="AB261" s="66" t="s">
        <v>62</v>
      </c>
      <c r="AC261" s="66" t="s">
        <v>51</v>
      </c>
      <c r="AD261" s="66" t="s">
        <v>51</v>
      </c>
      <c r="AE261" s="66" t="s">
        <v>2128</v>
      </c>
      <c r="AF261" s="66" t="s">
        <v>62</v>
      </c>
      <c r="AG261" s="66" t="s">
        <v>2129</v>
      </c>
      <c r="AH261" s="66" t="s">
        <v>51</v>
      </c>
      <c r="AI261" s="66" t="s">
        <v>51</v>
      </c>
      <c r="AJ261" s="66" t="s">
        <v>49</v>
      </c>
      <c r="AK261" s="65" t="s">
        <v>51</v>
      </c>
      <c r="AL261" s="65" t="s">
        <v>2098</v>
      </c>
      <c r="AM261" s="66" t="s">
        <v>51</v>
      </c>
      <c r="AN261" s="65" t="s">
        <v>2098</v>
      </c>
      <c r="AO261" s="65" t="s">
        <v>51</v>
      </c>
      <c r="AP261" s="65" t="s">
        <v>51</v>
      </c>
      <c r="AQ261" s="65" t="s">
        <v>51</v>
      </c>
      <c r="AR261" s="65" t="s">
        <v>2130</v>
      </c>
      <c r="AS261" s="65" t="s">
        <v>951</v>
      </c>
      <c r="AT261" s="65" t="s">
        <v>951</v>
      </c>
      <c r="AU261" s="65" t="s">
        <v>2132</v>
      </c>
      <c r="AV261" s="65" t="s">
        <v>2131</v>
      </c>
      <c r="AW261" s="65" t="s">
        <v>1014</v>
      </c>
      <c r="AX261" s="65" t="s">
        <v>194</v>
      </c>
      <c r="AY261" s="65" t="s">
        <v>194</v>
      </c>
      <c r="AZ261" s="65" t="s">
        <v>194</v>
      </c>
      <c r="BA261" s="65" t="s">
        <v>194</v>
      </c>
      <c r="BB261" s="65" t="s">
        <v>194</v>
      </c>
      <c r="BC261" s="65" t="s">
        <v>194</v>
      </c>
      <c r="BD261" s="65" t="s">
        <v>194</v>
      </c>
      <c r="BE261" s="65" t="s">
        <v>194</v>
      </c>
      <c r="BF261" s="65" t="s">
        <v>194</v>
      </c>
      <c r="BG261" s="65" t="s">
        <v>194</v>
      </c>
      <c r="BH261" s="65" t="s">
        <v>194</v>
      </c>
      <c r="BI261" s="65" t="s">
        <v>194</v>
      </c>
      <c r="BJ261" s="65" t="s">
        <v>2133</v>
      </c>
      <c r="BK261" s="65"/>
      <c r="BL261" s="65"/>
      <c r="BM261" s="65"/>
    </row>
    <row r="262" spans="1:67">
      <c r="A262" s="65"/>
      <c r="B262" s="65"/>
      <c r="C262" s="65"/>
      <c r="D262" s="65"/>
      <c r="E262" s="65"/>
      <c r="F262" s="65"/>
      <c r="G262" s="66"/>
      <c r="H262" s="65"/>
      <c r="I262" s="66"/>
      <c r="J262" s="65"/>
      <c r="K262" s="66"/>
      <c r="L262" s="66"/>
      <c r="M262" s="66"/>
      <c r="N262" s="66"/>
      <c r="O262" s="66"/>
      <c r="P262" s="65"/>
      <c r="Q262" s="65"/>
      <c r="R262" s="66"/>
      <c r="S262" s="65"/>
      <c r="T262" s="66"/>
      <c r="U262" s="66"/>
      <c r="V262" s="66"/>
      <c r="W262" s="66"/>
      <c r="X262" s="66"/>
      <c r="Y262" s="66"/>
      <c r="Z262" s="66"/>
      <c r="AA262" s="66"/>
      <c r="AB262" s="66"/>
      <c r="AC262" s="66"/>
      <c r="AD262" s="66"/>
      <c r="AE262" s="66"/>
      <c r="AF262" s="66"/>
      <c r="AG262" s="66"/>
      <c r="AH262" s="66"/>
      <c r="AI262" s="66"/>
      <c r="AJ262" s="66"/>
      <c r="AK262" s="65"/>
      <c r="AL262" s="65"/>
      <c r="AM262" s="66"/>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row>
    <row r="263" spans="1:67">
      <c r="A263" s="65"/>
      <c r="B263" s="65"/>
      <c r="C263" s="65"/>
      <c r="D263" s="65"/>
      <c r="E263" s="65"/>
      <c r="F263" s="65"/>
      <c r="G263" s="66"/>
      <c r="H263" s="65"/>
      <c r="I263" s="66"/>
      <c r="J263" s="65"/>
      <c r="K263" s="66"/>
      <c r="L263" s="66"/>
      <c r="M263" s="66"/>
      <c r="N263" s="66"/>
      <c r="O263" s="66"/>
      <c r="P263" s="65"/>
      <c r="Q263" s="65"/>
      <c r="R263" s="66"/>
      <c r="S263" s="65"/>
      <c r="T263" s="66"/>
      <c r="U263" s="66"/>
      <c r="V263" s="66"/>
      <c r="W263" s="66"/>
      <c r="X263" s="66"/>
      <c r="Y263" s="66"/>
      <c r="Z263" s="66"/>
      <c r="AA263" s="66"/>
      <c r="AB263" s="66"/>
      <c r="AC263" s="66"/>
      <c r="AD263" s="66"/>
      <c r="AE263" s="66"/>
      <c r="AF263" s="66"/>
      <c r="AG263" s="66"/>
      <c r="AH263" s="66"/>
      <c r="AI263" s="66"/>
      <c r="AJ263" s="66"/>
      <c r="AK263" s="65"/>
      <c r="AL263" s="65"/>
      <c r="AM263" s="66"/>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row>
    <row r="264" spans="1:67">
      <c r="A264" s="65" t="s">
        <v>502</v>
      </c>
      <c r="B264" s="65" t="s">
        <v>501</v>
      </c>
      <c r="C264" s="65" t="s">
        <v>500</v>
      </c>
      <c r="D264" s="65" t="s">
        <v>499</v>
      </c>
      <c r="E264" s="65" t="s">
        <v>498</v>
      </c>
      <c r="F264" s="65" t="s">
        <v>497</v>
      </c>
      <c r="G264" s="65" t="s">
        <v>496</v>
      </c>
      <c r="H264" s="65" t="s">
        <v>495</v>
      </c>
      <c r="I264" s="65" t="s">
        <v>494</v>
      </c>
      <c r="J264" s="65" t="s">
        <v>493</v>
      </c>
      <c r="K264" s="65" t="s">
        <v>492</v>
      </c>
      <c r="L264" s="65" t="s">
        <v>491</v>
      </c>
      <c r="M264" s="65" t="s">
        <v>490</v>
      </c>
      <c r="N264" s="65" t="s">
        <v>489</v>
      </c>
      <c r="O264" s="65" t="s">
        <v>488</v>
      </c>
      <c r="P264" s="65" t="s">
        <v>487</v>
      </c>
      <c r="Q264" s="65" t="s">
        <v>486</v>
      </c>
      <c r="R264" s="65" t="s">
        <v>485</v>
      </c>
      <c r="S264" s="65" t="s">
        <v>484</v>
      </c>
      <c r="T264" s="65" t="s">
        <v>483</v>
      </c>
      <c r="U264" s="65" t="s">
        <v>482</v>
      </c>
      <c r="V264" s="65" t="s">
        <v>481</v>
      </c>
      <c r="W264" s="65" t="s">
        <v>480</v>
      </c>
      <c r="X264" s="65" t="s">
        <v>479</v>
      </c>
      <c r="Y264" s="65" t="s">
        <v>478</v>
      </c>
      <c r="Z264" s="65" t="s">
        <v>477</v>
      </c>
      <c r="AA264" s="65" t="s">
        <v>476</v>
      </c>
      <c r="AB264" s="65" t="s">
        <v>475</v>
      </c>
      <c r="AC264" s="65" t="s">
        <v>474</v>
      </c>
      <c r="AD264" s="65" t="s">
        <v>473</v>
      </c>
      <c r="AE264" s="65" t="s">
        <v>472</v>
      </c>
      <c r="AF264" s="65" t="s">
        <v>471</v>
      </c>
      <c r="AG264" s="65" t="s">
        <v>470</v>
      </c>
      <c r="AH264" s="65" t="s">
        <v>469</v>
      </c>
      <c r="AI264" s="65" t="s">
        <v>468</v>
      </c>
      <c r="AJ264" s="66" t="s">
        <v>467</v>
      </c>
      <c r="AK264" s="65" t="s">
        <v>466</v>
      </c>
      <c r="AL264" s="65" t="s">
        <v>465</v>
      </c>
      <c r="AM264" s="66" t="s">
        <v>464</v>
      </c>
      <c r="AN264" s="65" t="s">
        <v>463</v>
      </c>
      <c r="AO264" s="65" t="s">
        <v>462</v>
      </c>
      <c r="AP264" s="65" t="s">
        <v>461</v>
      </c>
      <c r="AQ264" s="65" t="s">
        <v>460</v>
      </c>
      <c r="AR264" s="65" t="s">
        <v>459</v>
      </c>
      <c r="AS264" s="65" t="s">
        <v>458</v>
      </c>
      <c r="AT264" s="65" t="s">
        <v>457</v>
      </c>
      <c r="AU264" s="65" t="s">
        <v>456</v>
      </c>
      <c r="AV264" s="65" t="s">
        <v>455</v>
      </c>
      <c r="AW264" s="65" t="s">
        <v>454</v>
      </c>
      <c r="AX264" s="65" t="s">
        <v>453</v>
      </c>
      <c r="AY264" s="65" t="s">
        <v>452</v>
      </c>
      <c r="AZ264" s="65" t="s">
        <v>451</v>
      </c>
      <c r="BA264" s="65" t="s">
        <v>450</v>
      </c>
      <c r="BB264" s="65" t="s">
        <v>449</v>
      </c>
      <c r="BC264" s="65" t="s">
        <v>448</v>
      </c>
      <c r="BD264" s="65" t="s">
        <v>447</v>
      </c>
      <c r="BE264" s="65" t="s">
        <v>446</v>
      </c>
      <c r="BF264" s="65" t="s">
        <v>445</v>
      </c>
      <c r="BG264" s="65" t="s">
        <v>444</v>
      </c>
      <c r="BH264" s="65" t="s">
        <v>443</v>
      </c>
      <c r="BI264" s="65" t="s">
        <v>442</v>
      </c>
      <c r="BJ264" s="65" t="s">
        <v>441</v>
      </c>
      <c r="BK264" s="65" t="s">
        <v>440</v>
      </c>
      <c r="BL264" s="65" t="s">
        <v>439</v>
      </c>
      <c r="BM264" s="65" t="s">
        <v>438</v>
      </c>
    </row>
  </sheetData>
  <sheetProtection algorithmName="SHA-512" hashValue="9xSxO7fC/CzMTSZj2SSx3ikRPy06s8ZpOkBF89FLhNBzUVEByG+mksq0mMyzxILItLngSfm1lND9Z7aV62gA2A==" saltValue="NxBSXrtW8bU1WRutLNXjUw==" spinCount="100000" sheet="1" objects="1" scenarios="1" selectLockedCells="1" selectUnlockedCells="1"/>
  <conditionalFormatting sqref="A227:F229 H227:I229 AA227:AD229 P227:R229 W227:X229 AR228:AR229 AU228:AU229 AV227:AV229 AS227:AT229 AF227:AQ229 BK227:BM229">
    <cfRule type="containsBlanks" dxfId="512" priority="348">
      <formula>LEN(TRIM(A227))=0</formula>
    </cfRule>
  </conditionalFormatting>
  <conditionalFormatting sqref="J110:J119 J104:J108 AE104:AE111 E104:E113 AE113:AE119 E116:E119 F104:I119 H125:H128 K104:AD119 AF104:BM119 A104:D119 H121:H123 A121:G128 I121:BM128 A59:BM59 A62:BM62 A97:BM98 A86:W86 AA86:BH86 X87:Z87 A85:BH85 BJ85:BJ86 BL85:BM86 O75:O76 K75:K76 A83:BM84">
    <cfRule type="containsBlanks" dxfId="511" priority="344">
      <formula>LEN(TRIM(A59))=0</formula>
    </cfRule>
  </conditionalFormatting>
  <conditionalFormatting sqref="J104:J108 J110:J118 AE104:AE111 AE113:AE118 A104:D118 F104:I118 E104:E113 E116:E118 AF104:BM118 K104:AD118">
    <cfRule type="containsBlanks" dxfId="510" priority="343">
      <formula>LEN(TRIM(A104))=0</formula>
    </cfRule>
  </conditionalFormatting>
  <conditionalFormatting sqref="F118:G118 I118:AR118">
    <cfRule type="containsBlanks" dxfId="509" priority="342">
      <formula>LEN(TRIM(F118))=0</formula>
    </cfRule>
  </conditionalFormatting>
  <conditionalFormatting sqref="F118:J118 L118:AU118">
    <cfRule type="containsBlanks" dxfId="508" priority="341">
      <formula>LEN(TRIM(F118))=0</formula>
    </cfRule>
  </conditionalFormatting>
  <conditionalFormatting sqref="A244:F246 H244:I246 AA244:AD246 P244:R246 W244:X246 AR245:AR246 AU245:AU246 AV244:AV246 AS244:AT246 AF244:AQ246 BK244:BM246">
    <cfRule type="containsBlanks" dxfId="507" priority="340">
      <formula>LEN(TRIM(A244))=0</formula>
    </cfRule>
  </conditionalFormatting>
  <conditionalFormatting sqref="J104:J108 AE104:AE111 E104:E113 A104:D119 E116:E119 F104:I119 H125:H145 J110:J117 AE113:AE117 K104:AD117 J118:BM119 AF104:BM117 A121:G145 I121:BM145 H121:H123">
    <cfRule type="containsBlanks" dxfId="506" priority="339">
      <formula>LEN(TRIM(A104))=0</formula>
    </cfRule>
  </conditionalFormatting>
  <conditionalFormatting sqref="A233:F235 H233:I235 AA233:AD235 P233:R235 W233:X235 AR234:AR235 AU234:AU235 AV233:AV235 AS233:AT235 AF233:AQ235 BK233:BM235">
    <cfRule type="containsBlanks" dxfId="505" priority="338">
      <formula>LEN(TRIM(A233))=0</formula>
    </cfRule>
  </conditionalFormatting>
  <conditionalFormatting sqref="J104:J108 AE104:AE111 E104:E113 A104:D119 E116:E119 H125:H134 F104:I119 J110:J119 AE113:AE119 K104:AD119 AF104:BM119 I121:BM134 A121:G134 H121:H123">
    <cfRule type="containsBlanks" dxfId="504" priority="337">
      <formula>LEN(TRIM(A104))=0</formula>
    </cfRule>
  </conditionalFormatting>
  <conditionalFormatting sqref="J104:J108 J110:J118 AE104:AE111 AE113:AE118 A104:D118 F104:I118 E104:E113 E116:E118 K104:AD118 AF104:BM118">
    <cfRule type="containsBlanks" dxfId="503" priority="336">
      <formula>LEN(TRIM(A104))=0</formula>
    </cfRule>
  </conditionalFormatting>
  <conditionalFormatting sqref="F118:G118 I118:AR118">
    <cfRule type="containsBlanks" dxfId="502" priority="335">
      <formula>LEN(TRIM(F118))=0</formula>
    </cfRule>
  </conditionalFormatting>
  <conditionalFormatting sqref="F118:J118 L118:AU118">
    <cfRule type="containsBlanks" dxfId="501" priority="334">
      <formula>LEN(TRIM(F118))=0</formula>
    </cfRule>
  </conditionalFormatting>
  <conditionalFormatting sqref="A250:F252 H250:I252 AA250:AD252 P250:R252 W250:X252 AR251:AR252 AU251:AU252 AV250:AV252 AS250:AT252 AF250:AQ252 BK250:BM252">
    <cfRule type="containsBlanks" dxfId="500" priority="333">
      <formula>LEN(TRIM(A250))=0</formula>
    </cfRule>
  </conditionalFormatting>
  <conditionalFormatting sqref="J104:J108 AE104:AE111 E104:E113 J110:J117 AE113:AE117 K104:AD117 A104:D119 E116:E119 H125:H151 F104:I119 J118:BM119 AF104:BM117 I121:BM151 A121:G151 H121:H123">
    <cfRule type="containsBlanks" dxfId="499" priority="332">
      <formula>LEN(TRIM(A104))=0</formula>
    </cfRule>
  </conditionalFormatting>
  <conditionalFormatting sqref="G129:G131">
    <cfRule type="containsBlanks" dxfId="498" priority="331">
      <formula>LEN(TRIM(G129))=0</formula>
    </cfRule>
  </conditionalFormatting>
  <conditionalFormatting sqref="XFD131">
    <cfRule type="containsBlanks" dxfId="497" priority="330">
      <formula>LEN(TRIM(XFD131))=0</formula>
    </cfRule>
  </conditionalFormatting>
  <conditionalFormatting sqref="XFD131">
    <cfRule type="containsBlanks" dxfId="496" priority="329">
      <formula>LEN(TRIM(XFD131))=0</formula>
    </cfRule>
  </conditionalFormatting>
  <conditionalFormatting sqref="AU112:AU113">
    <cfRule type="containsBlanks" dxfId="495" priority="328">
      <formula>LEN(TRIM(AU112))=0</formula>
    </cfRule>
  </conditionalFormatting>
  <conditionalFormatting sqref="A101:N103">
    <cfRule type="containsBlanks" dxfId="494" priority="327">
      <formula>LEN(TRIM(A101))=0</formula>
    </cfRule>
  </conditionalFormatting>
  <conditionalFormatting sqref="A101:N103">
    <cfRule type="containsBlanks" dxfId="493" priority="326">
      <formula>LEN(TRIM(A101))=0</formula>
    </cfRule>
  </conditionalFormatting>
  <conditionalFormatting sqref="A101:N103">
    <cfRule type="containsBlanks" dxfId="492" priority="325">
      <formula>LEN(TRIM(A101))=0</formula>
    </cfRule>
  </conditionalFormatting>
  <conditionalFormatting sqref="A101:N103">
    <cfRule type="containsBlanks" dxfId="491" priority="324">
      <formula>LEN(TRIM(A101))=0</formula>
    </cfRule>
  </conditionalFormatting>
  <conditionalFormatting sqref="A101:N103">
    <cfRule type="containsBlanks" dxfId="490" priority="323">
      <formula>LEN(TRIM(A101))=0</formula>
    </cfRule>
  </conditionalFormatting>
  <conditionalFormatting sqref="A101:N103">
    <cfRule type="containsBlanks" dxfId="489" priority="322">
      <formula>LEN(TRIM(A101))=0</formula>
    </cfRule>
  </conditionalFormatting>
  <conditionalFormatting sqref="N120">
    <cfRule type="containsBlanks" dxfId="488" priority="321">
      <formula>LEN(TRIM(N120))=0</formula>
    </cfRule>
  </conditionalFormatting>
  <conditionalFormatting sqref="N120">
    <cfRule type="containsBlanks" dxfId="487" priority="320">
      <formula>LEN(TRIM(N120))=0</formula>
    </cfRule>
  </conditionalFormatting>
  <conditionalFormatting sqref="N120">
    <cfRule type="containsBlanks" dxfId="486" priority="319">
      <formula>LEN(TRIM(N120))=0</formula>
    </cfRule>
  </conditionalFormatting>
  <conditionalFormatting sqref="N120">
    <cfRule type="containsBlanks" dxfId="485" priority="318">
      <formula>LEN(TRIM(N120))=0</formula>
    </cfRule>
  </conditionalFormatting>
  <conditionalFormatting sqref="O120">
    <cfRule type="containsBlanks" dxfId="484" priority="317">
      <formula>LEN(TRIM(O120))=0</formula>
    </cfRule>
  </conditionalFormatting>
  <conditionalFormatting sqref="O120">
    <cfRule type="containsBlanks" dxfId="483" priority="316">
      <formula>LEN(TRIM(O120))=0</formula>
    </cfRule>
  </conditionalFormatting>
  <conditionalFormatting sqref="O120">
    <cfRule type="containsBlanks" dxfId="482" priority="315">
      <formula>LEN(TRIM(O120))=0</formula>
    </cfRule>
  </conditionalFormatting>
  <conditionalFormatting sqref="O120">
    <cfRule type="containsBlanks" dxfId="481" priority="314">
      <formula>LEN(TRIM(O120))=0</formula>
    </cfRule>
  </conditionalFormatting>
  <conditionalFormatting sqref="S120">
    <cfRule type="containsBlanks" dxfId="480" priority="313">
      <formula>LEN(TRIM(S120))=0</formula>
    </cfRule>
  </conditionalFormatting>
  <conditionalFormatting sqref="S120">
    <cfRule type="containsBlanks" dxfId="479" priority="312">
      <formula>LEN(TRIM(S120))=0</formula>
    </cfRule>
  </conditionalFormatting>
  <conditionalFormatting sqref="S120">
    <cfRule type="containsBlanks" dxfId="478" priority="311">
      <formula>LEN(TRIM(S120))=0</formula>
    </cfRule>
  </conditionalFormatting>
  <conditionalFormatting sqref="S120">
    <cfRule type="containsBlanks" dxfId="477" priority="310">
      <formula>LEN(TRIM(S120))=0</formula>
    </cfRule>
  </conditionalFormatting>
  <conditionalFormatting sqref="A38:BM38">
    <cfRule type="containsBlanks" dxfId="476" priority="305">
      <formula>LEN(TRIM(A38))=0</formula>
    </cfRule>
  </conditionalFormatting>
  <conditionalFormatting sqref="A38:BM38">
    <cfRule type="containsBlanks" dxfId="475" priority="304">
      <formula>LEN(TRIM(A38))=0</formula>
    </cfRule>
  </conditionalFormatting>
  <conditionalFormatting sqref="A38:BM38">
    <cfRule type="containsBlanks" dxfId="474" priority="303">
      <formula>LEN(TRIM(A38))=0</formula>
    </cfRule>
  </conditionalFormatting>
  <conditionalFormatting sqref="A38:BM38">
    <cfRule type="containsBlanks" dxfId="473" priority="302">
      <formula>LEN(TRIM(A38))=0</formula>
    </cfRule>
  </conditionalFormatting>
  <conditionalFormatting sqref="A49:BM49 A54:A58 C54:BM58">
    <cfRule type="containsBlanks" dxfId="472" priority="301">
      <formula>LEN(TRIM(A49))=0</formula>
    </cfRule>
  </conditionalFormatting>
  <conditionalFormatting sqref="A49:BM49 A54:A58 C54:BM58">
    <cfRule type="containsBlanks" dxfId="471" priority="300">
      <formula>LEN(TRIM(A49))=0</formula>
    </cfRule>
  </conditionalFormatting>
  <conditionalFormatting sqref="A49:BM49 A54:A58 C54:BM58">
    <cfRule type="containsBlanks" dxfId="470" priority="299">
      <formula>LEN(TRIM(A49))=0</formula>
    </cfRule>
  </conditionalFormatting>
  <conditionalFormatting sqref="A49:BM49 A54:A58 C54:BM58">
    <cfRule type="containsBlanks" dxfId="469" priority="298">
      <formula>LEN(TRIM(A49))=0</formula>
    </cfRule>
  </conditionalFormatting>
  <conditionalFormatting sqref="B54:B55">
    <cfRule type="containsBlanks" dxfId="468" priority="297">
      <formula>LEN(TRIM(B54))=0</formula>
    </cfRule>
  </conditionalFormatting>
  <conditionalFormatting sqref="B54:B55">
    <cfRule type="containsBlanks" dxfId="467" priority="296">
      <formula>LEN(TRIM(B54))=0</formula>
    </cfRule>
  </conditionalFormatting>
  <conditionalFormatting sqref="B54:B55">
    <cfRule type="containsBlanks" dxfId="466" priority="295">
      <formula>LEN(TRIM(B54))=0</formula>
    </cfRule>
  </conditionalFormatting>
  <conditionalFormatting sqref="B54:B55">
    <cfRule type="containsBlanks" dxfId="465" priority="294">
      <formula>LEN(TRIM(B54))=0</formula>
    </cfRule>
  </conditionalFormatting>
  <conditionalFormatting sqref="A78:A81 A82:BM82 C78:BM80 C81:J81 L81:BM81 A88:BM89 A91:BM94 A90:J90 L90:BM90">
    <cfRule type="containsBlanks" dxfId="464" priority="293">
      <formula>LEN(TRIM(A78))=0</formula>
    </cfRule>
  </conditionalFormatting>
  <conditionalFormatting sqref="AC24 AB25 AG24:AN24 AL25:AM25 AP24:AS24 BJ24:BM24 U24:AA24 L24 AL27:AM27 AB27">
    <cfRule type="containsBlanks" dxfId="463" priority="292">
      <formula>LEN(TRIM(L24))=0</formula>
    </cfRule>
  </conditionalFormatting>
  <conditionalFormatting sqref="A30:BM30 A24:A27 A32:BM32 A36:BM36 A37 D37 F37 U25:V25 AL25:AM25 F24:I24 Q24:R25 F25:J27 BJ25:BM25 AA25 AV37:BM37 Q37:AQ37 AS37:AT37 H37:J37 A34:BM34 R27 AA27 BJ27:BM27 AL27:AM27 U27:V27">
    <cfRule type="containsBlanks" dxfId="462" priority="291">
      <formula>LEN(TRIM(A24))=0</formula>
    </cfRule>
  </conditionalFormatting>
  <conditionalFormatting sqref="A30:BM30 A24:A27 A32:BM32 A36:BM36 A37 D37 F37 U25:V25 AL25:AM25 F24:I24 Q24:R25 F25:J27 BJ25:BM25 AA25 AV37:BM37 Q37:AQ37 AS37:AT37 H37:J37 A34:BM34 R27 AA27 BJ27:BM27 AL27:AM27 U27:V27">
    <cfRule type="containsBlanks" dxfId="461" priority="290">
      <formula>LEN(TRIM(A24))=0</formula>
    </cfRule>
  </conditionalFormatting>
  <conditionalFormatting sqref="A30:BM30 A24:A27 A32:BM32 A36:BM36 A37 D37 F37 U25:V25 AL25:AM25 F24:I24 Q24:R25 F25:J27 BJ25:BM25 AA25 AV37:BM37 Q37:AQ37 AS37:AT37 H37:J37 A34:BM34 R27 AA27 BJ27:BM27 AL27:AM27 U27:V27">
    <cfRule type="containsBlanks" dxfId="460" priority="289">
      <formula>LEN(TRIM(A24))=0</formula>
    </cfRule>
  </conditionalFormatting>
  <conditionalFormatting sqref="A30:BM30 A24:A27 A32:BM32 A36:BM36 A37 D37 F37 U25:V25 AL25:AM25 F24:I24 Q24:R25 F25:J27 BJ25:BM25 AA25 AV37:BM37 Q37:AQ37 AS37:AT37 H37:J37 A34:BM34 R27 AA27 BJ27:BM27 AL27:AM27 U27:V27">
    <cfRule type="containsBlanks" dxfId="459" priority="288">
      <formula>LEN(TRIM(A24))=0</formula>
    </cfRule>
  </conditionalFormatting>
  <conditionalFormatting sqref="AF25 AF27">
    <cfRule type="containsBlanks" dxfId="458" priority="259">
      <formula>LEN(TRIM(AF25))=0</formula>
    </cfRule>
  </conditionalFormatting>
  <conditionalFormatting sqref="AF25 AF27">
    <cfRule type="containsBlanks" dxfId="457" priority="258">
      <formula>LEN(TRIM(AF25))=0</formula>
    </cfRule>
  </conditionalFormatting>
  <conditionalFormatting sqref="AF25 AF27">
    <cfRule type="containsBlanks" dxfId="456" priority="257">
      <formula>LEN(TRIM(AF25))=0</formula>
    </cfRule>
  </conditionalFormatting>
  <conditionalFormatting sqref="AF25 AF27">
    <cfRule type="containsBlanks" dxfId="455" priority="256">
      <formula>LEN(TRIM(AF25))=0</formula>
    </cfRule>
  </conditionalFormatting>
  <conditionalFormatting sqref="AQ25 AQ27">
    <cfRule type="containsBlanks" dxfId="454" priority="255">
      <formula>LEN(TRIM(AQ25))=0</formula>
    </cfRule>
  </conditionalFormatting>
  <conditionalFormatting sqref="AS25 AS27">
    <cfRule type="containsBlanks" dxfId="453" priority="254">
      <formula>LEN(TRIM(AS25))=0</formula>
    </cfRule>
  </conditionalFormatting>
  <conditionalFormatting sqref="G37">
    <cfRule type="containsBlanks" dxfId="452" priority="275">
      <formula>LEN(TRIM(G37))=0</formula>
    </cfRule>
  </conditionalFormatting>
  <conditionalFormatting sqref="G37">
    <cfRule type="containsBlanks" dxfId="451" priority="274">
      <formula>LEN(TRIM(G37))=0</formula>
    </cfRule>
  </conditionalFormatting>
  <conditionalFormatting sqref="G37">
    <cfRule type="containsBlanks" dxfId="450" priority="273">
      <formula>LEN(TRIM(G37))=0</formula>
    </cfRule>
  </conditionalFormatting>
  <conditionalFormatting sqref="G37">
    <cfRule type="containsBlanks" dxfId="449" priority="272">
      <formula>LEN(TRIM(G37))=0</formula>
    </cfRule>
  </conditionalFormatting>
  <conditionalFormatting sqref="G37">
    <cfRule type="containsBlanks" dxfId="448" priority="271">
      <formula>LEN(TRIM(G37))=0</formula>
    </cfRule>
  </conditionalFormatting>
  <conditionalFormatting sqref="G37">
    <cfRule type="containsBlanks" dxfId="447" priority="270">
      <formula>LEN(TRIM(G37))=0</formula>
    </cfRule>
  </conditionalFormatting>
  <conditionalFormatting sqref="AP25 AP27">
    <cfRule type="containsBlanks" dxfId="446" priority="269">
      <formula>LEN(TRIM(AP25))=0</formula>
    </cfRule>
  </conditionalFormatting>
  <conditionalFormatting sqref="AN25 AN27">
    <cfRule type="containsBlanks" dxfId="445" priority="268">
      <formula>LEN(TRIM(AN25))=0</formula>
    </cfRule>
  </conditionalFormatting>
  <conditionalFormatting sqref="AK25 AK27">
    <cfRule type="containsBlanks" dxfId="444" priority="267">
      <formula>LEN(TRIM(AK25))=0</formula>
    </cfRule>
  </conditionalFormatting>
  <conditionalFormatting sqref="AB24">
    <cfRule type="containsBlanks" dxfId="443" priority="266">
      <formula>LEN(TRIM(AB24))=0</formula>
    </cfRule>
  </conditionalFormatting>
  <conditionalFormatting sqref="AC25 AC27">
    <cfRule type="containsBlanks" dxfId="442" priority="265">
      <formula>LEN(TRIM(AC25))=0</formula>
    </cfRule>
  </conditionalFormatting>
  <conditionalFormatting sqref="AG25:AJ25 AG27:AJ27">
    <cfRule type="containsBlanks" dxfId="441" priority="264">
      <formula>LEN(TRIM(AG25))=0</formula>
    </cfRule>
  </conditionalFormatting>
  <conditionalFormatting sqref="AF24">
    <cfRule type="containsBlanks" dxfId="440" priority="263">
      <formula>LEN(TRIM(AF24))=0</formula>
    </cfRule>
  </conditionalFormatting>
  <conditionalFormatting sqref="AF24">
    <cfRule type="containsBlanks" dxfId="439" priority="262">
      <formula>LEN(TRIM(AF24))=0</formula>
    </cfRule>
  </conditionalFormatting>
  <conditionalFormatting sqref="AF24">
    <cfRule type="containsBlanks" dxfId="438" priority="261">
      <formula>LEN(TRIM(AF24))=0</formula>
    </cfRule>
  </conditionalFormatting>
  <conditionalFormatting sqref="AF24">
    <cfRule type="containsBlanks" dxfId="437" priority="260">
      <formula>LEN(TRIM(AF24))=0</formula>
    </cfRule>
  </conditionalFormatting>
  <conditionalFormatting sqref="AO24:AO25 AO27">
    <cfRule type="containsBlanks" dxfId="436" priority="253">
      <formula>LEN(TRIM(AO24))=0</formula>
    </cfRule>
  </conditionalFormatting>
  <conditionalFormatting sqref="AR25">
    <cfRule type="containsBlanks" dxfId="435" priority="252">
      <formula>LEN(TRIM(AR25))=0</formula>
    </cfRule>
  </conditionalFormatting>
  <conditionalFormatting sqref="W25 W27">
    <cfRule type="containsBlanks" dxfId="434" priority="251">
      <formula>LEN(TRIM(W25))=0</formula>
    </cfRule>
  </conditionalFormatting>
  <conditionalFormatting sqref="X25">
    <cfRule type="containsBlanks" dxfId="433" priority="250">
      <formula>LEN(TRIM(X25))=0</formula>
    </cfRule>
  </conditionalFormatting>
  <conditionalFormatting sqref="G28">
    <cfRule type="containsBlanks" dxfId="432" priority="221">
      <formula>LEN(TRIM(G28))=0</formula>
    </cfRule>
  </conditionalFormatting>
  <conditionalFormatting sqref="L25 L27">
    <cfRule type="containsBlanks" dxfId="431" priority="248">
      <formula>LEN(TRIM(L25))=0</formula>
    </cfRule>
  </conditionalFormatting>
  <conditionalFormatting sqref="L37">
    <cfRule type="containsBlanks" dxfId="430" priority="245">
      <formula>LEN(TRIM(L37))=0</formula>
    </cfRule>
  </conditionalFormatting>
  <conditionalFormatting sqref="AR37">
    <cfRule type="containsBlanks" dxfId="429" priority="244">
      <formula>LEN(TRIM(AR37))=0</formula>
    </cfRule>
  </conditionalFormatting>
  <conditionalFormatting sqref="A52:F52 H52:J52 T52:AV52 Q52:R52 L52:M52 AX52:BM52">
    <cfRule type="containsBlanks" dxfId="428" priority="243">
      <formula>LEN(TRIM(A52))=0</formula>
    </cfRule>
  </conditionalFormatting>
  <conditionalFormatting sqref="G52">
    <cfRule type="containsBlanks" dxfId="427" priority="242">
      <formula>LEN(TRIM(G52))=0</formula>
    </cfRule>
  </conditionalFormatting>
  <conditionalFormatting sqref="G52">
    <cfRule type="containsBlanks" dxfId="426" priority="241">
      <formula>LEN(TRIM(G52))=0</formula>
    </cfRule>
  </conditionalFormatting>
  <conditionalFormatting sqref="G52">
    <cfRule type="containsBlanks" dxfId="425" priority="240">
      <formula>LEN(TRIM(G52))=0</formula>
    </cfRule>
  </conditionalFormatting>
  <conditionalFormatting sqref="G52">
    <cfRule type="containsBlanks" dxfId="424" priority="239">
      <formula>LEN(TRIM(G52))=0</formula>
    </cfRule>
  </conditionalFormatting>
  <conditionalFormatting sqref="G52">
    <cfRule type="containsBlanks" dxfId="423" priority="238">
      <formula>LEN(TRIM(G52))=0</formula>
    </cfRule>
  </conditionalFormatting>
  <conditionalFormatting sqref="G52">
    <cfRule type="containsBlanks" dxfId="422" priority="237">
      <formula>LEN(TRIM(G52))=0</formula>
    </cfRule>
  </conditionalFormatting>
  <conditionalFormatting sqref="A53:J53 L53:M53 Q53 T53:AU53 AX53:BM53">
    <cfRule type="containsBlanks" dxfId="421" priority="236">
      <formula>LEN(TRIM(A53))=0</formula>
    </cfRule>
  </conditionalFormatting>
  <conditionalFormatting sqref="R53">
    <cfRule type="containsBlanks" dxfId="420" priority="235">
      <formula>LEN(TRIM(R53))=0</formula>
    </cfRule>
  </conditionalFormatting>
  <conditionalFormatting sqref="AV53">
    <cfRule type="containsBlanks" dxfId="419" priority="234">
      <formula>LEN(TRIM(AV53))=0</formula>
    </cfRule>
  </conditionalFormatting>
  <conditionalFormatting sqref="T46:AD46 AF46:AU46 AX46:BM46 Q46:R47 T47:Z47 AJ47:AQ47 BJ47:BM47 A46:C47 E46:J47">
    <cfRule type="containsBlanks" dxfId="418" priority="233">
      <formula>LEN(TRIM(A46))=0</formula>
    </cfRule>
  </conditionalFormatting>
  <conditionalFormatting sqref="L46:M46">
    <cfRule type="containsBlanks" dxfId="417" priority="232">
      <formula>LEN(TRIM(L46))=0</formula>
    </cfRule>
  </conditionalFormatting>
  <conditionalFormatting sqref="AV46">
    <cfRule type="containsBlanks" dxfId="416" priority="231">
      <formula>LEN(TRIM(AV46))=0</formula>
    </cfRule>
  </conditionalFormatting>
  <conditionalFormatting sqref="L47:M47">
    <cfRule type="containsBlanks" dxfId="415" priority="230">
      <formula>LEN(TRIM(L47))=0</formula>
    </cfRule>
  </conditionalFormatting>
  <conditionalFormatting sqref="AA47:AD47 AF47:AI47">
    <cfRule type="containsBlanks" dxfId="414" priority="229">
      <formula>LEN(TRIM(AA47))=0</formula>
    </cfRule>
  </conditionalFormatting>
  <conditionalFormatting sqref="AR47:AU47 AX47:BI47">
    <cfRule type="containsBlanks" dxfId="413" priority="228">
      <formula>LEN(TRIM(AR47))=0</formula>
    </cfRule>
  </conditionalFormatting>
  <conditionalFormatting sqref="AV47">
    <cfRule type="containsBlanks" dxfId="412" priority="227">
      <formula>LEN(TRIM(AV47))=0</formula>
    </cfRule>
  </conditionalFormatting>
  <conditionalFormatting sqref="G28">
    <cfRule type="containsBlanks" dxfId="411" priority="226">
      <formula>LEN(TRIM(G28))=0</formula>
    </cfRule>
  </conditionalFormatting>
  <conditionalFormatting sqref="G28">
    <cfRule type="containsBlanks" dxfId="410" priority="225">
      <formula>LEN(TRIM(G28))=0</formula>
    </cfRule>
  </conditionalFormatting>
  <conditionalFormatting sqref="G28">
    <cfRule type="containsBlanks" dxfId="409" priority="224">
      <formula>LEN(TRIM(G28))=0</formula>
    </cfRule>
  </conditionalFormatting>
  <conditionalFormatting sqref="G28">
    <cfRule type="containsBlanks" dxfId="408" priority="223">
      <formula>LEN(TRIM(G28))=0</formula>
    </cfRule>
  </conditionalFormatting>
  <conditionalFormatting sqref="G28">
    <cfRule type="containsBlanks" dxfId="407" priority="222">
      <formula>LEN(TRIM(G28))=0</formula>
    </cfRule>
  </conditionalFormatting>
  <conditionalFormatting sqref="G29">
    <cfRule type="containsBlanks" dxfId="406" priority="220">
      <formula>LEN(TRIM(G29))=0</formula>
    </cfRule>
  </conditionalFormatting>
  <conditionalFormatting sqref="G29">
    <cfRule type="containsBlanks" dxfId="405" priority="219">
      <formula>LEN(TRIM(G29))=0</formula>
    </cfRule>
  </conditionalFormatting>
  <conditionalFormatting sqref="G29">
    <cfRule type="containsBlanks" dxfId="404" priority="218">
      <formula>LEN(TRIM(G29))=0</formula>
    </cfRule>
  </conditionalFormatting>
  <conditionalFormatting sqref="G29">
    <cfRule type="containsBlanks" dxfId="403" priority="217">
      <formula>LEN(TRIM(G29))=0</formula>
    </cfRule>
  </conditionalFormatting>
  <conditionalFormatting sqref="G29">
    <cfRule type="containsBlanks" dxfId="402" priority="216">
      <formula>LEN(TRIM(G29))=0</formula>
    </cfRule>
  </conditionalFormatting>
  <conditionalFormatting sqref="G29">
    <cfRule type="containsBlanks" dxfId="401" priority="215">
      <formula>LEN(TRIM(G29))=0</formula>
    </cfRule>
  </conditionalFormatting>
  <conditionalFormatting sqref="AF28:AF29">
    <cfRule type="containsBlanks" dxfId="400" priority="214">
      <formula>LEN(TRIM(AF28))=0</formula>
    </cfRule>
  </conditionalFormatting>
  <conditionalFormatting sqref="AF28:AF29">
    <cfRule type="containsBlanks" dxfId="399" priority="213">
      <formula>LEN(TRIM(AF28))=0</formula>
    </cfRule>
  </conditionalFormatting>
  <conditionalFormatting sqref="AF28:AF29">
    <cfRule type="containsBlanks" dxfId="398" priority="212">
      <formula>LEN(TRIM(AF28))=0</formula>
    </cfRule>
  </conditionalFormatting>
  <conditionalFormatting sqref="AF28:AF29">
    <cfRule type="containsBlanks" dxfId="397" priority="211">
      <formula>LEN(TRIM(AF28))=0</formula>
    </cfRule>
  </conditionalFormatting>
  <conditionalFormatting sqref="AX28:BA29">
    <cfRule type="containsBlanks" dxfId="396" priority="210">
      <formula>LEN(TRIM(AX28))=0</formula>
    </cfRule>
  </conditionalFormatting>
  <conditionalFormatting sqref="AX28:BA29">
    <cfRule type="containsBlanks" dxfId="395" priority="209">
      <formula>LEN(TRIM(AX28))=0</formula>
    </cfRule>
  </conditionalFormatting>
  <conditionalFormatting sqref="AX28:BA29">
    <cfRule type="containsBlanks" dxfId="394" priority="208">
      <formula>LEN(TRIM(AX28))=0</formula>
    </cfRule>
  </conditionalFormatting>
  <conditionalFormatting sqref="AX28:BA29">
    <cfRule type="containsBlanks" dxfId="393" priority="207">
      <formula>LEN(TRIM(AX28))=0</formula>
    </cfRule>
  </conditionalFormatting>
  <conditionalFormatting sqref="BE28:BE29">
    <cfRule type="containsBlanks" dxfId="392" priority="206">
      <formula>LEN(TRIM(BE28))=0</formula>
    </cfRule>
  </conditionalFormatting>
  <conditionalFormatting sqref="BE28:BE29">
    <cfRule type="containsBlanks" dxfId="391" priority="205">
      <formula>LEN(TRIM(BE28))=0</formula>
    </cfRule>
  </conditionalFormatting>
  <conditionalFormatting sqref="BE28:BE29">
    <cfRule type="containsBlanks" dxfId="390" priority="204">
      <formula>LEN(TRIM(BE28))=0</formula>
    </cfRule>
  </conditionalFormatting>
  <conditionalFormatting sqref="BE28:BE29">
    <cfRule type="containsBlanks" dxfId="389" priority="203">
      <formula>LEN(TRIM(BE28))=0</formula>
    </cfRule>
  </conditionalFormatting>
  <conditionalFormatting sqref="BD28:BD29">
    <cfRule type="containsBlanks" dxfId="388" priority="202">
      <formula>LEN(TRIM(BD28))=0</formula>
    </cfRule>
  </conditionalFormatting>
  <conditionalFormatting sqref="BD28:BD29">
    <cfRule type="containsBlanks" dxfId="387" priority="201">
      <formula>LEN(TRIM(BD28))=0</formula>
    </cfRule>
  </conditionalFormatting>
  <conditionalFormatting sqref="BD28:BD29">
    <cfRule type="containsBlanks" dxfId="386" priority="200">
      <formula>LEN(TRIM(BD28))=0</formula>
    </cfRule>
  </conditionalFormatting>
  <conditionalFormatting sqref="BD28:BD29">
    <cfRule type="containsBlanks" dxfId="385" priority="199">
      <formula>LEN(TRIM(BD28))=0</formula>
    </cfRule>
  </conditionalFormatting>
  <conditionalFormatting sqref="BG29">
    <cfRule type="containsBlanks" dxfId="384" priority="198">
      <formula>LEN(TRIM(BG29))=0</formula>
    </cfRule>
  </conditionalFormatting>
  <conditionalFormatting sqref="BG29">
    <cfRule type="containsBlanks" dxfId="383" priority="197">
      <formula>LEN(TRIM(BG29))=0</formula>
    </cfRule>
  </conditionalFormatting>
  <conditionalFormatting sqref="BG29">
    <cfRule type="containsBlanks" dxfId="382" priority="196">
      <formula>LEN(TRIM(BG29))=0</formula>
    </cfRule>
  </conditionalFormatting>
  <conditionalFormatting sqref="BG29">
    <cfRule type="containsBlanks" dxfId="381" priority="195">
      <formula>LEN(TRIM(BG29))=0</formula>
    </cfRule>
  </conditionalFormatting>
  <conditionalFormatting sqref="AR28">
    <cfRule type="containsBlanks" dxfId="380" priority="194">
      <formula>LEN(TRIM(AR28))=0</formula>
    </cfRule>
  </conditionalFormatting>
  <conditionalFormatting sqref="AR29">
    <cfRule type="containsBlanks" dxfId="379" priority="193">
      <formula>LEN(TRIM(AR29))=0</formula>
    </cfRule>
  </conditionalFormatting>
  <conditionalFormatting sqref="L20:L21">
    <cfRule type="containsBlanks" dxfId="378" priority="192">
      <formula>LEN(TRIM(L20))=0</formula>
    </cfRule>
  </conditionalFormatting>
  <conditionalFormatting sqref="A20:A21 F20:F21 Q20:R21 AT20:AU21 AY20:AY21 BA20:BN21 T20:AA21 AC20:AC21 AE20:AR21 BN22">
    <cfRule type="containsBlanks" dxfId="377" priority="191">
      <formula>LEN(TRIM(A20))=0</formula>
    </cfRule>
  </conditionalFormatting>
  <conditionalFormatting sqref="A20:A21 F20:F21 Q20:R21 AT20:AU21 AY20:AY21 BA20:BN21 T20:AA21 AC20:AC21 AE20:AR21 BN22">
    <cfRule type="containsBlanks" dxfId="376" priority="190">
      <formula>LEN(TRIM(A20))=0</formula>
    </cfRule>
  </conditionalFormatting>
  <conditionalFormatting sqref="A20:A21 F20:F21 Q20:R21 AT20:AU21 AY20:AY21 BA20:BN21 T20:AA21 AC20:AC21 AE20:AR21 BN22">
    <cfRule type="containsBlanks" dxfId="375" priority="189">
      <formula>LEN(TRIM(A20))=0</formula>
    </cfRule>
  </conditionalFormatting>
  <conditionalFormatting sqref="A20:A21 F20:F21 Q20:R21 AT20:AU21 AY20:AY21 BA20:BN21 T20:AA21 AC20:AC21 AE20:AR21 BN22">
    <cfRule type="containsBlanks" dxfId="374" priority="188">
      <formula>LEN(TRIM(A20))=0</formula>
    </cfRule>
  </conditionalFormatting>
  <conditionalFormatting sqref="G20:G21">
    <cfRule type="containsBlanks" dxfId="373" priority="187">
      <formula>LEN(TRIM(G20))=0</formula>
    </cfRule>
  </conditionalFormatting>
  <conditionalFormatting sqref="G20:G21">
    <cfRule type="containsBlanks" dxfId="372" priority="186">
      <formula>LEN(TRIM(G20))=0</formula>
    </cfRule>
  </conditionalFormatting>
  <conditionalFormatting sqref="G20:G21">
    <cfRule type="containsBlanks" dxfId="371" priority="185">
      <formula>LEN(TRIM(G20))=0</formula>
    </cfRule>
  </conditionalFormatting>
  <conditionalFormatting sqref="G20:G21">
    <cfRule type="containsBlanks" dxfId="370" priority="184">
      <formula>LEN(TRIM(G20))=0</formula>
    </cfRule>
  </conditionalFormatting>
  <conditionalFormatting sqref="G20:G21">
    <cfRule type="containsBlanks" dxfId="369" priority="183">
      <formula>LEN(TRIM(G20))=0</formula>
    </cfRule>
  </conditionalFormatting>
  <conditionalFormatting sqref="G20:G21">
    <cfRule type="containsBlanks" dxfId="368" priority="182">
      <formula>LEN(TRIM(G20))=0</formula>
    </cfRule>
  </conditionalFormatting>
  <conditionalFormatting sqref="AS20:AS21">
    <cfRule type="containsBlanks" dxfId="367" priority="181">
      <formula>LEN(TRIM(AS20))=0</formula>
    </cfRule>
  </conditionalFormatting>
  <conditionalFormatting sqref="I20:I21">
    <cfRule type="containsBlanks" dxfId="366" priority="180">
      <formula>LEN(TRIM(I20))=0</formula>
    </cfRule>
  </conditionalFormatting>
  <conditionalFormatting sqref="I20:I21">
    <cfRule type="containsBlanks" dxfId="365" priority="179">
      <formula>LEN(TRIM(I20))=0</formula>
    </cfRule>
  </conditionalFormatting>
  <conditionalFormatting sqref="I20:I21">
    <cfRule type="containsBlanks" dxfId="364" priority="178">
      <formula>LEN(TRIM(I20))=0</formula>
    </cfRule>
  </conditionalFormatting>
  <conditionalFormatting sqref="I20:I21">
    <cfRule type="containsBlanks" dxfId="363" priority="177">
      <formula>LEN(TRIM(I20))=0</formula>
    </cfRule>
  </conditionalFormatting>
  <conditionalFormatting sqref="J20:J21">
    <cfRule type="containsBlanks" dxfId="362" priority="176">
      <formula>LEN(TRIM(J20))=0</formula>
    </cfRule>
  </conditionalFormatting>
  <conditionalFormatting sqref="J20:J21">
    <cfRule type="containsBlanks" dxfId="361" priority="175">
      <formula>LEN(TRIM(J20))=0</formula>
    </cfRule>
  </conditionalFormatting>
  <conditionalFormatting sqref="J20:J21">
    <cfRule type="containsBlanks" dxfId="360" priority="174">
      <formula>LEN(TRIM(J20))=0</formula>
    </cfRule>
  </conditionalFormatting>
  <conditionalFormatting sqref="J20:J21">
    <cfRule type="containsBlanks" dxfId="359" priority="173">
      <formula>LEN(TRIM(J20))=0</formula>
    </cfRule>
  </conditionalFormatting>
  <conditionalFormatting sqref="AB20:AB21">
    <cfRule type="containsBlanks" dxfId="358" priority="172">
      <formula>LEN(TRIM(AB20))=0</formula>
    </cfRule>
  </conditionalFormatting>
  <conditionalFormatting sqref="AB20:AB21">
    <cfRule type="containsBlanks" dxfId="357" priority="171">
      <formula>LEN(TRIM(AB20))=0</formula>
    </cfRule>
  </conditionalFormatting>
  <conditionalFormatting sqref="AB20:AB21">
    <cfRule type="containsBlanks" dxfId="356" priority="170">
      <formula>LEN(TRIM(AB20))=0</formula>
    </cfRule>
  </conditionalFormatting>
  <conditionalFormatting sqref="AB20:AB21">
    <cfRule type="containsBlanks" dxfId="355" priority="169">
      <formula>LEN(TRIM(AB20))=0</formula>
    </cfRule>
  </conditionalFormatting>
  <conditionalFormatting sqref="AD20:AD21">
    <cfRule type="containsBlanks" dxfId="354" priority="168">
      <formula>LEN(TRIM(AD20))=0</formula>
    </cfRule>
  </conditionalFormatting>
  <conditionalFormatting sqref="AD20:AD21">
    <cfRule type="containsBlanks" dxfId="353" priority="167">
      <formula>LEN(TRIM(AD20))=0</formula>
    </cfRule>
  </conditionalFormatting>
  <conditionalFormatting sqref="AD20:AD21">
    <cfRule type="containsBlanks" dxfId="352" priority="166">
      <formula>LEN(TRIM(AD20))=0</formula>
    </cfRule>
  </conditionalFormatting>
  <conditionalFormatting sqref="AD20:AD21">
    <cfRule type="containsBlanks" dxfId="351" priority="165">
      <formula>LEN(TRIM(AD20))=0</formula>
    </cfRule>
  </conditionalFormatting>
  <conditionalFormatting sqref="L31">
    <cfRule type="containsBlanks" dxfId="350" priority="164">
      <formula>LEN(TRIM(L31))=0</formula>
    </cfRule>
  </conditionalFormatting>
  <conditionalFormatting sqref="A31 F31 Q31:R31 AT31:AU31 AY31 BA31:BN31 T31:AA31 AC31 AE31:AR31">
    <cfRule type="containsBlanks" dxfId="349" priority="163">
      <formula>LEN(TRIM(A31))=0</formula>
    </cfRule>
  </conditionalFormatting>
  <conditionalFormatting sqref="A31 F31 Q31:R31 AT31:AU31 AY31 BA31:BN31 T31:AA31 AC31 AE31:AR31">
    <cfRule type="containsBlanks" dxfId="348" priority="162">
      <formula>LEN(TRIM(A31))=0</formula>
    </cfRule>
  </conditionalFormatting>
  <conditionalFormatting sqref="A31 F31 Q31:R31 AT31:AU31 AY31 BA31:BN31 T31:AA31 AC31 AE31:AR31">
    <cfRule type="containsBlanks" dxfId="347" priority="161">
      <formula>LEN(TRIM(A31))=0</formula>
    </cfRule>
  </conditionalFormatting>
  <conditionalFormatting sqref="A31 F31 Q31:R31 AT31:AU31 AY31 BA31:BN31 T31:AA31 AC31 AE31:AR31">
    <cfRule type="containsBlanks" dxfId="346" priority="160">
      <formula>LEN(TRIM(A31))=0</formula>
    </cfRule>
  </conditionalFormatting>
  <conditionalFormatting sqref="G31">
    <cfRule type="containsBlanks" dxfId="345" priority="159">
      <formula>LEN(TRIM(G31))=0</formula>
    </cfRule>
  </conditionalFormatting>
  <conditionalFormatting sqref="G31">
    <cfRule type="containsBlanks" dxfId="344" priority="158">
      <formula>LEN(TRIM(G31))=0</formula>
    </cfRule>
  </conditionalFormatting>
  <conditionalFormatting sqref="G31">
    <cfRule type="containsBlanks" dxfId="343" priority="157">
      <formula>LEN(TRIM(G31))=0</formula>
    </cfRule>
  </conditionalFormatting>
  <conditionalFormatting sqref="G31">
    <cfRule type="containsBlanks" dxfId="342" priority="156">
      <formula>LEN(TRIM(G31))=0</formula>
    </cfRule>
  </conditionalFormatting>
  <conditionalFormatting sqref="G31">
    <cfRule type="containsBlanks" dxfId="341" priority="155">
      <formula>LEN(TRIM(G31))=0</formula>
    </cfRule>
  </conditionalFormatting>
  <conditionalFormatting sqref="G31">
    <cfRule type="containsBlanks" dxfId="340" priority="154">
      <formula>LEN(TRIM(G31))=0</formula>
    </cfRule>
  </conditionalFormatting>
  <conditionalFormatting sqref="AS31">
    <cfRule type="containsBlanks" dxfId="339" priority="153">
      <formula>LEN(TRIM(AS31))=0</formula>
    </cfRule>
  </conditionalFormatting>
  <conditionalFormatting sqref="I31">
    <cfRule type="containsBlanks" dxfId="338" priority="152">
      <formula>LEN(TRIM(I31))=0</formula>
    </cfRule>
  </conditionalFormatting>
  <conditionalFormatting sqref="I31">
    <cfRule type="containsBlanks" dxfId="337" priority="151">
      <formula>LEN(TRIM(I31))=0</formula>
    </cfRule>
  </conditionalFormatting>
  <conditionalFormatting sqref="I31">
    <cfRule type="containsBlanks" dxfId="336" priority="150">
      <formula>LEN(TRIM(I31))=0</formula>
    </cfRule>
  </conditionalFormatting>
  <conditionalFormatting sqref="I31">
    <cfRule type="containsBlanks" dxfId="335" priority="149">
      <formula>LEN(TRIM(I31))=0</formula>
    </cfRule>
  </conditionalFormatting>
  <conditionalFormatting sqref="J31">
    <cfRule type="containsBlanks" dxfId="334" priority="148">
      <formula>LEN(TRIM(J31))=0</formula>
    </cfRule>
  </conditionalFormatting>
  <conditionalFormatting sqref="J31">
    <cfRule type="containsBlanks" dxfId="333" priority="147">
      <formula>LEN(TRIM(J31))=0</formula>
    </cfRule>
  </conditionalFormatting>
  <conditionalFormatting sqref="J31">
    <cfRule type="containsBlanks" dxfId="332" priority="146">
      <formula>LEN(TRIM(J31))=0</formula>
    </cfRule>
  </conditionalFormatting>
  <conditionalFormatting sqref="J31">
    <cfRule type="containsBlanks" dxfId="331" priority="145">
      <formula>LEN(TRIM(J31))=0</formula>
    </cfRule>
  </conditionalFormatting>
  <conditionalFormatting sqref="AB31">
    <cfRule type="containsBlanks" dxfId="330" priority="144">
      <formula>LEN(TRIM(AB31))=0</formula>
    </cfRule>
  </conditionalFormatting>
  <conditionalFormatting sqref="AB31">
    <cfRule type="containsBlanks" dxfId="329" priority="143">
      <formula>LEN(TRIM(AB31))=0</formula>
    </cfRule>
  </conditionalFormatting>
  <conditionalFormatting sqref="AB31">
    <cfRule type="containsBlanks" dxfId="328" priority="142">
      <formula>LEN(TRIM(AB31))=0</formula>
    </cfRule>
  </conditionalFormatting>
  <conditionalFormatting sqref="AB31">
    <cfRule type="containsBlanks" dxfId="327" priority="141">
      <formula>LEN(TRIM(AB31))=0</formula>
    </cfRule>
  </conditionalFormatting>
  <conditionalFormatting sqref="AD31">
    <cfRule type="containsBlanks" dxfId="326" priority="140">
      <formula>LEN(TRIM(AD31))=0</formula>
    </cfRule>
  </conditionalFormatting>
  <conditionalFormatting sqref="AD31">
    <cfRule type="containsBlanks" dxfId="325" priority="139">
      <formula>LEN(TRIM(AD31))=0</formula>
    </cfRule>
  </conditionalFormatting>
  <conditionalFormatting sqref="AD31">
    <cfRule type="containsBlanks" dxfId="324" priority="138">
      <formula>LEN(TRIM(AD31))=0</formula>
    </cfRule>
  </conditionalFormatting>
  <conditionalFormatting sqref="AD31">
    <cfRule type="containsBlanks" dxfId="323" priority="137">
      <formula>LEN(TRIM(AD31))=0</formula>
    </cfRule>
  </conditionalFormatting>
  <conditionalFormatting sqref="A33 F33 J33 AP33:AR33 AT33:AU33 AY33:BC33 AG33:AI33 Q33:AC33 AK33:AN33 BE33:BN33">
    <cfRule type="containsBlanks" dxfId="322" priority="136">
      <formula>LEN(TRIM(A33))=0</formula>
    </cfRule>
  </conditionalFormatting>
  <conditionalFormatting sqref="A33 F33 J33 AP33:AR33 AT33:AU33 AY33:BC33 AG33:AI33 Q33:AC33 AK33:AN33 BE33:BN33">
    <cfRule type="containsBlanks" dxfId="321" priority="135">
      <formula>LEN(TRIM(A33))=0</formula>
    </cfRule>
  </conditionalFormatting>
  <conditionalFormatting sqref="A33 F33 J33 AP33:AR33 AT33:AU33 AY33:BC33 AG33:AI33 Q33:AC33 AK33:AN33 BE33:BN33">
    <cfRule type="containsBlanks" dxfId="320" priority="134">
      <formula>LEN(TRIM(A33))=0</formula>
    </cfRule>
  </conditionalFormatting>
  <conditionalFormatting sqref="A33 F33 J33 AP33:AR33 AT33:AU33 AY33:BC33 AG33:AI33 Q33:AC33 AK33:AN33 BE33:BN33">
    <cfRule type="containsBlanks" dxfId="319" priority="133">
      <formula>LEN(TRIM(A33))=0</formula>
    </cfRule>
  </conditionalFormatting>
  <conditionalFormatting sqref="G33">
    <cfRule type="containsBlanks" dxfId="318" priority="132">
      <formula>LEN(TRIM(G33))=0</formula>
    </cfRule>
  </conditionalFormatting>
  <conditionalFormatting sqref="G33">
    <cfRule type="containsBlanks" dxfId="317" priority="131">
      <formula>LEN(TRIM(G33))=0</formula>
    </cfRule>
  </conditionalFormatting>
  <conditionalFormatting sqref="G33">
    <cfRule type="containsBlanks" dxfId="316" priority="130">
      <formula>LEN(TRIM(G33))=0</formula>
    </cfRule>
  </conditionalFormatting>
  <conditionalFormatting sqref="G33">
    <cfRule type="containsBlanks" dxfId="315" priority="129">
      <formula>LEN(TRIM(G33))=0</formula>
    </cfRule>
  </conditionalFormatting>
  <conditionalFormatting sqref="G33">
    <cfRule type="containsBlanks" dxfId="314" priority="128">
      <formula>LEN(TRIM(G33))=0</formula>
    </cfRule>
  </conditionalFormatting>
  <conditionalFormatting sqref="G33">
    <cfRule type="containsBlanks" dxfId="313" priority="127">
      <formula>LEN(TRIM(G33))=0</formula>
    </cfRule>
  </conditionalFormatting>
  <conditionalFormatting sqref="L33">
    <cfRule type="containsBlanks" dxfId="312" priority="126">
      <formula>LEN(TRIM(L33))=0</formula>
    </cfRule>
  </conditionalFormatting>
  <conditionalFormatting sqref="AS33">
    <cfRule type="containsBlanks" dxfId="311" priority="125">
      <formula>LEN(TRIM(AS33))=0</formula>
    </cfRule>
  </conditionalFormatting>
  <conditionalFormatting sqref="AF33">
    <cfRule type="containsBlanks" dxfId="310" priority="124">
      <formula>LEN(TRIM(AF33))=0</formula>
    </cfRule>
  </conditionalFormatting>
  <conditionalFormatting sqref="AF33">
    <cfRule type="containsBlanks" dxfId="309" priority="123">
      <formula>LEN(TRIM(AF33))=0</formula>
    </cfRule>
  </conditionalFormatting>
  <conditionalFormatting sqref="AF33">
    <cfRule type="containsBlanks" dxfId="308" priority="122">
      <formula>LEN(TRIM(AF33))=0</formula>
    </cfRule>
  </conditionalFormatting>
  <conditionalFormatting sqref="AF33">
    <cfRule type="containsBlanks" dxfId="307" priority="121">
      <formula>LEN(TRIM(AF33))=0</formula>
    </cfRule>
  </conditionalFormatting>
  <conditionalFormatting sqref="I33">
    <cfRule type="containsBlanks" dxfId="306" priority="120">
      <formula>LEN(TRIM(I33))=0</formula>
    </cfRule>
  </conditionalFormatting>
  <conditionalFormatting sqref="I33">
    <cfRule type="containsBlanks" dxfId="305" priority="119">
      <formula>LEN(TRIM(I33))=0</formula>
    </cfRule>
  </conditionalFormatting>
  <conditionalFormatting sqref="I33">
    <cfRule type="containsBlanks" dxfId="304" priority="118">
      <formula>LEN(TRIM(I33))=0</formula>
    </cfRule>
  </conditionalFormatting>
  <conditionalFormatting sqref="I33">
    <cfRule type="containsBlanks" dxfId="303" priority="117">
      <formula>LEN(TRIM(I33))=0</formula>
    </cfRule>
  </conditionalFormatting>
  <conditionalFormatting sqref="AD33">
    <cfRule type="containsBlanks" dxfId="302" priority="116">
      <formula>LEN(TRIM(AD33))=0</formula>
    </cfRule>
  </conditionalFormatting>
  <conditionalFormatting sqref="AD33">
    <cfRule type="containsBlanks" dxfId="301" priority="115">
      <formula>LEN(TRIM(AD33))=0</formula>
    </cfRule>
  </conditionalFormatting>
  <conditionalFormatting sqref="AD33">
    <cfRule type="containsBlanks" dxfId="300" priority="114">
      <formula>LEN(TRIM(AD33))=0</formula>
    </cfRule>
  </conditionalFormatting>
  <conditionalFormatting sqref="AD33">
    <cfRule type="containsBlanks" dxfId="299" priority="113">
      <formula>LEN(TRIM(AD33))=0</formula>
    </cfRule>
  </conditionalFormatting>
  <conditionalFormatting sqref="AJ33">
    <cfRule type="containsBlanks" dxfId="298" priority="112">
      <formula>LEN(TRIM(AJ33))=0</formula>
    </cfRule>
  </conditionalFormatting>
  <conditionalFormatting sqref="AJ33">
    <cfRule type="containsBlanks" dxfId="297" priority="111">
      <formula>LEN(TRIM(AJ33))=0</formula>
    </cfRule>
  </conditionalFormatting>
  <conditionalFormatting sqref="AJ33">
    <cfRule type="containsBlanks" dxfId="296" priority="110">
      <formula>LEN(TRIM(AJ33))=0</formula>
    </cfRule>
  </conditionalFormatting>
  <conditionalFormatting sqref="AJ33">
    <cfRule type="containsBlanks" dxfId="295" priority="109">
      <formula>LEN(TRIM(AJ33))=0</formula>
    </cfRule>
  </conditionalFormatting>
  <conditionalFormatting sqref="BD33">
    <cfRule type="containsBlanks" dxfId="294" priority="108">
      <formula>LEN(TRIM(BD33))=0</formula>
    </cfRule>
  </conditionalFormatting>
  <conditionalFormatting sqref="BD33">
    <cfRule type="containsBlanks" dxfId="293" priority="107">
      <formula>LEN(TRIM(BD33))=0</formula>
    </cfRule>
  </conditionalFormatting>
  <conditionalFormatting sqref="BD33">
    <cfRule type="containsBlanks" dxfId="292" priority="106">
      <formula>LEN(TRIM(BD33))=0</formula>
    </cfRule>
  </conditionalFormatting>
  <conditionalFormatting sqref="BD33">
    <cfRule type="containsBlanks" dxfId="291" priority="105">
      <formula>LEN(TRIM(BD33))=0</formula>
    </cfRule>
  </conditionalFormatting>
  <conditionalFormatting sqref="AE33">
    <cfRule type="containsBlanks" dxfId="290" priority="104">
      <formula>LEN(TRIM(AE33))=0</formula>
    </cfRule>
  </conditionalFormatting>
  <conditionalFormatting sqref="AE33">
    <cfRule type="containsBlanks" dxfId="289" priority="103">
      <formula>LEN(TRIM(AE33))=0</formula>
    </cfRule>
  </conditionalFormatting>
  <conditionalFormatting sqref="AE33">
    <cfRule type="containsBlanks" dxfId="288" priority="102">
      <formula>LEN(TRIM(AE33))=0</formula>
    </cfRule>
  </conditionalFormatting>
  <conditionalFormatting sqref="AE33">
    <cfRule type="containsBlanks" dxfId="287" priority="101">
      <formula>LEN(TRIM(AE33))=0</formula>
    </cfRule>
  </conditionalFormatting>
  <conditionalFormatting sqref="A35 F35 J35 AP35:AR35 AT35:AU35 Q35:AA35 AC35 AY35:BN35 AE35:AN35">
    <cfRule type="containsBlanks" dxfId="286" priority="100">
      <formula>LEN(TRIM(A35))=0</formula>
    </cfRule>
  </conditionalFormatting>
  <conditionalFormatting sqref="A35 F35 J35 AP35:AR35 AT35:AU35 Q35:AA35 AC35 AY35:BN35 AE35:AN35">
    <cfRule type="containsBlanks" dxfId="285" priority="99">
      <formula>LEN(TRIM(A35))=0</formula>
    </cfRule>
  </conditionalFormatting>
  <conditionalFormatting sqref="A35 F35 J35 AP35:AR35 AT35:AU35 Q35:AA35 AC35 AY35:BN35 AE35:AN35">
    <cfRule type="containsBlanks" dxfId="284" priority="98">
      <formula>LEN(TRIM(A35))=0</formula>
    </cfRule>
  </conditionalFormatting>
  <conditionalFormatting sqref="A35 F35 J35 AP35:AR35 AT35:AU35 Q35:AA35 AC35 AY35:BN35 AE35:AN35">
    <cfRule type="containsBlanks" dxfId="283" priority="97">
      <formula>LEN(TRIM(A35))=0</formula>
    </cfRule>
  </conditionalFormatting>
  <conditionalFormatting sqref="G35">
    <cfRule type="containsBlanks" dxfId="282" priority="96">
      <formula>LEN(TRIM(G35))=0</formula>
    </cfRule>
  </conditionalFormatting>
  <conditionalFormatting sqref="G35">
    <cfRule type="containsBlanks" dxfId="281" priority="95">
      <formula>LEN(TRIM(G35))=0</formula>
    </cfRule>
  </conditionalFormatting>
  <conditionalFormatting sqref="G35">
    <cfRule type="containsBlanks" dxfId="280" priority="94">
      <formula>LEN(TRIM(G35))=0</formula>
    </cfRule>
  </conditionalFormatting>
  <conditionalFormatting sqref="G35">
    <cfRule type="containsBlanks" dxfId="279" priority="93">
      <formula>LEN(TRIM(G35))=0</formula>
    </cfRule>
  </conditionalFormatting>
  <conditionalFormatting sqref="G35">
    <cfRule type="containsBlanks" dxfId="278" priority="92">
      <formula>LEN(TRIM(G35))=0</formula>
    </cfRule>
  </conditionalFormatting>
  <conditionalFormatting sqref="G35">
    <cfRule type="containsBlanks" dxfId="277" priority="91">
      <formula>LEN(TRIM(G35))=0</formula>
    </cfRule>
  </conditionalFormatting>
  <conditionalFormatting sqref="L35">
    <cfRule type="containsBlanks" dxfId="276" priority="90">
      <formula>LEN(TRIM(L35))=0</formula>
    </cfRule>
  </conditionalFormatting>
  <conditionalFormatting sqref="AS35">
    <cfRule type="containsBlanks" dxfId="275" priority="89">
      <formula>LEN(TRIM(AS35))=0</formula>
    </cfRule>
  </conditionalFormatting>
  <conditionalFormatting sqref="I35">
    <cfRule type="containsBlanks" dxfId="274" priority="88">
      <formula>LEN(TRIM(I35))=0</formula>
    </cfRule>
  </conditionalFormatting>
  <conditionalFormatting sqref="I35">
    <cfRule type="containsBlanks" dxfId="273" priority="87">
      <formula>LEN(TRIM(I35))=0</formula>
    </cfRule>
  </conditionalFormatting>
  <conditionalFormatting sqref="I35">
    <cfRule type="containsBlanks" dxfId="272" priority="86">
      <formula>LEN(TRIM(I35))=0</formula>
    </cfRule>
  </conditionalFormatting>
  <conditionalFormatting sqref="I35">
    <cfRule type="containsBlanks" dxfId="271" priority="85">
      <formula>LEN(TRIM(I35))=0</formula>
    </cfRule>
  </conditionalFormatting>
  <conditionalFormatting sqref="AB35">
    <cfRule type="containsBlanks" dxfId="270" priority="84">
      <formula>LEN(TRIM(AB35))=0</formula>
    </cfRule>
  </conditionalFormatting>
  <conditionalFormatting sqref="AB35">
    <cfRule type="containsBlanks" dxfId="269" priority="83">
      <formula>LEN(TRIM(AB35))=0</formula>
    </cfRule>
  </conditionalFormatting>
  <conditionalFormatting sqref="AB35">
    <cfRule type="containsBlanks" dxfId="268" priority="82">
      <formula>LEN(TRIM(AB35))=0</formula>
    </cfRule>
  </conditionalFormatting>
  <conditionalFormatting sqref="AB35">
    <cfRule type="containsBlanks" dxfId="267" priority="81">
      <formula>LEN(TRIM(AB35))=0</formula>
    </cfRule>
  </conditionalFormatting>
  <conditionalFormatting sqref="AD35">
    <cfRule type="containsBlanks" dxfId="266" priority="80">
      <formula>LEN(TRIM(AD35))=0</formula>
    </cfRule>
  </conditionalFormatting>
  <conditionalFormatting sqref="AD35">
    <cfRule type="containsBlanks" dxfId="265" priority="79">
      <formula>LEN(TRIM(AD35))=0</formula>
    </cfRule>
  </conditionalFormatting>
  <conditionalFormatting sqref="AD35">
    <cfRule type="containsBlanks" dxfId="264" priority="78">
      <formula>LEN(TRIM(AD35))=0</formula>
    </cfRule>
  </conditionalFormatting>
  <conditionalFormatting sqref="AD35">
    <cfRule type="containsBlanks" dxfId="263" priority="77">
      <formula>LEN(TRIM(AD35))=0</formula>
    </cfRule>
  </conditionalFormatting>
  <conditionalFormatting sqref="AR9">
    <cfRule type="containsBlanks" dxfId="262" priority="76">
      <formula>LEN(TRIM(AR9))=0</formula>
    </cfRule>
  </conditionalFormatting>
  <conditionalFormatting sqref="A43">
    <cfRule type="containsBlanks" dxfId="261" priority="73">
      <formula>LEN(TRIM(A43))=0</formula>
    </cfRule>
  </conditionalFormatting>
  <conditionalFormatting sqref="BG43">
    <cfRule type="containsBlanks" dxfId="260" priority="72">
      <formula>LEN(TRIM(BG43))=0</formula>
    </cfRule>
  </conditionalFormatting>
  <conditionalFormatting sqref="A48">
    <cfRule type="containsBlanks" dxfId="259" priority="71">
      <formula>LEN(TRIM(A48))=0</formula>
    </cfRule>
  </conditionalFormatting>
  <conditionalFormatting sqref="F48">
    <cfRule type="containsBlanks" dxfId="258" priority="70">
      <formula>LEN(TRIM(F48))=0</formula>
    </cfRule>
  </conditionalFormatting>
  <conditionalFormatting sqref="BG48">
    <cfRule type="containsBlanks" dxfId="257" priority="69">
      <formula>LEN(TRIM(BG48))=0</formula>
    </cfRule>
  </conditionalFormatting>
  <conditionalFormatting sqref="A87:W87 AA87 AD87:AE87 AN87 AU87 BJ87 BL87:BM87">
    <cfRule type="containsBlanks" dxfId="256" priority="68">
      <formula>LEN(TRIM(A87))=0</formula>
    </cfRule>
  </conditionalFormatting>
  <conditionalFormatting sqref="X86:Z86">
    <cfRule type="containsBlanks" dxfId="255" priority="67">
      <formula>LEN(TRIM(X86))=0</formula>
    </cfRule>
  </conditionalFormatting>
  <conditionalFormatting sqref="AB87:AC87">
    <cfRule type="containsBlanks" dxfId="254" priority="66">
      <formula>LEN(TRIM(AB87))=0</formula>
    </cfRule>
  </conditionalFormatting>
  <conditionalFormatting sqref="AF87:AJ87">
    <cfRule type="containsBlanks" dxfId="253" priority="65">
      <formula>LEN(TRIM(AF87))=0</formula>
    </cfRule>
  </conditionalFormatting>
  <conditionalFormatting sqref="AK87:AM87">
    <cfRule type="containsBlanks" dxfId="252" priority="64">
      <formula>LEN(TRIM(AK87))=0</formula>
    </cfRule>
  </conditionalFormatting>
  <conditionalFormatting sqref="AO87:AT87">
    <cfRule type="containsBlanks" dxfId="251" priority="63">
      <formula>LEN(TRIM(AO87))=0</formula>
    </cfRule>
  </conditionalFormatting>
  <conditionalFormatting sqref="AV87:BC87">
    <cfRule type="containsBlanks" dxfId="250" priority="62">
      <formula>LEN(TRIM(AV87))=0</formula>
    </cfRule>
  </conditionalFormatting>
  <conditionalFormatting sqref="BD87:BH87">
    <cfRule type="containsBlanks" dxfId="249" priority="61">
      <formula>LEN(TRIM(BD87))=0</formula>
    </cfRule>
  </conditionalFormatting>
  <conditionalFormatting sqref="BI87">
    <cfRule type="containsBlanks" dxfId="248" priority="60">
      <formula>LEN(TRIM(BI87))=0</formula>
    </cfRule>
  </conditionalFormatting>
  <conditionalFormatting sqref="BK85:BK87">
    <cfRule type="containsBlanks" dxfId="247" priority="58">
      <formula>LEN(TRIM(BK85))=0</formula>
    </cfRule>
  </conditionalFormatting>
  <conditionalFormatting sqref="AR22">
    <cfRule type="containsBlanks" dxfId="246" priority="56">
      <formula>LEN(TRIM(AR22))=0</formula>
    </cfRule>
  </conditionalFormatting>
  <conditionalFormatting sqref="AR19">
    <cfRule type="containsBlanks" dxfId="245" priority="57">
      <formula>LEN(TRIM(AR19))=0</formula>
    </cfRule>
  </conditionalFormatting>
  <conditionalFormatting sqref="F76">
    <cfRule type="containsBlanks" dxfId="244" priority="55">
      <formula>LEN(TRIM(F76))=0</formula>
    </cfRule>
  </conditionalFormatting>
  <conditionalFormatting sqref="F75">
    <cfRule type="containsBlanks" dxfId="243" priority="54">
      <formula>LEN(TRIM(F75))=0</formula>
    </cfRule>
  </conditionalFormatting>
  <conditionalFormatting sqref="V76">
    <cfRule type="containsBlanks" dxfId="242" priority="52">
      <formula>LEN(TRIM(V76))=0</formula>
    </cfRule>
  </conditionalFormatting>
  <conditionalFormatting sqref="AS75:AS76">
    <cfRule type="containsBlanks" dxfId="241" priority="49">
      <formula>LEN(TRIM(AS75))=0</formula>
    </cfRule>
  </conditionalFormatting>
  <conditionalFormatting sqref="AT75:AT76">
    <cfRule type="containsBlanks" dxfId="240" priority="48">
      <formula>LEN(TRIM(AT75))=0</formula>
    </cfRule>
  </conditionalFormatting>
  <conditionalFormatting sqref="AW75:AW76">
    <cfRule type="containsBlanks" dxfId="239" priority="47">
      <formula>LEN(TRIM(AW75))=0</formula>
    </cfRule>
  </conditionalFormatting>
  <conditionalFormatting sqref="BJ77:XFD77">
    <cfRule type="containsBlanks" dxfId="238" priority="46">
      <formula>LEN(TRIM(BJ77))=0</formula>
    </cfRule>
  </conditionalFormatting>
  <conditionalFormatting sqref="O77 K77">
    <cfRule type="containsBlanks" dxfId="237" priority="45">
      <formula>LEN(TRIM(K77))=0</formula>
    </cfRule>
  </conditionalFormatting>
  <conditionalFormatting sqref="F77">
    <cfRule type="containsBlanks" dxfId="236" priority="44">
      <formula>LEN(TRIM(F77))=0</formula>
    </cfRule>
  </conditionalFormatting>
  <conditionalFormatting sqref="V77">
    <cfRule type="containsBlanks" dxfId="235" priority="43">
      <formula>LEN(TRIM(V77))=0</formula>
    </cfRule>
  </conditionalFormatting>
  <conditionalFormatting sqref="AS77">
    <cfRule type="containsBlanks" dxfId="234" priority="42">
      <formula>LEN(TRIM(AS77))=0</formula>
    </cfRule>
  </conditionalFormatting>
  <conditionalFormatting sqref="AT77">
    <cfRule type="containsBlanks" dxfId="233" priority="41">
      <formula>LEN(TRIM(AT77))=0</formula>
    </cfRule>
  </conditionalFormatting>
  <conditionalFormatting sqref="AW77">
    <cfRule type="containsBlanks" dxfId="232" priority="40">
      <formula>LEN(TRIM(AW77))=0</formula>
    </cfRule>
  </conditionalFormatting>
  <conditionalFormatting sqref="AV77">
    <cfRule type="containsBlanks" dxfId="231" priority="39">
      <formula>LEN(TRIM(AV77))=0</formula>
    </cfRule>
  </conditionalFormatting>
  <conditionalFormatting sqref="BC75:BC77">
    <cfRule type="containsBlanks" dxfId="230" priority="38">
      <formula>LEN(TRIM(BC75))=0</formula>
    </cfRule>
  </conditionalFormatting>
  <conditionalFormatting sqref="K81">
    <cfRule type="containsBlanks" dxfId="229" priority="37">
      <formula>LEN(TRIM(K81))=0</formula>
    </cfRule>
  </conditionalFormatting>
  <conditionalFormatting sqref="K74">
    <cfRule type="containsBlanks" dxfId="228" priority="36">
      <formula>LEN(TRIM(K74))=0</formula>
    </cfRule>
  </conditionalFormatting>
  <conditionalFormatting sqref="O74">
    <cfRule type="containsBlanks" dxfId="227" priority="35">
      <formula>LEN(TRIM(O74))=0</formula>
    </cfRule>
  </conditionalFormatting>
  <conditionalFormatting sqref="BI85:BI86">
    <cfRule type="containsBlanks" dxfId="226" priority="34">
      <formula>LEN(TRIM(BI85))=0</formula>
    </cfRule>
  </conditionalFormatting>
  <conditionalFormatting sqref="AN50:AN51 AQ50:AQ51 AS50:AU51 AW50 AW51:AZ51 BD50:BM51 A50:J51 Q50:AL51 AY50 BB50:BB51">
    <cfRule type="containsBlanks" dxfId="225" priority="33">
      <formula>LEN(TRIM(A50))=0</formula>
    </cfRule>
  </conditionalFormatting>
  <conditionalFormatting sqref="AN50:AN51 AQ50:AQ51 AS50:AU51 AW50 AW51:AZ51 BD50:BM51 A50:J51 Q50:AL51 AY50 BB50:BB51">
    <cfRule type="containsBlanks" dxfId="224" priority="32">
      <formula>LEN(TRIM(A50))=0</formula>
    </cfRule>
  </conditionalFormatting>
  <conditionalFormatting sqref="AN50:AN51 AQ50:AQ51 AS50:AU51 AW50 AW51:AZ51 BD50:BM51 A50:J51 Q50:AL51 AY50 BB50:BB51">
    <cfRule type="containsBlanks" dxfId="223" priority="31">
      <formula>LEN(TRIM(A50))=0</formula>
    </cfRule>
  </conditionalFormatting>
  <conditionalFormatting sqref="AN50:AN51 AQ50:AQ51 AS50:AU51 AW50 AW51:AZ51 BD50:BM51 A50:J51 Q50:AL51 AY50 BB50:BB51">
    <cfRule type="containsBlanks" dxfId="222" priority="30">
      <formula>LEN(TRIM(A50))=0</formula>
    </cfRule>
  </conditionalFormatting>
  <conditionalFormatting sqref="AM50:AM51">
    <cfRule type="containsBlanks" dxfId="221" priority="29">
      <formula>LEN(TRIM(AM50))=0</formula>
    </cfRule>
  </conditionalFormatting>
  <conditionalFormatting sqref="AP50:AP51">
    <cfRule type="containsBlanks" dxfId="220" priority="28">
      <formula>LEN(TRIM(AP50))=0</formula>
    </cfRule>
  </conditionalFormatting>
  <conditionalFormatting sqref="AR51">
    <cfRule type="containsBlanks" dxfId="219" priority="27">
      <formula>LEN(TRIM(AR51))=0</formula>
    </cfRule>
  </conditionalFormatting>
  <conditionalFormatting sqref="AR50">
    <cfRule type="containsBlanks" dxfId="218" priority="26">
      <formula>LEN(TRIM(AR50))=0</formula>
    </cfRule>
  </conditionalFormatting>
  <conditionalFormatting sqref="AV50:AV51">
    <cfRule type="containsBlanks" dxfId="217" priority="25">
      <formula>LEN(TRIM(AV50))=0</formula>
    </cfRule>
  </conditionalFormatting>
  <conditionalFormatting sqref="BA51">
    <cfRule type="containsBlanks" dxfId="216" priority="24">
      <formula>LEN(TRIM(BA51))=0</formula>
    </cfRule>
  </conditionalFormatting>
  <conditionalFormatting sqref="BC50:BC51">
    <cfRule type="containsBlanks" dxfId="215" priority="23">
      <formula>LEN(TRIM(BC50))=0</formula>
    </cfRule>
  </conditionalFormatting>
  <conditionalFormatting sqref="AX50">
    <cfRule type="containsBlanks" dxfId="214" priority="22">
      <formula>LEN(TRIM(AX50))=0</formula>
    </cfRule>
  </conditionalFormatting>
  <conditionalFormatting sqref="AZ50:BA50">
    <cfRule type="containsBlanks" dxfId="213" priority="21">
      <formula>LEN(TRIM(AZ50))=0</formula>
    </cfRule>
  </conditionalFormatting>
  <conditionalFormatting sqref="K26">
    <cfRule type="containsBlanks" dxfId="212" priority="20">
      <formula>LEN(TRIM(K26))=0</formula>
    </cfRule>
  </conditionalFormatting>
  <conditionalFormatting sqref="K26">
    <cfRule type="containsBlanks" dxfId="211" priority="19">
      <formula>LEN(TRIM(K26))=0</formula>
    </cfRule>
  </conditionalFormatting>
  <conditionalFormatting sqref="K26">
    <cfRule type="containsBlanks" dxfId="210" priority="18">
      <formula>LEN(TRIM(K26))=0</formula>
    </cfRule>
  </conditionalFormatting>
  <conditionalFormatting sqref="K26">
    <cfRule type="containsBlanks" dxfId="209" priority="17">
      <formula>LEN(TRIM(K26))=0</formula>
    </cfRule>
  </conditionalFormatting>
  <conditionalFormatting sqref="Q27">
    <cfRule type="containsBlanks" dxfId="208" priority="16">
      <formula>LEN(TRIM(Q27))=0</formula>
    </cfRule>
  </conditionalFormatting>
  <conditionalFormatting sqref="Q27">
    <cfRule type="containsBlanks" dxfId="207" priority="15">
      <formula>LEN(TRIM(Q27))=0</formula>
    </cfRule>
  </conditionalFormatting>
  <conditionalFormatting sqref="Q27">
    <cfRule type="containsBlanks" dxfId="206" priority="14">
      <formula>LEN(TRIM(Q27))=0</formula>
    </cfRule>
  </conditionalFormatting>
  <conditionalFormatting sqref="Q27">
    <cfRule type="containsBlanks" dxfId="205" priority="13">
      <formula>LEN(TRIM(Q27))=0</formula>
    </cfRule>
  </conditionalFormatting>
  <conditionalFormatting sqref="AQ28:AQ29">
    <cfRule type="containsBlanks" dxfId="204" priority="12">
      <formula>LEN(TRIM(AQ28))=0</formula>
    </cfRule>
  </conditionalFormatting>
  <conditionalFormatting sqref="AR27">
    <cfRule type="containsBlanks" dxfId="203" priority="11">
      <formula>LEN(TRIM(AR27))=0</formula>
    </cfRule>
  </conditionalFormatting>
  <conditionalFormatting sqref="B26:E26">
    <cfRule type="containsBlanks" dxfId="202" priority="10">
      <formula>LEN(TRIM(B26))=0</formula>
    </cfRule>
  </conditionalFormatting>
  <conditionalFormatting sqref="B26:E26">
    <cfRule type="containsBlanks" dxfId="201" priority="9">
      <formula>LEN(TRIM(B26))=0</formula>
    </cfRule>
  </conditionalFormatting>
  <conditionalFormatting sqref="B26:E26">
    <cfRule type="containsBlanks" dxfId="200" priority="8">
      <formula>LEN(TRIM(B26))=0</formula>
    </cfRule>
  </conditionalFormatting>
  <conditionalFormatting sqref="B26:E26">
    <cfRule type="containsBlanks" dxfId="199" priority="7">
      <formula>LEN(TRIM(B26))=0</formula>
    </cfRule>
  </conditionalFormatting>
  <conditionalFormatting sqref="L26:BM26">
    <cfRule type="containsBlanks" dxfId="198" priority="6">
      <formula>LEN(TRIM(L26))=0</formula>
    </cfRule>
  </conditionalFormatting>
  <conditionalFormatting sqref="L26:BM26">
    <cfRule type="containsBlanks" dxfId="197" priority="5">
      <formula>LEN(TRIM(L26))=0</formula>
    </cfRule>
  </conditionalFormatting>
  <conditionalFormatting sqref="L26:BM26">
    <cfRule type="containsBlanks" dxfId="196" priority="4">
      <formula>LEN(TRIM(L26))=0</formula>
    </cfRule>
  </conditionalFormatting>
  <conditionalFormatting sqref="L26:BM26">
    <cfRule type="containsBlanks" dxfId="195" priority="3">
      <formula>LEN(TRIM(L26))=0</formula>
    </cfRule>
  </conditionalFormatting>
  <conditionalFormatting sqref="AR12">
    <cfRule type="containsBlanks" dxfId="194" priority="2">
      <formula>LEN(TRIM(AR12))=0</formula>
    </cfRule>
  </conditionalFormatting>
  <conditionalFormatting sqref="AR13">
    <cfRule type="containsBlanks" dxfId="193" priority="1">
      <formula>LEN(TRIM(AR13))=0</formula>
    </cfRule>
  </conditionalFormatting>
  <hyperlinks>
    <hyperlink ref="BN123" r:id="rId1"/>
    <hyperlink ref="BN121" r:id="rId2"/>
    <hyperlink ref="BO129" r:id="rId3"/>
    <hyperlink ref="BN129" r:id="rId4"/>
    <hyperlink ref="BP129" r:id="rId5"/>
    <hyperlink ref="BR129" r:id="rId6"/>
  </hyperlinks>
  <pageMargins left="0.75" right="0.75" top="1" bottom="1" header="0.5" footer="0.5"/>
  <pageSetup orientation="portrait" r:id="rId7"/>
  <headerFooter alignWithMargins="0"/>
</worksheet>
</file>

<file path=xl/worksheets/sheet7.xml><?xml version="1.0" encoding="utf-8"?>
<worksheet xmlns="http://schemas.openxmlformats.org/spreadsheetml/2006/main" xmlns:r="http://schemas.openxmlformats.org/officeDocument/2006/relationships">
  <sheetPr>
    <tabColor theme="6"/>
  </sheetPr>
  <dimension ref="A29:K43"/>
  <sheetViews>
    <sheetView zoomScale="80" zoomScaleNormal="80" workbookViewId="0">
      <selection activeCell="D36" sqref="D36"/>
    </sheetView>
  </sheetViews>
  <sheetFormatPr defaultRowHeight="12.75"/>
  <cols>
    <col min="1" max="2" width="16.5703125" customWidth="1"/>
    <col min="3" max="3" width="20.5703125" customWidth="1"/>
    <col min="4" max="4" width="25.5703125" customWidth="1"/>
    <col min="5" max="5" width="20.42578125" customWidth="1"/>
    <col min="7" max="12" width="16.5703125" customWidth="1"/>
  </cols>
  <sheetData>
    <row r="29" spans="1:11" ht="13.5" thickBot="1"/>
    <row r="30" spans="1:11" ht="14.25" thickTop="1">
      <c r="A30" s="664" t="s">
        <v>5147</v>
      </c>
      <c r="B30" s="656" t="s">
        <v>1129</v>
      </c>
      <c r="C30" s="253" t="s">
        <v>1130</v>
      </c>
      <c r="D30" s="643" t="s">
        <v>1132</v>
      </c>
      <c r="E30" s="645" t="s">
        <v>1133</v>
      </c>
      <c r="G30" s="664">
        <v>2012</v>
      </c>
      <c r="H30" s="656" t="s">
        <v>1129</v>
      </c>
      <c r="I30" s="253" t="s">
        <v>1130</v>
      </c>
      <c r="J30" s="643" t="s">
        <v>1132</v>
      </c>
      <c r="K30" s="645" t="s">
        <v>1133</v>
      </c>
    </row>
    <row r="31" spans="1:11" ht="14.25" thickBot="1">
      <c r="A31" s="665"/>
      <c r="B31" s="657"/>
      <c r="C31" s="254" t="s">
        <v>1131</v>
      </c>
      <c r="D31" s="644"/>
      <c r="E31" s="646"/>
      <c r="G31" s="665"/>
      <c r="H31" s="657"/>
      <c r="I31" s="254" t="s">
        <v>1131</v>
      </c>
      <c r="J31" s="644"/>
      <c r="K31" s="646"/>
    </row>
    <row r="32" spans="1:11" ht="25.5" customHeight="1">
      <c r="A32" s="661" t="s">
        <v>0</v>
      </c>
      <c r="B32" s="255" t="s">
        <v>4743</v>
      </c>
      <c r="C32" s="653" t="s">
        <v>4744</v>
      </c>
      <c r="D32" s="498" t="s">
        <v>5151</v>
      </c>
      <c r="E32" s="491" t="s">
        <v>5149</v>
      </c>
      <c r="G32" s="661" t="s">
        <v>0</v>
      </c>
      <c r="H32" s="255" t="s">
        <v>3501</v>
      </c>
      <c r="I32" s="653" t="s">
        <v>3502</v>
      </c>
      <c r="J32" s="647" t="s">
        <v>3503</v>
      </c>
      <c r="K32" s="256" t="s">
        <v>3504</v>
      </c>
    </row>
    <row r="33" spans="1:11" ht="13.5" thickBot="1">
      <c r="A33" s="662"/>
      <c r="B33" s="505"/>
      <c r="C33" s="654"/>
      <c r="D33" s="499"/>
      <c r="E33" s="492"/>
      <c r="G33" s="662"/>
      <c r="H33" s="257"/>
      <c r="I33" s="654"/>
      <c r="J33" s="648"/>
      <c r="K33" s="258"/>
    </row>
    <row r="34" spans="1:11" ht="26.25" thickBot="1">
      <c r="A34" s="663"/>
      <c r="B34" s="259" t="s">
        <v>5148</v>
      </c>
      <c r="C34" s="655"/>
      <c r="D34" s="500"/>
      <c r="E34" s="492" t="s">
        <v>5150</v>
      </c>
      <c r="G34" s="663"/>
      <c r="H34" s="259" t="s">
        <v>3510</v>
      </c>
      <c r="I34" s="655"/>
      <c r="J34" s="649"/>
      <c r="K34" s="258" t="s">
        <v>3505</v>
      </c>
    </row>
    <row r="35" spans="1:11" ht="24">
      <c r="A35" s="658" t="s">
        <v>53</v>
      </c>
      <c r="B35" s="260" t="s">
        <v>4896</v>
      </c>
      <c r="C35" s="527" t="s">
        <v>4902</v>
      </c>
      <c r="D35" s="431" t="s">
        <v>4901</v>
      </c>
      <c r="E35" s="262"/>
      <c r="G35" s="658" t="s">
        <v>53</v>
      </c>
      <c r="H35" s="260" t="s">
        <v>3506</v>
      </c>
      <c r="I35" s="261" t="s">
        <v>3507</v>
      </c>
      <c r="J35" s="431" t="s">
        <v>3508</v>
      </c>
      <c r="K35" s="262"/>
    </row>
    <row r="36" spans="1:11">
      <c r="A36" s="659"/>
      <c r="B36" s="263"/>
      <c r="C36" s="528" t="s">
        <v>2631</v>
      </c>
      <c r="D36" s="489" t="s">
        <v>3509</v>
      </c>
      <c r="E36" s="265" t="s">
        <v>5152</v>
      </c>
      <c r="G36" s="659"/>
      <c r="H36" s="263"/>
      <c r="I36" s="264" t="s">
        <v>2631</v>
      </c>
      <c r="J36" s="432" t="s">
        <v>3509</v>
      </c>
      <c r="K36" s="265" t="s">
        <v>2632</v>
      </c>
    </row>
    <row r="37" spans="1:11" ht="13.5" thickBot="1">
      <c r="A37" s="659"/>
      <c r="B37" s="509"/>
      <c r="C37" s="502"/>
      <c r="D37" s="501"/>
      <c r="E37" s="508"/>
      <c r="G37" s="659"/>
      <c r="H37" s="263"/>
      <c r="I37" s="267"/>
      <c r="J37" s="372"/>
      <c r="K37" s="265" t="s">
        <v>3509</v>
      </c>
    </row>
    <row r="38" spans="1:11" ht="26.25" thickBot="1">
      <c r="A38" s="660"/>
      <c r="B38" s="373" t="s">
        <v>5154</v>
      </c>
      <c r="C38" s="371" t="s">
        <v>5155</v>
      </c>
      <c r="D38" s="374" t="s">
        <v>4904</v>
      </c>
      <c r="E38" s="490" t="s">
        <v>5153</v>
      </c>
      <c r="G38" s="660"/>
      <c r="H38" s="373"/>
      <c r="I38" s="371"/>
      <c r="J38" s="374"/>
      <c r="K38" s="266" t="s">
        <v>3843</v>
      </c>
    </row>
    <row r="39" spans="1:11">
      <c r="A39" s="658" t="s">
        <v>52</v>
      </c>
      <c r="B39" s="260" t="s">
        <v>4897</v>
      </c>
      <c r="C39" s="267" t="s">
        <v>4898</v>
      </c>
      <c r="D39" s="531" t="s">
        <v>4899</v>
      </c>
      <c r="E39" s="262"/>
      <c r="G39" s="658" t="s">
        <v>52</v>
      </c>
      <c r="H39" s="260" t="s">
        <v>3511</v>
      </c>
      <c r="I39" s="267" t="s">
        <v>3512</v>
      </c>
      <c r="J39" s="650" t="s">
        <v>3513</v>
      </c>
      <c r="K39" s="262"/>
    </row>
    <row r="40" spans="1:11" ht="13.5" thickBot="1">
      <c r="A40" s="659"/>
      <c r="B40" s="509"/>
      <c r="C40" s="506"/>
      <c r="D40" s="503"/>
      <c r="E40" s="504" t="s">
        <v>4900</v>
      </c>
      <c r="G40" s="659"/>
      <c r="H40" s="263"/>
      <c r="I40" s="264"/>
      <c r="J40" s="651"/>
      <c r="K40" s="265">
        <v>3400</v>
      </c>
    </row>
    <row r="41" spans="1:11" ht="24">
      <c r="A41" s="659"/>
      <c r="B41" s="263" t="s">
        <v>5156</v>
      </c>
      <c r="C41" s="267" t="s">
        <v>5144</v>
      </c>
      <c r="D41" s="532" t="s">
        <v>5157</v>
      </c>
      <c r="E41" s="375"/>
      <c r="G41" s="659"/>
      <c r="H41" s="263"/>
      <c r="I41" s="267"/>
      <c r="J41" s="651"/>
      <c r="K41" s="375"/>
    </row>
    <row r="42" spans="1:11" ht="13.5" thickBot="1">
      <c r="A42" s="660"/>
      <c r="B42" s="268"/>
      <c r="C42" s="371"/>
      <c r="D42" s="533"/>
      <c r="E42" s="376"/>
      <c r="G42" s="660"/>
      <c r="H42" s="268"/>
      <c r="I42" s="371"/>
      <c r="J42" s="652"/>
      <c r="K42" s="376"/>
    </row>
    <row r="43" spans="1:11" s="433" customFormat="1" ht="20.25">
      <c r="B43" s="433" t="s">
        <v>4412</v>
      </c>
    </row>
  </sheetData>
  <sheetProtection algorithmName="SHA-512" hashValue="FD7DOLv/yzGXVBJcNZvNd5cv2gaUBiNkPF1aQvCz+7/pMd2oReHCS7MFyINRysljSwW7whC9LukPwW/o4xO0yg==" saltValue="9Mo/TsxVUxjqNFGSB5mZgA==" spinCount="100000" sheet="1" objects="1" scenarios="1"/>
  <mergeCells count="18">
    <mergeCell ref="H30:H31"/>
    <mergeCell ref="A35:A38"/>
    <mergeCell ref="G35:G38"/>
    <mergeCell ref="A39:A42"/>
    <mergeCell ref="G39:G42"/>
    <mergeCell ref="A32:A34"/>
    <mergeCell ref="C32:C34"/>
    <mergeCell ref="G32:G34"/>
    <mergeCell ref="A30:A31"/>
    <mergeCell ref="B30:B31"/>
    <mergeCell ref="D30:D31"/>
    <mergeCell ref="E30:E31"/>
    <mergeCell ref="G30:G31"/>
    <mergeCell ref="J30:J31"/>
    <mergeCell ref="K30:K31"/>
    <mergeCell ref="J32:J34"/>
    <mergeCell ref="J39:J42"/>
    <mergeCell ref="I32:I3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sheetPr>
    <tabColor theme="5"/>
    <pageSetUpPr fitToPage="1"/>
  </sheetPr>
  <dimension ref="A1:I449"/>
  <sheetViews>
    <sheetView zoomScale="90" zoomScaleNormal="90" workbookViewId="0">
      <selection activeCell="E61" sqref="E61"/>
    </sheetView>
  </sheetViews>
  <sheetFormatPr defaultColWidth="9.140625" defaultRowHeight="12.75"/>
  <cols>
    <col min="1" max="1" width="1.7109375" style="53" customWidth="1"/>
    <col min="2" max="2" width="8.28515625" style="53" customWidth="1"/>
    <col min="3" max="3" width="36.140625" style="90" bestFit="1" customWidth="1"/>
    <col min="4" max="7" width="36.7109375" style="90" customWidth="1"/>
    <col min="8" max="8" width="13.5703125" style="53" customWidth="1"/>
    <col min="9" max="16384" width="9.140625" style="53"/>
  </cols>
  <sheetData>
    <row r="1" spans="1:9">
      <c r="C1" s="83"/>
      <c r="D1" s="83"/>
      <c r="E1" s="83"/>
      <c r="F1" s="83"/>
      <c r="G1" s="83"/>
    </row>
    <row r="2" spans="1:9">
      <c r="C2" s="83"/>
      <c r="D2" s="83"/>
      <c r="E2" s="83"/>
      <c r="F2" s="83"/>
      <c r="G2" s="83"/>
    </row>
    <row r="3" spans="1:9">
      <c r="C3" s="83"/>
      <c r="D3" s="83"/>
      <c r="E3" s="83"/>
      <c r="F3" s="83"/>
      <c r="G3" s="83"/>
    </row>
    <row r="4" spans="1:9">
      <c r="C4" s="83"/>
      <c r="D4" s="83"/>
      <c r="E4" s="83"/>
      <c r="F4" s="83"/>
      <c r="G4" s="83"/>
    </row>
    <row r="5" spans="1:9">
      <c r="C5" s="83"/>
      <c r="D5" s="83"/>
      <c r="E5" s="83"/>
      <c r="F5" s="83"/>
      <c r="G5" s="83"/>
    </row>
    <row r="6" spans="1:9" ht="15">
      <c r="B6" s="62"/>
      <c r="C6" s="83"/>
      <c r="D6" s="83"/>
      <c r="E6" s="84"/>
      <c r="F6" s="84"/>
      <c r="G6" s="84"/>
    </row>
    <row r="7" spans="1:9" ht="23.25">
      <c r="B7" s="62"/>
      <c r="C7" s="83"/>
      <c r="D7" s="83"/>
      <c r="E7" s="83"/>
      <c r="F7" s="85"/>
      <c r="G7" s="83"/>
    </row>
    <row r="8" spans="1:9" ht="23.25">
      <c r="B8" s="62"/>
      <c r="C8" s="337"/>
      <c r="D8" s="337"/>
      <c r="E8" s="337"/>
      <c r="F8" s="338"/>
      <c r="G8" s="337"/>
    </row>
    <row r="9" spans="1:9" ht="23.25">
      <c r="B9" s="62"/>
      <c r="C9" s="339"/>
      <c r="D9" s="340"/>
      <c r="E9" s="338" t="s">
        <v>1041</v>
      </c>
      <c r="F9" s="341"/>
      <c r="G9" s="342" t="s">
        <v>6031</v>
      </c>
    </row>
    <row r="10" spans="1:9" ht="18.75">
      <c r="A10" s="58">
        <v>1</v>
      </c>
      <c r="B10" s="59"/>
      <c r="C10" s="343" t="s">
        <v>124</v>
      </c>
      <c r="D10" s="344" t="str">
        <f>VLOOKUP(D11,'Workstation DataBase'!$A:$B,2,0)</f>
        <v>Lenovo</v>
      </c>
      <c r="E10" s="344" t="str">
        <f>VLOOKUP(E11,'Workstation DataBase'!$A:$B,2,0)</f>
        <v>HP</v>
      </c>
      <c r="F10" s="344" t="str">
        <f>VLOOKUP(F11,'Workstation DataBase'!$A:$B,2,0)</f>
        <v>Dell</v>
      </c>
      <c r="G10" s="344" t="str">
        <f>VLOOKUP(G11,'Workstation DataBase'!$A:$B,2,0)</f>
        <v>Lenovo</v>
      </c>
      <c r="H10" s="61"/>
    </row>
    <row r="11" spans="1:9" ht="32.25" customHeight="1">
      <c r="A11" s="58">
        <v>2</v>
      </c>
      <c r="B11" s="59"/>
      <c r="C11" s="343" t="s">
        <v>425</v>
      </c>
      <c r="D11" s="91" t="s">
        <v>5925</v>
      </c>
      <c r="E11" s="91" t="s">
        <v>5973</v>
      </c>
      <c r="F11" s="91" t="s">
        <v>6014</v>
      </c>
      <c r="G11" s="91" t="s">
        <v>5944</v>
      </c>
      <c r="I11" s="53" t="s">
        <v>82</v>
      </c>
    </row>
    <row r="12" spans="1:9">
      <c r="A12" s="58">
        <v>3</v>
      </c>
      <c r="B12" s="59"/>
      <c r="C12" s="343" t="s">
        <v>151</v>
      </c>
      <c r="D12" s="92" t="str">
        <f>VLOOKUP($D$11,'Workstation DataBase'!$A:$GB,$A12,0)</f>
        <v>n/a</v>
      </c>
      <c r="E12" s="92" t="str">
        <f>VLOOKUP($E$11,'Workstation DataBase'!$A:$GB,$A12,0)</f>
        <v>ThinkStation P500</v>
      </c>
      <c r="F12" s="92" t="str">
        <f>VLOOKUP($F$11,'Workstation DataBase'!$A:$GB,$A12,0)</f>
        <v>ThinkStation P500</v>
      </c>
      <c r="G12" s="92" t="str">
        <f>VLOOKUP($G$11,'Workstation DataBase'!$A:$GB,$A12,0)</f>
        <v>n/a</v>
      </c>
    </row>
    <row r="13" spans="1:9">
      <c r="A13" s="58">
        <v>4</v>
      </c>
      <c r="B13" s="635" t="s">
        <v>155</v>
      </c>
      <c r="C13" s="343" t="s">
        <v>1</v>
      </c>
      <c r="D13" s="56" t="str">
        <f>VLOOKUP($D$11,'Workstation DataBase'!$A:$GB,$A13,0)</f>
        <v>Intel C612</v>
      </c>
      <c r="E13" s="56" t="str">
        <f>VLOOKUP($E$11,'Workstation DataBase'!$A:$GB,$A13,0)</f>
        <v>Intel C612</v>
      </c>
      <c r="F13" s="56" t="str">
        <f>VLOOKUP($F$11,'Workstation DataBase'!$A:$GB,$A13,0)</f>
        <v>Intel C612</v>
      </c>
      <c r="G13" s="56" t="str">
        <f>VLOOKUP($G$11,'Workstation DataBase'!$A:$GB,$A13,0)</f>
        <v>Intel C612</v>
      </c>
    </row>
    <row r="14" spans="1:9">
      <c r="A14" s="58">
        <v>5</v>
      </c>
      <c r="B14" s="636"/>
      <c r="C14" s="343" t="s">
        <v>2</v>
      </c>
      <c r="D14" s="56" t="str">
        <f>VLOOKUP($D$11,'Workstation DataBase'!$A:$GB,$A14,0)</f>
        <v>Tower</v>
      </c>
      <c r="E14" s="56" t="str">
        <f>VLOOKUP($E$11,'Workstation DataBase'!$A:$GB,$A14,0)</f>
        <v>Tower</v>
      </c>
      <c r="F14" s="56" t="str">
        <f>VLOOKUP($F$11,'Workstation DataBase'!$A:$GB,$A14,0)</f>
        <v>Tower</v>
      </c>
      <c r="G14" s="56" t="str">
        <f>VLOOKUP($G$11,'Workstation DataBase'!$A:$GB,$A14,0)</f>
        <v>Tower</v>
      </c>
    </row>
    <row r="15" spans="1:9" ht="51">
      <c r="A15" s="58">
        <v>6</v>
      </c>
      <c r="B15" s="636"/>
      <c r="C15" s="343" t="s">
        <v>916</v>
      </c>
      <c r="D15" s="56" t="str">
        <f>VLOOKUP($D$11,'Workstation DataBase'!$A:$GB,$A15,0)</f>
        <v>440mm H x 175mm W x 470mm D (chassis only)
446mm H x 175mm W x 485mm D (with rear handle &amp; feet)</v>
      </c>
      <c r="E15" s="56" t="str">
        <f>VLOOKUP($E$11,'Workstation DataBase'!$A:$GB,$A15,0)</f>
        <v>H: 17.0”  [431.8mm]
W: 6.65” [168.91mm]
D: 17.5”  [444.7mm] (measured to the rear of service panel)</v>
      </c>
      <c r="F15" s="56" t="str">
        <f>VLOOKUP($F$11,'Workstation DataBase'!$A:$GB,$A15,0)</f>
        <v>16.30 x 6.79 x 18.54"; 414 x 172.6 x 471mm</v>
      </c>
      <c r="G15" s="56" t="str">
        <f>VLOOKUP($G$11,'Workstation DataBase'!$A:$GB,$A15,0)</f>
        <v>440mm H x 200mm W x 620mm D (chassis only)
446mm H x 200mm W x 620mm D (with rear handle &amp; feet)</v>
      </c>
    </row>
    <row r="16" spans="1:9">
      <c r="A16" s="58">
        <v>7</v>
      </c>
      <c r="B16" s="636"/>
      <c r="C16" s="343" t="s">
        <v>127</v>
      </c>
      <c r="D16" s="56" t="str">
        <f>VLOOKUP($D$11,'Workstation DataBase'!$A:$GB,$A16,0)</f>
        <v>36L</v>
      </c>
      <c r="E16" s="56" t="str">
        <f>VLOOKUP($E$11,'Workstation DataBase'!$A:$GB,$A16,0)</f>
        <v>36L</v>
      </c>
      <c r="F16" s="56" t="str">
        <f>VLOOKUP($F$11,'Workstation DataBase'!$A:$GB,$A16,0)</f>
        <v>34L</v>
      </c>
      <c r="G16" s="56" t="str">
        <f>VLOOKUP($G$11,'Workstation DataBase'!$A:$GB,$A16,0)</f>
        <v>55L</v>
      </c>
    </row>
    <row r="17" spans="1:7">
      <c r="A17" s="58">
        <v>8</v>
      </c>
      <c r="B17" s="636"/>
      <c r="C17" s="343" t="s">
        <v>126</v>
      </c>
      <c r="D17" s="56" t="str">
        <f>VLOOKUP($D$11,'Workstation DataBase'!$A:$GB,$A17,0)</f>
        <v>28.66lbs</v>
      </c>
      <c r="E17" s="56" t="str">
        <f>VLOOKUP($E$11,'Workstation DataBase'!$A:$GB,$A17,0)</f>
        <v>17.5 kg (38.5 lbs.)</v>
      </c>
      <c r="F17" s="56" t="str">
        <f>VLOOKUP($F$11,'Workstation DataBase'!$A:$GB,$A17,0)</f>
        <v>Not Listed</v>
      </c>
      <c r="G17" s="56" t="str">
        <f>VLOOKUP($G$11,'Workstation DataBase'!$A:$GB,$A17,0)</f>
        <v>71.3lbs</v>
      </c>
    </row>
    <row r="18" spans="1:7" ht="38.25">
      <c r="A18" s="58">
        <v>9</v>
      </c>
      <c r="B18" s="636"/>
      <c r="C18" s="343" t="s">
        <v>432</v>
      </c>
      <c r="D18" s="56" t="str">
        <f>VLOOKUP($D$11,'Workstation DataBase'!$A:$GB,$A18,0)</f>
        <v>490 watt 90% efficient tool-less
650 watt 92% efficient tool-less
850 watt 92% efficient tool-less</v>
      </c>
      <c r="E18" s="56" t="str">
        <f>VLOOKUP($E$11,'Workstation DataBase'!$A:$GB,$A18,0)</f>
        <v>700W 90% Efficient
525W 85% Efficient</v>
      </c>
      <c r="F18" s="56" t="str">
        <f>VLOOKUP($F$11,'Workstation DataBase'!$A:$GB,$A18,0)</f>
        <v>685W or 425W (90% efficient)</v>
      </c>
      <c r="G18" s="56" t="str">
        <f>VLOOKUP($G$11,'Workstation DataBase'!$A:$GB,$A18,0)</f>
        <v xml:space="preserve">1300W 92% Efficient tooless </v>
      </c>
    </row>
    <row r="19" spans="1:7" ht="25.5">
      <c r="A19" s="58">
        <v>10</v>
      </c>
      <c r="B19" s="636"/>
      <c r="C19" s="343" t="s">
        <v>430</v>
      </c>
      <c r="D19" s="56" t="str">
        <f>VLOOKUP($D$11,'Workstation DataBase'!$A:$GB,$A19,0)</f>
        <v>1x Intel Haswell Xeon E5 - 16xx and 26xx Processors</v>
      </c>
      <c r="E19" s="56" t="str">
        <f>VLOOKUP($E$11,'Workstation DataBase'!$A:$GB,$A19,0)</f>
        <v>1x Intel Haswell Xeon E5 - 16xx and 26xx Processors</v>
      </c>
      <c r="F19" s="56" t="str">
        <f>VLOOKUP($F$11,'Workstation DataBase'!$A:$GB,$A19,0)</f>
        <v>1x Intel Haswell Xeon E5 - 16xx and 26xx Processors</v>
      </c>
      <c r="G19" s="56" t="str">
        <f>VLOOKUP($G$11,'Workstation DataBase'!$A:$GB,$A19,0)</f>
        <v>2x Intel Haswell Xeon E5 - 26xx Processors</v>
      </c>
    </row>
    <row r="20" spans="1:7">
      <c r="A20" s="58">
        <v>11</v>
      </c>
      <c r="B20" s="636"/>
      <c r="C20" s="343" t="s">
        <v>429</v>
      </c>
      <c r="D20" s="56">
        <f>VLOOKUP($D$11,'Workstation DataBase'!$A:$GB,$A20,0)</f>
        <v>8</v>
      </c>
      <c r="E20" s="56">
        <f>VLOOKUP($E$11,'Workstation DataBase'!$A:$GB,$A20,0)</f>
        <v>8</v>
      </c>
      <c r="F20" s="56">
        <f>VLOOKUP($F$11,'Workstation DataBase'!$A:$GB,$A20,0)</f>
        <v>8</v>
      </c>
      <c r="G20" s="56">
        <f>VLOOKUP($G$11,'Workstation DataBase'!$A:$GB,$A20,0)</f>
        <v>16</v>
      </c>
    </row>
    <row r="21" spans="1:7">
      <c r="A21" s="58">
        <v>12</v>
      </c>
      <c r="B21" s="636"/>
      <c r="C21" s="343" t="s">
        <v>428</v>
      </c>
      <c r="D21" s="56" t="str">
        <f>VLOOKUP($D$11,'Workstation DataBase'!$A:$GB,$A21,0)</f>
        <v>512GB</v>
      </c>
      <c r="E21" s="56">
        <f>VLOOKUP($E$11,'Workstation DataBase'!$A:$GB,$A21,0)</f>
        <v>128</v>
      </c>
      <c r="F21" s="56" t="str">
        <f>VLOOKUP($F$11,'Workstation DataBase'!$A:$GB,$A21,0)</f>
        <v>256GB</v>
      </c>
      <c r="G21" s="56" t="str">
        <f>VLOOKUP($G$11,'Workstation DataBase'!$A:$GB,$A21,0)</f>
        <v>1TB</v>
      </c>
    </row>
    <row r="22" spans="1:7" ht="51">
      <c r="A22" s="58">
        <v>13</v>
      </c>
      <c r="B22" s="636"/>
      <c r="C22" s="343" t="s">
        <v>427</v>
      </c>
      <c r="D22" s="56" t="str">
        <f>VLOOKUP($D$11,'Workstation DataBase'!$A:$GB,$A22,0)</f>
        <v xml:space="preserve">RDIMM (ECC)
4GB / 8GB / 16GB 2133-MHz DDR4
LRDIMM (ECC)
32GB / 64GB 2133-MHz DDR4  </v>
      </c>
      <c r="E22" s="56" t="str">
        <f>VLOOKUP($E$11,'Workstation DataBase'!$A:$GB,$A22,0)</f>
        <v>RDIMM (ECC)
4GB / 8GB / 16GB 2133-MHz DDR4</v>
      </c>
      <c r="F22" s="56" t="str">
        <f>VLOOKUP($F$11,'Workstation DataBase'!$A:$GB,$A22,0)</f>
        <v>RDIMM (ECC)
4GB / 8GB / 16GB 2133-MHz DDR4</v>
      </c>
      <c r="G22" s="56" t="str">
        <f>VLOOKUP($G$11,'Workstation DataBase'!$A:$GB,$A22,0)</f>
        <v xml:space="preserve">RDIMM (ECC)
4GB / 8GB / 16GB 2133-MHz DDR4
LRDIMM (ECC)
32GB / 64GB 2133-MHz DDR4  </v>
      </c>
    </row>
    <row r="23" spans="1:7" ht="140.25">
      <c r="A23" s="58">
        <v>14</v>
      </c>
      <c r="B23" s="636"/>
      <c r="C23" s="343" t="s">
        <v>872</v>
      </c>
      <c r="D23" s="56" t="str">
        <f>VLOOKUP($D$11,'Workstation DataBase'!$A:$GB,$A23,0)</f>
        <v>3.5" SATA (6Gb/s) 7200rpm
   500GB/1TB/2TB/3TB/4TB  
3.5" SATA Hybrid   
1TB/2TB
2.5" SSD (6Gb/s):   128GB/180GB/240GB/25GB/480GB/512GB/1TB
2.5" SAS (12Gb/s)
300GB/600GB/900GB/1.2TB
M.2 PCIe SSD
256GB/512GB</v>
      </c>
      <c r="E23" s="56" t="str">
        <f>VLOOKUP($E$11,'Workstation DataBase'!$A:$GB,$A23,0)</f>
        <v>3.5" SATA (6Gb/s) 7200rpm
   500GB/1TB/2TB/3TB/4TB  
3.5" SATA Hybrid   
1TB/2TB
2.5" SSD (6Gb/s):   128GB/180GB/240GB/25GB/480GB/512GB/1TB
2.5" SAS (12Gb/s)
300GB/600GB/900GB/1.2TB
M.2 PCIe SSD via AIC
256GB/512GB</v>
      </c>
      <c r="F23" s="56" t="str">
        <f>VLOOKUP($F$11,'Workstation DataBase'!$A:$GB,$A23,0)</f>
        <v>3.5" SATA (6Gb/s) 7200rpm Up to 4TB
SAS 10Krpm Up to 1.2
SAS 15K RPM up to 600GB
SATA (6Gb/s) SSD Up to 512GB
SAS SSD up to 400GB
PCIe SSD up to 1.4TB</v>
      </c>
      <c r="G23" s="56" t="str">
        <f>VLOOKUP($G$11,'Workstation DataBase'!$A:$GB,$A23,0)</f>
        <v>3.5" SATA (6Gb/s) 7200rpm
   500GB/1TB/2TB/3TB/4TB  
3.5" SATA Hybrid   
1TB/2TB
2.5" SSD (6Gb/s):   128GB/180GB/240GB/25GB/480GB/512GB/1TB
2.5" SAS (12Gb/s)
300GB/600GB/900GB/1.2TB
M.2 PCIe SSD
256GB/512GB</v>
      </c>
    </row>
    <row r="24" spans="1:7">
      <c r="A24" s="58">
        <v>15</v>
      </c>
      <c r="B24" s="636"/>
      <c r="C24" s="343" t="s">
        <v>1049</v>
      </c>
      <c r="D24" s="56" t="str">
        <f>VLOOKUP($D$11,'Workstation DataBase'!$A:$GB,$A24,0)</f>
        <v>Yes</v>
      </c>
      <c r="E24" s="56" t="str">
        <f>VLOOKUP($E$11,'Workstation DataBase'!$A:$GB,$A24,0)</f>
        <v>Yes</v>
      </c>
      <c r="F24" s="56" t="str">
        <f>VLOOKUP($F$11,'Workstation DataBase'!$A:$GB,$A24,0)</f>
        <v>Yes</v>
      </c>
      <c r="G24" s="56" t="str">
        <f>VLOOKUP($G$11,'Workstation DataBase'!$A:$GB,$A24,0)</f>
        <v>Yes</v>
      </c>
    </row>
    <row r="25" spans="1:7">
      <c r="A25" s="58">
        <v>16</v>
      </c>
      <c r="B25" s="636"/>
      <c r="C25" s="343" t="s">
        <v>1050</v>
      </c>
      <c r="D25" s="56" t="str">
        <f>VLOOKUP($D$11,'Workstation DataBase'!$A:$GB,$A25,0)</f>
        <v>RAID 0, 1 , 5, 10</v>
      </c>
      <c r="E25" s="56" t="str">
        <f>VLOOKUP($E$11,'Workstation DataBase'!$A:$GB,$A25,0)</f>
        <v>RAID 0, 1 , 5, 10</v>
      </c>
      <c r="F25" s="56" t="str">
        <f>VLOOKUP($F$11,'Workstation DataBase'!$A:$GB,$A25,0)</f>
        <v>RAID 0, 1 , 5, 10</v>
      </c>
      <c r="G25" s="56" t="str">
        <f>VLOOKUP($G$11,'Workstation DataBase'!$A:$GB,$A25,0)</f>
        <v>RAID 0, 1 , 5, 10</v>
      </c>
    </row>
    <row r="26" spans="1:7">
      <c r="A26" s="58">
        <v>17</v>
      </c>
      <c r="B26" s="636"/>
      <c r="C26" s="343" t="s">
        <v>1042</v>
      </c>
      <c r="D26" s="56" t="str">
        <f>VLOOKUP($D$11,'Workstation DataBase'!$A:$GB,$A26,0)</f>
        <v>Single Gigabit</v>
      </c>
      <c r="E26" s="56" t="str">
        <f>VLOOKUP($E$11,'Workstation DataBase'!$A:$GB,$A26,0)</f>
        <v>Single Gigabit</v>
      </c>
      <c r="F26" s="56" t="str">
        <f>VLOOKUP($F$11,'Workstation DataBase'!$A:$GB,$A26,0)</f>
        <v>Single Gigabit</v>
      </c>
      <c r="G26" s="56" t="str">
        <f>VLOOKUP($G$11,'Workstation DataBase'!$A:$GB,$A26,0)</f>
        <v>Dual Gigabit</v>
      </c>
    </row>
    <row r="27" spans="1:7">
      <c r="A27" s="58">
        <v>18</v>
      </c>
      <c r="B27" s="636"/>
      <c r="C27" s="343" t="s">
        <v>1069</v>
      </c>
      <c r="D27" s="56">
        <f>VLOOKUP($D$11,'Workstation DataBase'!$A:$GB,$A27,0)</f>
        <v>0</v>
      </c>
      <c r="E27" s="56">
        <f>VLOOKUP($E$11,'Workstation DataBase'!$A:$GB,$A27,0)</f>
        <v>0</v>
      </c>
      <c r="F27" s="56">
        <f>VLOOKUP($F$11,'Workstation DataBase'!$A:$GB,$A27,0)</f>
        <v>0</v>
      </c>
      <c r="G27" s="56">
        <f>VLOOKUP($G$11,'Workstation DataBase'!$A:$GB,$A27,0)</f>
        <v>0</v>
      </c>
    </row>
    <row r="28" spans="1:7">
      <c r="A28" s="58">
        <v>19</v>
      </c>
      <c r="B28" s="636"/>
      <c r="C28" s="343" t="s">
        <v>7</v>
      </c>
      <c r="D28" s="56" t="str">
        <f>VLOOKUP($D$11,'Workstation DataBase'!$A:$GB,$A28,0)</f>
        <v>Yes</v>
      </c>
      <c r="E28" s="56" t="str">
        <f>VLOOKUP($E$11,'Workstation DataBase'!$A:$GB,$A28,0)</f>
        <v>Yes</v>
      </c>
      <c r="F28" s="56" t="str">
        <f>VLOOKUP($F$11,'Workstation DataBase'!$A:$GB,$A28,0)</f>
        <v>Yes</v>
      </c>
      <c r="G28" s="56" t="str">
        <f>VLOOKUP($G$11,'Workstation DataBase'!$A:$GB,$A28,0)</f>
        <v>Yes</v>
      </c>
    </row>
    <row r="29" spans="1:7" ht="89.25">
      <c r="A29" s="58">
        <v>20</v>
      </c>
      <c r="B29" s="636"/>
      <c r="C29" s="343" t="s">
        <v>1043</v>
      </c>
      <c r="D29" s="56" t="str">
        <f>VLOOKUP($D$11,'Workstation DataBase'!$A:$GB,$A29,0)</f>
        <v>NVS
310 / 315 / 510
Quadro
K420/K620/K2000D/K2200/K4200/K5200/K6000/M6000</v>
      </c>
      <c r="E29" s="56" t="str">
        <f>VLOOKUP($E$11,'Workstation DataBase'!$A:$GB,$A29,0)</f>
        <v>NVS
310 / 315 / 510
Quadro
K420/K620/K2200/K4200/k5200/K6000
AMD
W2100/W5100/W7100</v>
      </c>
      <c r="F29" s="56" t="str">
        <f>VLOOKUP($F$11,'Workstation DataBase'!$A:$GB,$A29,0)</f>
        <v>Nvidia NVS:
310/315/510
Nvidia Quadro
K420/K620/K2200/K4200/K5200/K6000/M6000
AMD:
W2100/W4100/W5100/W7100</v>
      </c>
      <c r="G29" s="56" t="str">
        <f>VLOOKUP($G$11,'Workstation DataBase'!$A:$GB,$A29,0)</f>
        <v>NVS
310 / 315 / 510
Quadro
K420/K620/K2000D/K2200/K4200/K5200/K6000/M6000</v>
      </c>
    </row>
    <row r="30" spans="1:7">
      <c r="A30" s="58">
        <v>21</v>
      </c>
      <c r="B30" s="639" t="s">
        <v>89</v>
      </c>
      <c r="C30" s="343" t="s">
        <v>918</v>
      </c>
      <c r="D30" s="56" t="str">
        <f>VLOOKUP($D$11,'Workstation DataBase'!$A:$GB,$A30,0)</f>
        <v>2 FLEX Bay</v>
      </c>
      <c r="E30" s="56" t="str">
        <f>VLOOKUP($E$11,'Workstation DataBase'!$A:$GB,$A30,0)</f>
        <v>1 Slim External</v>
      </c>
      <c r="F30" s="56" t="str">
        <f>VLOOKUP($F$11,'Workstation DataBase'!$A:$GB,$A30,0)</f>
        <v>1 integrated + 1x 5.25"</v>
      </c>
      <c r="G30" s="56" t="str">
        <f>VLOOKUP($G$11,'Workstation DataBase'!$A:$GB,$A30,0)</f>
        <v>3 FLEX Bay</v>
      </c>
    </row>
    <row r="31" spans="1:7" ht="25.5">
      <c r="A31" s="58">
        <v>22</v>
      </c>
      <c r="B31" s="638"/>
      <c r="C31" s="343" t="s">
        <v>9</v>
      </c>
      <c r="D31" s="56" t="str">
        <f>VLOOKUP($D$11,'Workstation DataBase'!$A:$GB,$A31,0)</f>
        <v>4 Internal (8 Drives with Blind Connect)  + 2 FLEX BAYs + 1 FLEX Connector for 1xM.2</v>
      </c>
      <c r="E31" s="56" t="str">
        <f>VLOOKUP($E$11,'Workstation DataBase'!$A:$GB,$A31,0)</f>
        <v>2 Internal +2 External 5.25" via conversion</v>
      </c>
      <c r="F31" s="56" t="str">
        <f>VLOOKUP($F$11,'Workstation DataBase'!$A:$GB,$A31,0)</f>
        <v>3x 3.5" or 4x 2.5"</v>
      </c>
      <c r="G31" s="56" t="str">
        <f>VLOOKUP($G$11,'Workstation DataBase'!$A:$GB,$A31,0)</f>
        <v>4 Internal (8 Drives with Blind Connect)  + 3 FLEX BAYs + 2 FLEX Connector for 4xM.2</v>
      </c>
    </row>
    <row r="32" spans="1:7" ht="25.5">
      <c r="A32" s="58">
        <v>23</v>
      </c>
      <c r="B32" s="638"/>
      <c r="C32" s="343" t="s">
        <v>90</v>
      </c>
      <c r="D32" s="56" t="str">
        <f>VLOOKUP($D$11,'Workstation DataBase'!$A:$GB,$A32,0)</f>
        <v>Standard 9 in 1
Optional 29 in 1</v>
      </c>
      <c r="E32" s="56" t="str">
        <f>VLOOKUP($E$11,'Workstation DataBase'!$A:$GB,$A32,0)</f>
        <v>15 in 1 (Optional)</v>
      </c>
      <c r="F32" s="56" t="str">
        <f>VLOOKUP($F$11,'Workstation DataBase'!$A:$GB,$A32,0)</f>
        <v>19 in 1 (Optional)</v>
      </c>
      <c r="G32" s="56" t="str">
        <f>VLOOKUP($G$11,'Workstation DataBase'!$A:$GB,$A32,0)</f>
        <v>Standard 9 in 1
Optional 29 in 1</v>
      </c>
    </row>
    <row r="33" spans="1:7">
      <c r="A33" s="58">
        <v>24</v>
      </c>
      <c r="B33" s="635" t="s">
        <v>12</v>
      </c>
      <c r="C33" s="343" t="s">
        <v>911</v>
      </c>
      <c r="D33" s="56">
        <f>VLOOKUP($D$11,'Workstation DataBase'!$A:$GB,$A33,0)</f>
        <v>1</v>
      </c>
      <c r="E33" s="56">
        <f>VLOOKUP($E$11,'Workstation DataBase'!$A:$GB,$A33,0)</f>
        <v>1</v>
      </c>
      <c r="F33" s="56">
        <f>VLOOKUP($F$11,'Workstation DataBase'!$A:$GB,$A33,0)</f>
        <v>1</v>
      </c>
      <c r="G33" s="56">
        <f>VLOOKUP($G$11,'Workstation DataBase'!$A:$GB,$A33,0)</f>
        <v>0</v>
      </c>
    </row>
    <row r="34" spans="1:7">
      <c r="A34" s="58">
        <v>25</v>
      </c>
      <c r="B34" s="636"/>
      <c r="C34" s="343" t="s">
        <v>865</v>
      </c>
      <c r="D34" s="56">
        <f>VLOOKUP($D$11,'Workstation DataBase'!$A:$GB,$A34,0)</f>
        <v>0</v>
      </c>
      <c r="E34" s="56" t="str">
        <f>VLOOKUP($E$11,'Workstation DataBase'!$A:$GB,$A34,0)</f>
        <v>1 (Open Ended)</v>
      </c>
      <c r="F34" s="56">
        <f>VLOOKUP($F$11,'Workstation DataBase'!$A:$GB,$A34,0)</f>
        <v>1</v>
      </c>
      <c r="G34" s="56">
        <f>VLOOKUP($G$11,'Workstation DataBase'!$A:$GB,$A34,0)</f>
        <v>0</v>
      </c>
    </row>
    <row r="35" spans="1:7">
      <c r="A35" s="58">
        <v>26</v>
      </c>
      <c r="B35" s="636"/>
      <c r="C35" s="343" t="s">
        <v>1044</v>
      </c>
      <c r="D35" s="56" t="str">
        <f>VLOOKUP($D$11,'Workstation DataBase'!$A:$GB,$A35,0)</f>
        <v>2 (1 x16 Mechanical)</v>
      </c>
      <c r="E35" s="56" t="str">
        <f>VLOOKUP($E$11,'Workstation DataBase'!$A:$GB,$A35,0)</f>
        <v>1 (open Ended)</v>
      </c>
      <c r="F35" s="56">
        <f>VLOOKUP($F$11,'Workstation DataBase'!$A:$GB,$A35,0)</f>
        <v>1</v>
      </c>
      <c r="G35" s="56" t="str">
        <f>VLOOKUP($G$11,'Workstation DataBase'!$A:$GB,$A35,0)</f>
        <v>2 (Open Ended)</v>
      </c>
    </row>
    <row r="36" spans="1:7">
      <c r="A36" s="58">
        <v>27</v>
      </c>
      <c r="B36" s="636"/>
      <c r="C36" s="343" t="s">
        <v>1045</v>
      </c>
      <c r="D36" s="56" t="str">
        <f>VLOOKUP($D$11,'Workstation DataBase'!$A:$GB,$A36,0)</f>
        <v>2 (1 x16 Mechanical</v>
      </c>
      <c r="E36" s="56" t="str">
        <f>VLOOKUP($E$11,'Workstation DataBase'!$A:$GB,$A36,0)</f>
        <v>1 (Open Ended)</v>
      </c>
      <c r="F36" s="56">
        <f>VLOOKUP($F$11,'Workstation DataBase'!$A:$GB,$A36,0)</f>
        <v>1</v>
      </c>
      <c r="G36" s="56">
        <f>VLOOKUP($G$11,'Workstation DataBase'!$A:$GB,$A36,0)</f>
        <v>0</v>
      </c>
    </row>
    <row r="37" spans="1:7">
      <c r="A37" s="58">
        <v>28</v>
      </c>
      <c r="B37" s="637"/>
      <c r="C37" s="343" t="s">
        <v>913</v>
      </c>
      <c r="D37" s="56">
        <f>VLOOKUP($D$11,'Workstation DataBase'!$A:$GB,$A37,0)</f>
        <v>2</v>
      </c>
      <c r="E37" s="56">
        <f>VLOOKUP($E$11,'Workstation DataBase'!$A:$GB,$A37,0)</f>
        <v>2</v>
      </c>
      <c r="F37" s="56">
        <f>VLOOKUP($F$11,'Workstation DataBase'!$A:$GB,$A37,0)</f>
        <v>1</v>
      </c>
      <c r="G37" s="56">
        <f>VLOOKUP($G$11,'Workstation DataBase'!$A:$GB,$A37,0)</f>
        <v>4</v>
      </c>
    </row>
    <row r="38" spans="1:7">
      <c r="A38" s="58">
        <v>29</v>
      </c>
      <c r="B38" s="638" t="s">
        <v>87</v>
      </c>
      <c r="C38" s="343" t="s">
        <v>13</v>
      </c>
      <c r="D38" s="56">
        <f>VLOOKUP($D$11,'Workstation DataBase'!$A:$GB,$A38,0)</f>
        <v>1</v>
      </c>
      <c r="E38" s="56" t="str">
        <f>VLOOKUP($E$11,'Workstation DataBase'!$A:$GB,$A38,0)</f>
        <v>Optional</v>
      </c>
      <c r="F38" s="56">
        <f>VLOOKUP($F$11,'Workstation DataBase'!$A:$GB,$A38,0)</f>
        <v>1</v>
      </c>
      <c r="G38" s="56">
        <f>VLOOKUP($G$11,'Workstation DataBase'!$A:$GB,$A38,0)</f>
        <v>1</v>
      </c>
    </row>
    <row r="39" spans="1:7">
      <c r="A39" s="58">
        <v>30</v>
      </c>
      <c r="B39" s="638"/>
      <c r="C39" s="343" t="s">
        <v>914</v>
      </c>
      <c r="D39" s="56" t="str">
        <f>VLOOKUP($D$11,'Workstation DataBase'!$A:$GB,$A39,0)</f>
        <v>No</v>
      </c>
      <c r="E39" s="56" t="str">
        <f>VLOOKUP($E$11,'Workstation DataBase'!$A:$GB,$A39,0)</f>
        <v>No</v>
      </c>
      <c r="F39" s="56">
        <f>VLOOKUP($F$11,'Workstation DataBase'!$A:$GB,$A39,0)</f>
        <v>0</v>
      </c>
      <c r="G39" s="56">
        <f>VLOOKUP($G$11,'Workstation DataBase'!$A:$GB,$A39,0)</f>
        <v>0</v>
      </c>
    </row>
    <row r="40" spans="1:7">
      <c r="A40" s="58">
        <v>31</v>
      </c>
      <c r="B40" s="638"/>
      <c r="C40" s="343" t="s">
        <v>14</v>
      </c>
      <c r="D40" s="56" t="str">
        <f>VLOOKUP($D$11,'Workstation DataBase'!$A:$GB,$A40,0)</f>
        <v>Optional</v>
      </c>
      <c r="E40" s="56">
        <f>VLOOKUP($E$11,'Workstation DataBase'!$A:$GB,$A40,0)</f>
        <v>2</v>
      </c>
      <c r="F40" s="56">
        <f>VLOOKUP($F$11,'Workstation DataBase'!$A:$GB,$A40,0)</f>
        <v>2</v>
      </c>
      <c r="G40" s="56">
        <f>VLOOKUP($G$11,'Workstation DataBase'!$A:$GB,$A40,0)</f>
        <v>0</v>
      </c>
    </row>
    <row r="41" spans="1:7">
      <c r="A41" s="58">
        <v>32</v>
      </c>
      <c r="B41" s="638"/>
      <c r="C41" s="343" t="s">
        <v>915</v>
      </c>
      <c r="D41" s="56" t="str">
        <f>VLOOKUP($D$11,'Workstation DataBase'!$A:$GB,$A41,0)</f>
        <v>Mic and Headphone</v>
      </c>
      <c r="E41" s="56" t="str">
        <f>VLOOKUP($E$11,'Workstation DataBase'!$A:$GB,$A41,0)</f>
        <v>Mic and Headphone</v>
      </c>
      <c r="F41" s="56" t="str">
        <f>VLOOKUP($F$11,'Workstation DataBase'!$A:$GB,$A41,0)</f>
        <v>Mic and Headphone</v>
      </c>
      <c r="G41" s="56" t="str">
        <f>VLOOKUP($G$11,'Workstation DataBase'!$A:$GB,$A41,0)</f>
        <v>Mic and Headphone</v>
      </c>
    </row>
    <row r="42" spans="1:7">
      <c r="A42" s="58">
        <v>33</v>
      </c>
      <c r="B42" s="638"/>
      <c r="C42" s="343" t="s">
        <v>1046</v>
      </c>
      <c r="D42" s="56">
        <f>VLOOKUP($D$11,'Workstation DataBase'!$A:$GB,$A42,0)</f>
        <v>0</v>
      </c>
      <c r="E42" s="56" t="str">
        <f>VLOOKUP($E$11,'Workstation DataBase'!$A:$GB,$A42,0)</f>
        <v>None</v>
      </c>
      <c r="F42" s="56" t="str">
        <f>VLOOKUP($F$11,'Workstation DataBase'!$A:$GB,$A42,0)</f>
        <v>None</v>
      </c>
      <c r="G42" s="56">
        <f>VLOOKUP($G$11,'Workstation DataBase'!$A:$GB,$A42,0)</f>
        <v>0</v>
      </c>
    </row>
    <row r="43" spans="1:7" ht="51">
      <c r="A43" s="58">
        <v>34</v>
      </c>
      <c r="B43" s="638"/>
      <c r="C43" s="343" t="s">
        <v>431</v>
      </c>
      <c r="D43" s="56" t="str">
        <f>VLOOKUP($D$11,'Workstation DataBase'!$A:$GB,$A43,0)</f>
        <v xml:space="preserve">4 Rear USB 2.0
4 Front USB 3.0
4 Rear USB 3.0
</v>
      </c>
      <c r="E43" s="56" t="str">
        <f>VLOOKUP($E$11,'Workstation DataBase'!$A:$GB,$A43,0)</f>
        <v>4 Rear USB 3.0
2 Rear USB 2.0
4 Front USB 3.0
2 Internal USB 2.0</v>
      </c>
      <c r="F43" s="56" t="str">
        <f>VLOOKUP($F$11,'Workstation DataBase'!$A:$GB,$A43,0)</f>
        <v>3 Front USB 2.0
3 Rear USB 2.0
1 Front USB 3.0
3 Rear USB 3.0</v>
      </c>
      <c r="G43" s="56" t="str">
        <f>VLOOKUP($G$11,'Workstation DataBase'!$A:$GB,$A43,0)</f>
        <v xml:space="preserve">4 Rear USB 2.0
4 Front USB 3.0
4 Rear USB 3.0
</v>
      </c>
    </row>
    <row r="44" spans="1:7">
      <c r="A44" s="58">
        <v>35</v>
      </c>
      <c r="B44" s="638"/>
      <c r="C44" s="343" t="s">
        <v>1047</v>
      </c>
      <c r="D44" s="56" t="str">
        <f>VLOOKUP($D$11,'Workstation DataBase'!$A:$GB,$A44,0)</f>
        <v>Optional</v>
      </c>
      <c r="E44" s="56" t="str">
        <f>VLOOKUP($E$11,'Workstation DataBase'!$A:$GB,$A44,0)</f>
        <v>Optional</v>
      </c>
      <c r="F44" s="56" t="str">
        <f>VLOOKUP($F$11,'Workstation DataBase'!$A:$GB,$A44,0)</f>
        <v>Optional</v>
      </c>
      <c r="G44" s="56" t="str">
        <f>VLOOKUP($G$11,'Workstation DataBase'!$A:$GB,$A44,0)</f>
        <v>Optional</v>
      </c>
    </row>
    <row r="45" spans="1:7">
      <c r="A45" s="58">
        <v>36</v>
      </c>
      <c r="B45" s="638"/>
      <c r="C45" s="343" t="s">
        <v>15</v>
      </c>
      <c r="D45" s="56" t="str">
        <f>VLOOKUP($D$11,'Workstation DataBase'!$A:$GB,$A45,0)</f>
        <v>Optional</v>
      </c>
      <c r="E45" s="56" t="str">
        <f>VLOOKUP($E$11,'Workstation DataBase'!$A:$GB,$A45,0)</f>
        <v>none</v>
      </c>
      <c r="F45" s="56" t="str">
        <f>VLOOKUP($F$11,'Workstation DataBase'!$A:$GB,$A45,0)</f>
        <v>None</v>
      </c>
      <c r="G45" s="56" t="str">
        <f>VLOOKUP($G$11,'Workstation DataBase'!$A:$GB,$A45,0)</f>
        <v>Optional</v>
      </c>
    </row>
    <row r="46" spans="1:7">
      <c r="A46" s="58">
        <v>37</v>
      </c>
      <c r="B46" s="638"/>
      <c r="C46" s="343" t="s">
        <v>16</v>
      </c>
      <c r="D46" s="56" t="str">
        <f>VLOOKUP($D$11,'Workstation DataBase'!$A:$GB,$A46,0)</f>
        <v>No</v>
      </c>
      <c r="E46" s="56" t="str">
        <f>VLOOKUP($E$11,'Workstation DataBase'!$A:$GB,$A46,0)</f>
        <v>None</v>
      </c>
      <c r="F46" s="56">
        <f>VLOOKUP($F$11,'Workstation DataBase'!$A:$GB,$A46,0)</f>
        <v>0</v>
      </c>
      <c r="G46" s="56" t="str">
        <f>VLOOKUP($G$11,'Workstation DataBase'!$A:$GB,$A46,0)</f>
        <v>No</v>
      </c>
    </row>
    <row r="47" spans="1:7">
      <c r="A47" s="58">
        <v>38</v>
      </c>
      <c r="B47" s="638"/>
      <c r="C47" s="343" t="s">
        <v>1053</v>
      </c>
      <c r="D47" s="56" t="str">
        <f>VLOOKUP($D$11,'Workstation DataBase'!$A:$GB,$A47,0)</f>
        <v>No</v>
      </c>
      <c r="E47" s="56" t="str">
        <f>VLOOKUP($E$11,'Workstation DataBase'!$A:$GB,$A47,0)</f>
        <v>None</v>
      </c>
      <c r="F47" s="56">
        <f>VLOOKUP($F$11,'Workstation DataBase'!$A:$GB,$A47,0)</f>
        <v>0</v>
      </c>
      <c r="G47" s="56" t="str">
        <f>VLOOKUP($G$11,'Workstation DataBase'!$A:$GB,$A47,0)</f>
        <v>No</v>
      </c>
    </row>
    <row r="48" spans="1:7">
      <c r="A48" s="58">
        <v>39</v>
      </c>
      <c r="B48" s="638"/>
      <c r="C48" s="343" t="s">
        <v>18</v>
      </c>
      <c r="D48" s="56" t="str">
        <f>VLOOKUP($D$11,'Workstation DataBase'!$A:$GB,$A48,0)</f>
        <v>No</v>
      </c>
      <c r="E48" s="56" t="str">
        <f>VLOOKUP($E$11,'Workstation DataBase'!$A:$GB,$A48,0)</f>
        <v>None</v>
      </c>
      <c r="F48" s="56">
        <f>VLOOKUP($F$11,'Workstation DataBase'!$A:$GB,$A48,0)</f>
        <v>0</v>
      </c>
      <c r="G48" s="56" t="str">
        <f>VLOOKUP($G$11,'Workstation DataBase'!$A:$GB,$A48,0)</f>
        <v>No</v>
      </c>
    </row>
    <row r="49" spans="1:7">
      <c r="A49" s="58">
        <v>40</v>
      </c>
      <c r="B49" s="638"/>
      <c r="C49" s="343" t="s">
        <v>95</v>
      </c>
      <c r="D49" s="56" t="str">
        <f>VLOOKUP($D$11,'Workstation DataBase'!$A:$GB,$A49,0)</f>
        <v>No</v>
      </c>
      <c r="E49" s="56" t="str">
        <f>VLOOKUP($E$11,'Workstation DataBase'!$A:$GB,$A49,0)</f>
        <v>None</v>
      </c>
      <c r="F49" s="56">
        <f>VLOOKUP($F$11,'Workstation DataBase'!$A:$GB,$A49,0)</f>
        <v>0</v>
      </c>
      <c r="G49" s="56" t="str">
        <f>VLOOKUP($G$11,'Workstation DataBase'!$A:$GB,$A49,0)</f>
        <v>No</v>
      </c>
    </row>
    <row r="50" spans="1:7">
      <c r="A50" s="58">
        <v>41</v>
      </c>
      <c r="B50" s="638" t="s">
        <v>91</v>
      </c>
      <c r="C50" s="343" t="s">
        <v>92</v>
      </c>
      <c r="D50" s="56" t="str">
        <f>VLOOKUP($D$11,'Workstation DataBase'!$A:$GB,$A50,0)</f>
        <v>No</v>
      </c>
      <c r="E50" s="56" t="str">
        <f>VLOOKUP($E$11,'Workstation DataBase'!$A:$GB,$A50,0)</f>
        <v>No</v>
      </c>
      <c r="F50" s="56" t="str">
        <f>VLOOKUP($F$11,'Workstation DataBase'!$A:$GB,$A50,0)</f>
        <v>Yes</v>
      </c>
      <c r="G50" s="56" t="str">
        <f>VLOOKUP($G$11,'Workstation DataBase'!$A:$GB,$A50,0)</f>
        <v>No</v>
      </c>
    </row>
    <row r="51" spans="1:7">
      <c r="A51" s="58">
        <v>42</v>
      </c>
      <c r="B51" s="638"/>
      <c r="C51" s="343" t="s">
        <v>1048</v>
      </c>
      <c r="D51" s="56" t="str">
        <f>VLOOKUP($D$11,'Workstation DataBase'!$A:$GB,$A51,0)</f>
        <v>Yes (optional)</v>
      </c>
      <c r="E51" s="56" t="str">
        <f>VLOOKUP($E$11,'Workstation DataBase'!$A:$GB,$A51,0)</f>
        <v>Yes</v>
      </c>
      <c r="F51" s="56" t="str">
        <f>VLOOKUP($F$11,'Workstation DataBase'!$A:$GB,$A51,0)</f>
        <v>Yes</v>
      </c>
      <c r="G51" s="56" t="str">
        <f>VLOOKUP($G$11,'Workstation DataBase'!$A:$GB,$A51,0)</f>
        <v>Yes (optional)</v>
      </c>
    </row>
    <row r="52" spans="1:7">
      <c r="A52" s="58">
        <v>43</v>
      </c>
      <c r="B52" s="638"/>
      <c r="C52" s="343" t="s">
        <v>93</v>
      </c>
      <c r="D52" s="56" t="str">
        <f>VLOOKUP($D$11,'Workstation DataBase'!$A:$GB,$A52,0)</f>
        <v>Yes</v>
      </c>
      <c r="E52" s="56" t="str">
        <f>VLOOKUP($E$11,'Workstation DataBase'!$A:$GB,$A52,0)</f>
        <v>Not Mentioned</v>
      </c>
      <c r="F52" s="56" t="str">
        <f>VLOOKUP($F$11,'Workstation DataBase'!$A:$GB,$A52,0)</f>
        <v>Not Mentioned</v>
      </c>
      <c r="G52" s="56" t="str">
        <f>VLOOKUP($G$11,'Workstation DataBase'!$A:$GB,$A52,0)</f>
        <v>Yes</v>
      </c>
    </row>
    <row r="53" spans="1:7">
      <c r="A53" s="58">
        <v>44</v>
      </c>
      <c r="B53" s="638"/>
      <c r="C53" s="343" t="s">
        <v>94</v>
      </c>
      <c r="D53" s="56" t="str">
        <f>VLOOKUP($D$11,'Workstation DataBase'!$A:$GB,$A53,0)</f>
        <v>Yes</v>
      </c>
      <c r="E53" s="56" t="str">
        <f>VLOOKUP($E$11,'Workstation DataBase'!$A:$GB,$A53,0)</f>
        <v>Not Mentioned</v>
      </c>
      <c r="F53" s="56" t="str">
        <f>VLOOKUP($F$11,'Workstation DataBase'!$A:$GB,$A53,0)</f>
        <v>Not Mentioned</v>
      </c>
      <c r="G53" s="56" t="str">
        <f>VLOOKUP($G$11,'Workstation DataBase'!$A:$GB,$A53,0)</f>
        <v>Yes</v>
      </c>
    </row>
    <row r="54" spans="1:7">
      <c r="A54" s="58">
        <v>45</v>
      </c>
      <c r="B54" s="638"/>
      <c r="C54" s="343" t="s">
        <v>96</v>
      </c>
      <c r="D54" s="56" t="str">
        <f>VLOOKUP($D$11,'Workstation DataBase'!$A:$GB,$A54,0)</f>
        <v>Standard</v>
      </c>
      <c r="E54" s="56" t="str">
        <f>VLOOKUP($E$11,'Workstation DataBase'!$A:$GB,$A54,0)</f>
        <v>Optional</v>
      </c>
      <c r="F54" s="56" t="str">
        <f>VLOOKUP($F$11,'Workstation DataBase'!$A:$GB,$A54,0)</f>
        <v>Optional</v>
      </c>
      <c r="G54" s="56" t="str">
        <f>VLOOKUP($G$11,'Workstation DataBase'!$A:$GB,$A54,0)</f>
        <v>Standard</v>
      </c>
    </row>
    <row r="55" spans="1:7" s="55" customFormat="1">
      <c r="A55" s="58">
        <v>46</v>
      </c>
      <c r="B55" s="638"/>
      <c r="C55" s="343" t="s">
        <v>6</v>
      </c>
      <c r="D55" s="56" t="str">
        <f>VLOOKUP($D$11,'Workstation DataBase'!$A:$GB,$A55,0)</f>
        <v>TPM v 1.2</v>
      </c>
      <c r="E55" s="56" t="str">
        <f>VLOOKUP($E$11,'Workstation DataBase'!$A:$GB,$A55,0)</f>
        <v>TPM V1.2</v>
      </c>
      <c r="F55" s="56" t="str">
        <f>VLOOKUP($F$11,'Workstation DataBase'!$A:$GB,$A55,0)</f>
        <v>TPM V1.2</v>
      </c>
      <c r="G55" s="56" t="str">
        <f>VLOOKUP($G$11,'Workstation DataBase'!$A:$GB,$A55,0)</f>
        <v>TPM v 1.2</v>
      </c>
    </row>
    <row r="56" spans="1:7" s="55" customFormat="1">
      <c r="A56" s="58">
        <v>47</v>
      </c>
      <c r="B56" s="638"/>
      <c r="C56" s="343" t="s">
        <v>98</v>
      </c>
      <c r="D56" s="56" t="str">
        <f>VLOOKUP($D$11,'Workstation DataBase'!$A:$GB,$A56,0)</f>
        <v>No</v>
      </c>
      <c r="E56" s="56" t="str">
        <f>VLOOKUP($E$11,'Workstation DataBase'!$A:$GB,$A56,0)</f>
        <v>No</v>
      </c>
      <c r="F56" s="56" t="str">
        <f>VLOOKUP($F$11,'Workstation DataBase'!$A:$GB,$A56,0)</f>
        <v>Yes</v>
      </c>
      <c r="G56" s="56" t="str">
        <f>VLOOKUP($G$11,'Workstation DataBase'!$A:$GB,$A56,0)</f>
        <v>No</v>
      </c>
    </row>
    <row r="57" spans="1:7">
      <c r="A57" s="58">
        <v>48</v>
      </c>
      <c r="B57" s="640" t="s">
        <v>103</v>
      </c>
      <c r="C57" s="343" t="s">
        <v>97</v>
      </c>
      <c r="D57" s="56" t="str">
        <f>VLOOKUP($D$11,'Workstation DataBase'!$A:$GB,$A57,0)</f>
        <v>Yes (some CPUs)</v>
      </c>
      <c r="E57" s="56" t="str">
        <f>VLOOKUP($E$11,'Workstation DataBase'!$A:$GB,$A57,0)</f>
        <v>Some CPUs</v>
      </c>
      <c r="F57" s="56" t="str">
        <f>VLOOKUP($F$11,'Workstation DataBase'!$A:$GB,$A57,0)</f>
        <v>Some CPUs</v>
      </c>
      <c r="G57" s="56" t="str">
        <f>VLOOKUP($G$11,'Workstation DataBase'!$A:$GB,$A57,0)</f>
        <v>Yes (some CPUs)</v>
      </c>
    </row>
    <row r="58" spans="1:7" ht="83.25" customHeight="1">
      <c r="A58" s="58">
        <v>49</v>
      </c>
      <c r="B58" s="641"/>
      <c r="C58" s="343" t="s">
        <v>99</v>
      </c>
      <c r="D58" s="56" t="str">
        <f>VLOOKUP($D$11,'Workstation DataBase'!$A:$GB,$A58,0)</f>
        <v>Full TVT Support</v>
      </c>
      <c r="E58" s="56" t="str">
        <f>VLOOKUP($E$11,'Workstation DataBase'!$A:$GB,$A58,0)</f>
        <v>None Mentioned</v>
      </c>
      <c r="F58" s="56" t="str">
        <f>VLOOKUP($F$11,'Workstation DataBase'!$A:$GB,$A58,0)</f>
        <v>None Mentioned</v>
      </c>
      <c r="G58" s="56" t="str">
        <f>VLOOKUP($G$11,'Workstation DataBase'!$A:$GB,$A58,0)</f>
        <v>Full TVT Support</v>
      </c>
    </row>
    <row r="59" spans="1:7">
      <c r="A59" s="58">
        <v>50</v>
      </c>
      <c r="B59" s="641"/>
      <c r="C59" s="343" t="s">
        <v>100</v>
      </c>
      <c r="D59" s="56" t="str">
        <f>VLOOKUP($D$11,'Workstation DataBase'!$A:$GB,$A59,0)</f>
        <v>Yes</v>
      </c>
      <c r="E59" s="56" t="str">
        <f>VLOOKUP($E$11,'Workstation DataBase'!$A:$GB,$A59,0)</f>
        <v>No</v>
      </c>
      <c r="F59" s="56" t="str">
        <f>VLOOKUP($F$11,'Workstation DataBase'!$A:$GB,$A59,0)</f>
        <v>No</v>
      </c>
      <c r="G59" s="56" t="str">
        <f>VLOOKUP($G$11,'Workstation DataBase'!$A:$GB,$A59,0)</f>
        <v>Yes</v>
      </c>
    </row>
    <row r="60" spans="1:7">
      <c r="A60" s="58">
        <v>51</v>
      </c>
      <c r="B60" s="641"/>
      <c r="C60" s="343" t="s">
        <v>101</v>
      </c>
      <c r="D60" s="56" t="str">
        <f>VLOOKUP($D$11,'Workstation DataBase'!$A:$GB,$A60,0)</f>
        <v>UEFI</v>
      </c>
      <c r="E60" s="56" t="str">
        <f>VLOOKUP($E$11,'Workstation DataBase'!$A:$GB,$A60,0)</f>
        <v>UEFI</v>
      </c>
      <c r="F60" s="56" t="str">
        <f>VLOOKUP($F$11,'Workstation DataBase'!$A:$GB,$A60,0)</f>
        <v>UEFI</v>
      </c>
      <c r="G60" s="56" t="str">
        <f>VLOOKUP($G$11,'Workstation DataBase'!$A:$GB,$A60,0)</f>
        <v>UEFI</v>
      </c>
    </row>
    <row r="61" spans="1:7" ht="409.5">
      <c r="A61" s="58">
        <v>52</v>
      </c>
      <c r="B61" s="642"/>
      <c r="C61" s="343" t="s">
        <v>102</v>
      </c>
      <c r="D61" s="56" t="str">
        <f>VLOOKUP($D$11,'Workstation DataBase'!$A:$GB,$A61,0)</f>
        <v>Windows 7® Professional 64-bit
Windows 7® Professional 32-bit
Windows 8.1® Professional 64-bit
Windows 8.1® 64-bit
Windows 8.1® 64-bit China
Red Hat Enterprise Linux 6.4</v>
      </c>
      <c r="E61" s="56" t="str">
        <f>VLOOKUP($E$11,'Workstation DataBase'!$A:$GB,$A61,0)</f>
        <v xml:space="preserve">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Windows 7 Professional 32/64
Windows 7 Professional 64-bit (National Academic)
Windows 8.1 Pro 64-bit
Windows 8.1 Standard 64-bit
Windows 8.1 Single Language (EM)
Windows 8.1 Simplified Chinese Edition 64-bit 
Windows 8.1 Pro Downgrade to Windows 7 Professional 32/64
Windows 8.1 Pro Downgrade to Windows 7 Professional 32/64(National Academic) 
HP Installer Kit for Linux (includes drivers for 64-bit OS versions of REL6.6 and 
REL 7, SUSE 
Linux Enterprise Desktop (SLED) 11, Ubuntu 14.04
Ubuntu 14.04
SUSE Linux Enterprise Desktop 11 64-bit (90 day license)
Red Hat Enterprise Linux Workstation (1 year paper li
cense available; Preinstall not available)
</v>
      </c>
      <c r="F61" s="56" t="str">
        <f>VLOOKUP($F$11,'Workstation DataBase'!$A:$GB,$A61,0)</f>
        <v>Windows 7® Professional 64-bit
Windows 7® Professional 32-bit
Windows 7 Ultimate 32 and 64bit
Windows 8.1® Professional 64-bit
Windows 8.1® 64-bit
RH Linux v6.4
Uvunru 12.04 Linux (China Only)
Red Hat Enterprise Linux 6.4</v>
      </c>
      <c r="G61" s="56" t="str">
        <f>VLOOKUP($G$11,'Workstation DataBase'!$A:$GB,$A61,0)</f>
        <v>Windows 7® Professional 64-bit
Windows 7® Professional 32-bit
Windows 8.1® Professional 64-bit
Windows 8.1® 64-bit
Windows 8.1® 64-bit China
Red Hat Enterprise Linux 6.4</v>
      </c>
    </row>
    <row r="62" spans="1:7">
      <c r="A62" s="58">
        <v>53</v>
      </c>
      <c r="B62" s="638" t="s">
        <v>125</v>
      </c>
      <c r="C62" s="343" t="s">
        <v>104</v>
      </c>
      <c r="D62" s="56">
        <f>VLOOKUP($D$11,'Workstation DataBase'!$A:$GB,$A62,0)</f>
        <v>0</v>
      </c>
      <c r="E62" s="56" t="str">
        <f>VLOOKUP($E$11,'Workstation DataBase'!$A:$GB,$A62,0)</f>
        <v>Not Listed</v>
      </c>
      <c r="F62" s="56" t="str">
        <f>VLOOKUP($F$11,'Workstation DataBase'!$A:$GB,$A62,0)</f>
        <v>Not Listed</v>
      </c>
      <c r="G62" s="56">
        <f>VLOOKUP($G$11,'Workstation DataBase'!$A:$GB,$A62,0)</f>
        <v>0</v>
      </c>
    </row>
    <row r="63" spans="1:7">
      <c r="A63" s="58">
        <v>54</v>
      </c>
      <c r="B63" s="638"/>
      <c r="C63" s="343" t="s">
        <v>1051</v>
      </c>
      <c r="D63" s="56">
        <f>VLOOKUP($D$11,'Workstation DataBase'!$A:$GB,$A63,0)</f>
        <v>0</v>
      </c>
      <c r="E63" s="56" t="str">
        <f>VLOOKUP($E$11,'Workstation DataBase'!$A:$GB,$A63,0)</f>
        <v>Not Listed</v>
      </c>
      <c r="F63" s="56" t="str">
        <f>VLOOKUP($F$11,'Workstation DataBase'!$A:$GB,$A63,0)</f>
        <v>Not Listed</v>
      </c>
      <c r="G63" s="56">
        <f>VLOOKUP($G$11,'Workstation DataBase'!$A:$GB,$A63,0)</f>
        <v>0</v>
      </c>
    </row>
    <row r="64" spans="1:7" ht="89.25" customHeight="1">
      <c r="A64" s="58">
        <v>55</v>
      </c>
      <c r="B64" s="638"/>
      <c r="C64" s="343" t="s">
        <v>105</v>
      </c>
      <c r="D64" s="56" t="str">
        <f>VLOOKUP($D$11,'Workstation DataBase'!$A:$GB,$A64,0)</f>
        <v>Energy Star 5
EPEAT Gold
Greenguard
RoHS
Climate Savers 80Plus Platinum(92% Efficient PSU)</v>
      </c>
      <c r="E64" s="56" t="str">
        <f>VLOOKUP($E$11,'Workstation DataBase'!$A:$GB,$A64,0)</f>
        <v>Not Listed</v>
      </c>
      <c r="F64" s="56" t="str">
        <f>VLOOKUP($F$11,'Workstation DataBase'!$A:$GB,$A64,0)</f>
        <v>Not Listed</v>
      </c>
      <c r="G64" s="56" t="str">
        <f>VLOOKUP($G$11,'Workstation DataBase'!$A:$GB,$A64,0)</f>
        <v>Energy Star 5
EPEAT Gold
Greenguard
RoHS
Climate Savers 80Plus Platinum(92% Efficient PSU)</v>
      </c>
    </row>
    <row r="65" spans="1:7" ht="54" customHeight="1">
      <c r="A65" s="58">
        <v>56</v>
      </c>
      <c r="B65" s="138" t="s">
        <v>145</v>
      </c>
      <c r="C65" s="343" t="s">
        <v>145</v>
      </c>
      <c r="D65" s="56">
        <f>VLOOKUP($D$11,'Workstation DataBase'!$A:$GB,$A65,0)</f>
        <v>0</v>
      </c>
      <c r="E65" s="56">
        <f>VLOOKUP($E$11,'Workstation DataBase'!$A:$GB,$A65,0)</f>
        <v>0</v>
      </c>
      <c r="F65" s="56">
        <f>VLOOKUP($F$11,'Workstation DataBase'!$A:$GB,$A65,0)</f>
        <v>0</v>
      </c>
      <c r="G65" s="56">
        <f>VLOOKUP($G$11,'Workstation DataBase'!$A:$GB,$A65,0)</f>
        <v>0</v>
      </c>
    </row>
    <row r="66" spans="1:7" ht="107.25" customHeight="1">
      <c r="A66" s="58">
        <v>57</v>
      </c>
      <c r="B66" s="635" t="s">
        <v>123</v>
      </c>
      <c r="C66" s="343" t="s">
        <v>152</v>
      </c>
      <c r="D66" s="56">
        <f>VLOOKUP($D$11,'Workstation DataBase'!$A:$GB,$A66,0)</f>
        <v>0</v>
      </c>
      <c r="E66" s="56">
        <f>VLOOKUP($E$11,'Workstation DataBase'!$A:$GB,$A66,0)</f>
        <v>0</v>
      </c>
      <c r="F66" s="56">
        <f>VLOOKUP($F$11,'Workstation DataBase'!$A:$GB,$A66,0)</f>
        <v>0</v>
      </c>
      <c r="G66" s="56">
        <f>VLOOKUP($G$11,'Workstation DataBase'!$A:$GB,$A66,0)</f>
        <v>0</v>
      </c>
    </row>
    <row r="67" spans="1:7" s="55" customFormat="1" ht="161.25" customHeight="1">
      <c r="A67" s="58">
        <v>58</v>
      </c>
      <c r="B67" s="637"/>
      <c r="C67" s="343" t="s">
        <v>153</v>
      </c>
      <c r="D67" s="56">
        <f>VLOOKUP($D$11,'Workstation DataBase'!$A:$GB,$A67,0)</f>
        <v>0</v>
      </c>
      <c r="E67" s="56">
        <f>VLOOKUP($E$11,'Workstation DataBase'!$A:$GB,$A67,0)</f>
        <v>0</v>
      </c>
      <c r="F67" s="56">
        <f>VLOOKUP($F$11,'Workstation DataBase'!$A:$GB,$A67,0)</f>
        <v>0</v>
      </c>
      <c r="G67" s="56">
        <f>VLOOKUP($G$11,'Workstation DataBase'!$A:$GB,$A67,0)</f>
        <v>0</v>
      </c>
    </row>
    <row r="68" spans="1:7" s="55" customFormat="1" ht="15">
      <c r="A68" s="58">
        <v>59</v>
      </c>
      <c r="B68" s="53"/>
      <c r="C68" s="343" t="s">
        <v>425</v>
      </c>
      <c r="D68" s="139" t="str">
        <f>D11</f>
        <v>ThinkStation P500</v>
      </c>
      <c r="E68" s="139" t="str">
        <f>E11</f>
        <v>HP Z440</v>
      </c>
      <c r="F68" s="139" t="str">
        <f>F11</f>
        <v>Dell Precision T5810</v>
      </c>
      <c r="G68" s="139" t="str">
        <f>G11</f>
        <v>ThinkStation P900</v>
      </c>
    </row>
    <row r="69" spans="1:7" s="55" customFormat="1">
      <c r="B69" s="53"/>
      <c r="C69" s="87"/>
      <c r="D69" s="88" t="str">
        <f>IF('Workstation DataBase'!A124="","",'Workstation DataBase'!A124)</f>
        <v/>
      </c>
      <c r="E69" s="88"/>
      <c r="F69" s="88"/>
      <c r="G69" s="88"/>
    </row>
    <row r="70" spans="1:7" s="55" customFormat="1">
      <c r="B70" s="53"/>
      <c r="C70" s="87"/>
      <c r="D70" s="88" t="str">
        <f>IF('Workstation DataBase'!A125="","",'Workstation DataBase'!A125)</f>
        <v/>
      </c>
      <c r="E70" s="88"/>
      <c r="F70" s="88"/>
      <c r="G70" s="88"/>
    </row>
    <row r="71" spans="1:7" s="55" customFormat="1">
      <c r="B71" s="53"/>
      <c r="C71" s="87"/>
      <c r="D71" s="88" t="str">
        <f>IF('Workstation DataBase'!A126="","",'Workstation DataBase'!A126)</f>
        <v/>
      </c>
      <c r="E71" s="88"/>
      <c r="F71" s="88"/>
      <c r="G71" s="88"/>
    </row>
    <row r="72" spans="1:7" s="55" customFormat="1">
      <c r="B72" s="53"/>
      <c r="C72" s="87"/>
      <c r="D72" s="88" t="str">
        <f>IF('Workstation DataBase'!A127="","",'Workstation DataBase'!A127)</f>
        <v/>
      </c>
      <c r="E72" s="88"/>
      <c r="F72" s="88"/>
      <c r="G72" s="88"/>
    </row>
    <row r="73" spans="1:7" s="55" customFormat="1">
      <c r="B73" s="53"/>
      <c r="C73" s="87"/>
      <c r="D73" s="88" t="str">
        <f>IF('Workstation DataBase'!A128="","",'Workstation DataBase'!A128)</f>
        <v/>
      </c>
      <c r="E73" s="88"/>
      <c r="F73" s="88"/>
      <c r="G73" s="88"/>
    </row>
    <row r="74" spans="1:7" s="55" customFormat="1">
      <c r="B74" s="53"/>
      <c r="C74" s="87"/>
      <c r="D74" s="88" t="str">
        <f>IF('Workstation DataBase'!A129="","",'Workstation DataBase'!A129)</f>
        <v/>
      </c>
      <c r="E74" s="88"/>
      <c r="F74" s="88"/>
      <c r="G74" s="88"/>
    </row>
    <row r="75" spans="1:7" s="55" customFormat="1">
      <c r="B75" s="53"/>
      <c r="C75" s="87"/>
      <c r="D75" s="88" t="str">
        <f>IF('Workstation DataBase'!A130="","",'Workstation DataBase'!A130)</f>
        <v/>
      </c>
      <c r="E75" s="88"/>
      <c r="F75" s="88"/>
      <c r="G75" s="88"/>
    </row>
    <row r="76" spans="1:7" s="55" customFormat="1">
      <c r="B76" s="53"/>
      <c r="C76" s="87"/>
      <c r="D76" s="88" t="str">
        <f>IF('Workstation DataBase'!A131="","",'Workstation DataBase'!A131)</f>
        <v/>
      </c>
      <c r="E76" s="88"/>
      <c r="F76" s="88"/>
      <c r="G76" s="88"/>
    </row>
    <row r="77" spans="1:7" s="55" customFormat="1">
      <c r="B77" s="53"/>
      <c r="C77" s="87"/>
      <c r="D77" s="88" t="str">
        <f>IF('Workstation DataBase'!A132="","",'Workstation DataBase'!A132)</f>
        <v/>
      </c>
      <c r="E77" s="88"/>
      <c r="F77" s="88"/>
      <c r="G77" s="88"/>
    </row>
    <row r="78" spans="1:7" s="55" customFormat="1">
      <c r="B78" s="53"/>
      <c r="C78" s="87"/>
      <c r="D78" s="88" t="str">
        <f>IF('Workstation DataBase'!A133="","",'Workstation DataBase'!A133)</f>
        <v/>
      </c>
      <c r="E78" s="88"/>
      <c r="F78" s="88"/>
      <c r="G78" s="88"/>
    </row>
    <row r="79" spans="1:7" s="55" customFormat="1">
      <c r="B79" s="53"/>
      <c r="C79" s="87"/>
      <c r="D79" s="88" t="str">
        <f>IF('Workstation DataBase'!A134="","",'Workstation DataBase'!A134)</f>
        <v/>
      </c>
      <c r="E79" s="88"/>
      <c r="F79" s="88"/>
      <c r="G79" s="88"/>
    </row>
    <row r="80" spans="1:7" s="55" customFormat="1">
      <c r="B80" s="53"/>
      <c r="C80" s="87"/>
      <c r="D80" s="88" t="str">
        <f>IF('Workstation DataBase'!A135="","",'Workstation DataBase'!A135)</f>
        <v/>
      </c>
      <c r="E80" s="88"/>
      <c r="F80" s="88"/>
      <c r="G80" s="88"/>
    </row>
    <row r="81" spans="2:7" s="55" customFormat="1">
      <c r="B81" s="53"/>
      <c r="C81" s="87"/>
      <c r="D81" s="88" t="str">
        <f>IF('Workstation DataBase'!A136="","",'Workstation DataBase'!A136)</f>
        <v/>
      </c>
      <c r="E81" s="88"/>
      <c r="F81" s="88"/>
      <c r="G81" s="88"/>
    </row>
    <row r="82" spans="2:7" s="55" customFormat="1">
      <c r="B82" s="53"/>
      <c r="C82" s="87"/>
      <c r="D82" s="88" t="str">
        <f>IF('Workstation DataBase'!A137="","",'Workstation DataBase'!A137)</f>
        <v/>
      </c>
      <c r="E82" s="88"/>
      <c r="F82" s="88"/>
      <c r="G82" s="88"/>
    </row>
    <row r="83" spans="2:7" s="55" customFormat="1">
      <c r="B83" s="53"/>
      <c r="C83" s="87"/>
      <c r="D83" s="88" t="str">
        <f>IF('Workstation DataBase'!A138="","",'Workstation DataBase'!A138)</f>
        <v/>
      </c>
      <c r="E83" s="88"/>
      <c r="F83" s="88"/>
      <c r="G83" s="88"/>
    </row>
    <row r="84" spans="2:7" s="55" customFormat="1">
      <c r="B84" s="53"/>
      <c r="C84" s="87"/>
      <c r="D84" s="88" t="str">
        <f>IF('Workstation DataBase'!A139="","",'Workstation DataBase'!A139)</f>
        <v/>
      </c>
      <c r="E84" s="88"/>
      <c r="F84" s="88"/>
      <c r="G84" s="88"/>
    </row>
    <row r="85" spans="2:7" s="55" customFormat="1">
      <c r="B85" s="53"/>
      <c r="C85" s="87"/>
      <c r="D85" s="88" t="str">
        <f>IF('Workstation DataBase'!A140="","",'Workstation DataBase'!A140)</f>
        <v/>
      </c>
      <c r="E85" s="88"/>
      <c r="F85" s="88"/>
      <c r="G85" s="88"/>
    </row>
    <row r="86" spans="2:7" s="55" customFormat="1">
      <c r="B86" s="53"/>
      <c r="C86" s="87"/>
      <c r="D86" s="88" t="str">
        <f>IF('Workstation DataBase'!A141="","",'Workstation DataBase'!A141)</f>
        <v/>
      </c>
      <c r="E86" s="88"/>
      <c r="F86" s="88"/>
      <c r="G86" s="88"/>
    </row>
    <row r="87" spans="2:7" s="55" customFormat="1">
      <c r="B87" s="53"/>
      <c r="C87" s="87"/>
      <c r="D87" s="88" t="str">
        <f>IF('Workstation DataBase'!A142="","",'Workstation DataBase'!A142)</f>
        <v/>
      </c>
      <c r="E87" s="88"/>
      <c r="F87" s="88"/>
      <c r="G87" s="88"/>
    </row>
    <row r="88" spans="2:7" s="55" customFormat="1">
      <c r="B88" s="53"/>
      <c r="C88" s="87"/>
      <c r="D88" s="88" t="str">
        <f>IF('Workstation DataBase'!A143="","",'Workstation DataBase'!A143)</f>
        <v/>
      </c>
      <c r="E88" s="88"/>
      <c r="F88" s="88"/>
      <c r="G88" s="88"/>
    </row>
    <row r="89" spans="2:7" s="55" customFormat="1">
      <c r="B89" s="53"/>
      <c r="C89" s="87"/>
      <c r="D89" s="88" t="str">
        <f>IF('Workstation DataBase'!A144="","",'Workstation DataBase'!A144)</f>
        <v/>
      </c>
      <c r="E89" s="88"/>
      <c r="F89" s="88"/>
      <c r="G89" s="88"/>
    </row>
    <row r="90" spans="2:7" s="55" customFormat="1">
      <c r="B90" s="53"/>
      <c r="C90" s="87"/>
      <c r="D90" s="88" t="str">
        <f>IF('Workstation DataBase'!A145="","",'Workstation DataBase'!A145)</f>
        <v/>
      </c>
      <c r="E90" s="88"/>
      <c r="F90" s="88"/>
      <c r="G90" s="88"/>
    </row>
    <row r="91" spans="2:7" s="55" customFormat="1">
      <c r="B91" s="53"/>
      <c r="C91" s="87"/>
      <c r="D91" s="88" t="str">
        <f>IF('Workstation DataBase'!A146="","",'Workstation DataBase'!A146)</f>
        <v/>
      </c>
      <c r="E91" s="88"/>
      <c r="F91" s="88"/>
      <c r="G91" s="88"/>
    </row>
    <row r="92" spans="2:7" s="55" customFormat="1">
      <c r="B92" s="53"/>
      <c r="C92" s="87"/>
      <c r="D92" s="88" t="str">
        <f>IF('Workstation DataBase'!A147="","",'Workstation DataBase'!A147)</f>
        <v/>
      </c>
      <c r="E92" s="88"/>
      <c r="F92" s="88"/>
      <c r="G92" s="88"/>
    </row>
    <row r="93" spans="2:7" s="55" customFormat="1">
      <c r="B93" s="53"/>
      <c r="C93" s="87"/>
      <c r="D93" s="88" t="str">
        <f>IF('Workstation DataBase'!A148="","",'Workstation DataBase'!A148)</f>
        <v/>
      </c>
      <c r="E93" s="88"/>
      <c r="F93" s="88"/>
      <c r="G93" s="88"/>
    </row>
    <row r="94" spans="2:7" s="55" customFormat="1">
      <c r="B94" s="53"/>
      <c r="C94" s="87"/>
      <c r="D94" s="88" t="str">
        <f>IF('Workstation DataBase'!A149="","",'Workstation DataBase'!A149)</f>
        <v/>
      </c>
      <c r="E94" s="88"/>
      <c r="F94" s="88"/>
      <c r="G94" s="88"/>
    </row>
    <row r="95" spans="2:7" s="55" customFormat="1">
      <c r="B95" s="53"/>
      <c r="C95" s="87"/>
      <c r="D95" s="88" t="str">
        <f>IF('Workstation DataBase'!A150="","",'Workstation DataBase'!A150)</f>
        <v/>
      </c>
      <c r="E95" s="88"/>
      <c r="F95" s="88"/>
      <c r="G95" s="88"/>
    </row>
    <row r="96" spans="2:7" s="55" customFormat="1">
      <c r="B96" s="53"/>
      <c r="C96" s="87"/>
      <c r="D96" s="88" t="str">
        <f>IF('Workstation DataBase'!A151="","",'Workstation DataBase'!A151)</f>
        <v/>
      </c>
      <c r="E96" s="88"/>
      <c r="F96" s="88"/>
      <c r="G96" s="88"/>
    </row>
    <row r="97" spans="2:7" s="55" customFormat="1">
      <c r="B97" s="53"/>
      <c r="C97" s="87"/>
      <c r="D97" s="88" t="str">
        <f>IF('Workstation DataBase'!A152="","",'Workstation DataBase'!A152)</f>
        <v>Test1</v>
      </c>
      <c r="E97" s="88"/>
      <c r="F97" s="88"/>
      <c r="G97" s="88"/>
    </row>
    <row r="98" spans="2:7" s="55" customFormat="1">
      <c r="B98" s="53"/>
      <c r="C98" s="87"/>
      <c r="D98" s="88" t="str">
        <f>IF('Workstation DataBase'!A153="","",'Workstation DataBase'!A153)</f>
        <v/>
      </c>
      <c r="E98" s="88"/>
      <c r="F98" s="88"/>
      <c r="G98" s="88"/>
    </row>
    <row r="99" spans="2:7" s="55" customFormat="1">
      <c r="B99" s="53"/>
      <c r="C99" s="87"/>
      <c r="D99" s="88" t="str">
        <f>IF('Workstation DataBase'!A154="","",'Workstation DataBase'!A154)</f>
        <v/>
      </c>
      <c r="E99" s="88"/>
      <c r="F99" s="88"/>
      <c r="G99" s="88"/>
    </row>
    <row r="100" spans="2:7" s="55" customFormat="1">
      <c r="B100" s="53"/>
      <c r="C100" s="87"/>
      <c r="D100" s="88" t="str">
        <f>IF('Workstation DataBase'!A155="","",'Workstation DataBase'!A155)</f>
        <v/>
      </c>
      <c r="E100" s="88"/>
      <c r="F100" s="88"/>
      <c r="G100" s="88"/>
    </row>
    <row r="101" spans="2:7" s="55" customFormat="1">
      <c r="B101" s="53"/>
      <c r="C101" s="87"/>
      <c r="D101" s="88" t="str">
        <f>IF('Workstation DataBase'!A156="","",'Workstation DataBase'!A156)</f>
        <v/>
      </c>
      <c r="E101" s="88"/>
      <c r="F101" s="88"/>
      <c r="G101" s="88"/>
    </row>
    <row r="102" spans="2:7" s="55" customFormat="1">
      <c r="B102" s="53"/>
      <c r="C102" s="87"/>
      <c r="D102" s="88" t="str">
        <f>IF('Workstation DataBase'!A157="","",'Workstation DataBase'!A157)</f>
        <v/>
      </c>
      <c r="E102" s="88"/>
      <c r="F102" s="88"/>
      <c r="G102" s="88"/>
    </row>
    <row r="103" spans="2:7" s="55" customFormat="1">
      <c r="B103" s="53"/>
      <c r="C103" s="87"/>
      <c r="D103" s="88" t="str">
        <f>IF('Workstation DataBase'!A158="","",'Workstation DataBase'!A158)</f>
        <v/>
      </c>
      <c r="E103" s="88"/>
      <c r="F103" s="88"/>
      <c r="G103" s="88"/>
    </row>
    <row r="104" spans="2:7" s="55" customFormat="1">
      <c r="B104" s="53"/>
      <c r="C104" s="87"/>
      <c r="D104" s="88" t="str">
        <f>IF('Workstation DataBase'!A159="","",'Workstation DataBase'!A159)</f>
        <v/>
      </c>
      <c r="E104" s="88"/>
      <c r="F104" s="88"/>
      <c r="G104" s="88"/>
    </row>
    <row r="105" spans="2:7" s="55" customFormat="1">
      <c r="B105" s="53"/>
      <c r="C105" s="87"/>
      <c r="D105" s="88" t="str">
        <f>IF('Workstation DataBase'!A160="","",'Workstation DataBase'!A160)</f>
        <v/>
      </c>
      <c r="E105" s="88"/>
      <c r="F105" s="88"/>
      <c r="G105" s="88"/>
    </row>
    <row r="106" spans="2:7" s="55" customFormat="1">
      <c r="B106" s="53"/>
      <c r="C106" s="87"/>
      <c r="D106" s="88" t="str">
        <f>IF('Workstation DataBase'!A161="","",'Workstation DataBase'!A161)</f>
        <v/>
      </c>
      <c r="E106" s="88"/>
      <c r="F106" s="88"/>
      <c r="G106" s="88"/>
    </row>
    <row r="107" spans="2:7" s="55" customFormat="1">
      <c r="B107" s="53"/>
      <c r="C107" s="87"/>
      <c r="D107" s="88" t="str">
        <f>IF('Workstation DataBase'!A162="","",'Workstation DataBase'!A162)</f>
        <v/>
      </c>
      <c r="E107" s="88"/>
      <c r="F107" s="88"/>
      <c r="G107" s="88"/>
    </row>
    <row r="108" spans="2:7" s="55" customFormat="1">
      <c r="B108" s="53"/>
      <c r="C108" s="87"/>
      <c r="D108" s="88" t="str">
        <f>IF('Workstation DataBase'!A163="","",'Workstation DataBase'!A163)</f>
        <v/>
      </c>
      <c r="E108" s="88"/>
      <c r="F108" s="88"/>
      <c r="G108" s="88"/>
    </row>
    <row r="109" spans="2:7" s="55" customFormat="1">
      <c r="B109" s="53"/>
      <c r="C109" s="87"/>
      <c r="D109" s="88" t="str">
        <f>IF('Workstation DataBase'!A164="","",'Workstation DataBase'!A164)</f>
        <v/>
      </c>
      <c r="E109" s="88"/>
      <c r="F109" s="88"/>
      <c r="G109" s="88"/>
    </row>
    <row r="110" spans="2:7" s="55" customFormat="1">
      <c r="B110" s="53"/>
      <c r="C110" s="87"/>
      <c r="D110" s="88" t="str">
        <f>IF('Workstation DataBase'!A165="","",'Workstation DataBase'!A165)</f>
        <v/>
      </c>
      <c r="E110" s="88"/>
      <c r="F110" s="88"/>
      <c r="G110" s="88"/>
    </row>
    <row r="111" spans="2:7" s="55" customFormat="1">
      <c r="B111" s="53"/>
      <c r="C111" s="87"/>
      <c r="D111" s="88" t="str">
        <f>IF('Workstation DataBase'!A166="","",'Workstation DataBase'!A166)</f>
        <v/>
      </c>
      <c r="E111" s="88"/>
      <c r="F111" s="88"/>
      <c r="G111" s="88"/>
    </row>
    <row r="112" spans="2:7" s="55" customFormat="1">
      <c r="B112" s="53"/>
      <c r="C112" s="87"/>
      <c r="D112" s="88" t="str">
        <f>IF('Workstation DataBase'!A167="","",'Workstation DataBase'!A167)</f>
        <v/>
      </c>
      <c r="E112" s="88"/>
      <c r="F112" s="88"/>
      <c r="G112" s="88"/>
    </row>
    <row r="113" spans="2:7" s="55" customFormat="1">
      <c r="B113" s="53"/>
      <c r="C113" s="87"/>
      <c r="D113" s="88" t="str">
        <f>IF('Workstation DataBase'!A168="","",'Workstation DataBase'!A168)</f>
        <v/>
      </c>
      <c r="E113" s="88"/>
      <c r="F113" s="88"/>
      <c r="G113" s="88"/>
    </row>
    <row r="114" spans="2:7" s="55" customFormat="1">
      <c r="B114" s="53"/>
      <c r="C114" s="87"/>
      <c r="D114" s="88" t="str">
        <f>IF('Workstation DataBase'!A169="","",'Workstation DataBase'!A169)</f>
        <v/>
      </c>
      <c r="E114" s="88"/>
      <c r="F114" s="88"/>
      <c r="G114" s="88"/>
    </row>
    <row r="115" spans="2:7" s="55" customFormat="1">
      <c r="B115" s="53"/>
      <c r="C115" s="87"/>
      <c r="D115" s="88" t="str">
        <f>IF('Workstation DataBase'!A170="","",'Workstation DataBase'!A170)</f>
        <v/>
      </c>
      <c r="E115" s="88"/>
      <c r="F115" s="88"/>
      <c r="G115" s="88"/>
    </row>
    <row r="116" spans="2:7" s="55" customFormat="1">
      <c r="B116" s="53"/>
      <c r="C116" s="87"/>
      <c r="D116" s="88" t="str">
        <f>IF('Workstation DataBase'!A171="","",'Workstation DataBase'!A171)</f>
        <v/>
      </c>
      <c r="E116" s="88"/>
      <c r="F116" s="88"/>
      <c r="G116" s="88"/>
    </row>
    <row r="117" spans="2:7" s="55" customFormat="1">
      <c r="B117" s="53"/>
      <c r="C117" s="87"/>
      <c r="D117" s="88" t="str">
        <f>IF('Workstation DataBase'!A172="","",'Workstation DataBase'!A172)</f>
        <v/>
      </c>
      <c r="E117" s="88"/>
      <c r="F117" s="88"/>
      <c r="G117" s="88"/>
    </row>
    <row r="118" spans="2:7" s="55" customFormat="1">
      <c r="B118" s="53"/>
      <c r="C118" s="87"/>
      <c r="D118" s="88" t="str">
        <f>IF('Workstation DataBase'!A173="","",'Workstation DataBase'!A173)</f>
        <v/>
      </c>
      <c r="E118" s="88"/>
      <c r="F118" s="88"/>
      <c r="G118" s="88"/>
    </row>
    <row r="119" spans="2:7" s="55" customFormat="1">
      <c r="B119" s="53"/>
      <c r="C119" s="87"/>
      <c r="D119" s="88" t="str">
        <f>IF('Workstation DataBase'!A174="","",'Workstation DataBase'!A174)</f>
        <v/>
      </c>
      <c r="E119" s="88"/>
      <c r="F119" s="88"/>
      <c r="G119" s="88"/>
    </row>
    <row r="120" spans="2:7" s="55" customFormat="1">
      <c r="B120" s="53"/>
      <c r="C120" s="87"/>
      <c r="D120" s="88" t="str">
        <f>IF('Workstation DataBase'!A175="","",'Workstation DataBase'!A175)</f>
        <v/>
      </c>
      <c r="E120" s="88"/>
      <c r="F120" s="88"/>
      <c r="G120" s="88"/>
    </row>
    <row r="121" spans="2:7" s="55" customFormat="1">
      <c r="B121" s="53"/>
      <c r="C121" s="87"/>
      <c r="D121" s="88" t="str">
        <f>IF('Workstation DataBase'!A176="","",'Workstation DataBase'!A176)</f>
        <v/>
      </c>
      <c r="E121" s="88"/>
      <c r="F121" s="88"/>
      <c r="G121" s="88"/>
    </row>
    <row r="122" spans="2:7" s="55" customFormat="1">
      <c r="B122" s="53"/>
      <c r="C122" s="87"/>
      <c r="D122" s="88" t="str">
        <f>IF('Workstation DataBase'!A177="","",'Workstation DataBase'!A177)</f>
        <v/>
      </c>
      <c r="E122" s="88"/>
      <c r="F122" s="88"/>
      <c r="G122" s="88"/>
    </row>
    <row r="123" spans="2:7" s="55" customFormat="1">
      <c r="B123" s="53"/>
      <c r="C123" s="87"/>
      <c r="D123" s="88" t="str">
        <f>IF('Workstation DataBase'!A178="","",'Workstation DataBase'!A178)</f>
        <v/>
      </c>
      <c r="E123" s="88"/>
      <c r="F123" s="88"/>
      <c r="G123" s="88"/>
    </row>
    <row r="124" spans="2:7" s="55" customFormat="1">
      <c r="B124" s="53"/>
      <c r="C124" s="87"/>
      <c r="D124" s="88" t="str">
        <f>IF('Workstation DataBase'!A179="","",'Workstation DataBase'!A179)</f>
        <v/>
      </c>
      <c r="E124" s="88"/>
      <c r="F124" s="88"/>
      <c r="G124" s="88"/>
    </row>
    <row r="125" spans="2:7" s="55" customFormat="1">
      <c r="B125" s="53"/>
      <c r="C125" s="87"/>
      <c r="D125" s="88" t="str">
        <f>IF('Workstation DataBase'!A180="","",'Workstation DataBase'!A180)</f>
        <v/>
      </c>
      <c r="E125" s="88"/>
      <c r="F125" s="88"/>
      <c r="G125" s="88"/>
    </row>
    <row r="126" spans="2:7" s="55" customFormat="1">
      <c r="B126" s="53"/>
      <c r="C126" s="87"/>
      <c r="D126" s="88" t="str">
        <f>IF('Workstation DataBase'!A181="","",'Workstation DataBase'!A181)</f>
        <v/>
      </c>
      <c r="E126" s="88"/>
      <c r="F126" s="88"/>
      <c r="G126" s="88"/>
    </row>
    <row r="127" spans="2:7" s="55" customFormat="1">
      <c r="B127" s="53"/>
      <c r="C127" s="87"/>
      <c r="D127" s="88" t="str">
        <f>IF('Workstation DataBase'!A182="","",'Workstation DataBase'!A182)</f>
        <v/>
      </c>
      <c r="E127" s="88"/>
      <c r="F127" s="88"/>
      <c r="G127" s="88"/>
    </row>
    <row r="128" spans="2:7" s="55" customFormat="1">
      <c r="B128" s="53"/>
      <c r="C128" s="87"/>
      <c r="D128" s="88" t="str">
        <f>IF('Workstation DataBase'!A183="","",'Workstation DataBase'!A183)</f>
        <v/>
      </c>
      <c r="E128" s="88"/>
      <c r="F128" s="88"/>
      <c r="G128" s="88"/>
    </row>
    <row r="129" spans="2:7" s="55" customFormat="1">
      <c r="B129" s="53"/>
      <c r="C129" s="87"/>
      <c r="D129" s="88" t="str">
        <f>IF('Workstation DataBase'!A184="","",'Workstation DataBase'!A184)</f>
        <v/>
      </c>
      <c r="E129" s="88"/>
      <c r="F129" s="88"/>
      <c r="G129" s="88"/>
    </row>
    <row r="130" spans="2:7" s="55" customFormat="1">
      <c r="B130" s="53"/>
      <c r="C130" s="87"/>
      <c r="D130" s="88" t="str">
        <f>IF('Workstation DataBase'!A185="","",'Workstation DataBase'!A185)</f>
        <v/>
      </c>
      <c r="E130" s="88"/>
      <c r="F130" s="88"/>
      <c r="G130" s="88"/>
    </row>
    <row r="131" spans="2:7" s="55" customFormat="1">
      <c r="B131" s="53"/>
      <c r="C131" s="87"/>
      <c r="D131" s="88" t="str">
        <f>IF('Workstation DataBase'!A186="","",'Workstation DataBase'!A186)</f>
        <v/>
      </c>
      <c r="E131" s="88"/>
      <c r="F131" s="88"/>
      <c r="G131" s="88"/>
    </row>
    <row r="132" spans="2:7" s="55" customFormat="1">
      <c r="B132" s="53"/>
      <c r="C132" s="87"/>
      <c r="D132" s="88" t="str">
        <f>IF('Workstation DataBase'!A187="","",'Workstation DataBase'!A187)</f>
        <v/>
      </c>
      <c r="E132" s="88"/>
      <c r="F132" s="88"/>
      <c r="G132" s="88"/>
    </row>
    <row r="133" spans="2:7" s="55" customFormat="1">
      <c r="B133" s="53"/>
      <c r="C133" s="87"/>
      <c r="D133" s="88" t="str">
        <f>IF('Workstation DataBase'!A188="","",'Workstation DataBase'!A188)</f>
        <v/>
      </c>
      <c r="E133" s="88"/>
      <c r="F133" s="88"/>
      <c r="G133" s="88"/>
    </row>
    <row r="134" spans="2:7" s="55" customFormat="1">
      <c r="B134" s="53"/>
      <c r="C134" s="87"/>
      <c r="D134" s="88" t="str">
        <f>IF('Workstation DataBase'!A189="","",'Workstation DataBase'!A189)</f>
        <v/>
      </c>
      <c r="E134" s="88"/>
      <c r="F134" s="88"/>
      <c r="G134" s="88"/>
    </row>
    <row r="135" spans="2:7" s="55" customFormat="1">
      <c r="B135" s="53"/>
      <c r="C135" s="87"/>
      <c r="D135" s="88" t="str">
        <f>IF('Workstation DataBase'!A190="","",'Workstation DataBase'!A190)</f>
        <v/>
      </c>
      <c r="E135" s="88"/>
      <c r="F135" s="88"/>
      <c r="G135" s="88"/>
    </row>
    <row r="136" spans="2:7" s="55" customFormat="1">
      <c r="B136" s="53"/>
      <c r="C136" s="87"/>
      <c r="D136" s="88" t="str">
        <f>IF('Workstation DataBase'!A191="","",'Workstation DataBase'!A191)</f>
        <v/>
      </c>
      <c r="E136" s="88"/>
      <c r="F136" s="88"/>
      <c r="G136" s="88"/>
    </row>
    <row r="137" spans="2:7" s="55" customFormat="1">
      <c r="B137" s="53"/>
      <c r="C137" s="87"/>
      <c r="D137" s="88" t="str">
        <f>IF('Workstation DataBase'!A192="","",'Workstation DataBase'!A192)</f>
        <v/>
      </c>
      <c r="E137" s="88"/>
      <c r="F137" s="88"/>
      <c r="G137" s="88"/>
    </row>
    <row r="138" spans="2:7" s="55" customFormat="1">
      <c r="B138" s="53"/>
      <c r="C138" s="87"/>
      <c r="D138" s="88" t="str">
        <f>IF('Workstation DataBase'!A193="","",'Workstation DataBase'!A193)</f>
        <v/>
      </c>
      <c r="E138" s="88"/>
      <c r="F138" s="88"/>
      <c r="G138" s="88"/>
    </row>
    <row r="139" spans="2:7" s="55" customFormat="1">
      <c r="B139" s="53"/>
      <c r="C139" s="87"/>
      <c r="D139" s="88" t="str">
        <f>IF('Workstation DataBase'!A194="","",'Workstation DataBase'!A194)</f>
        <v/>
      </c>
      <c r="E139" s="88"/>
      <c r="F139" s="88"/>
      <c r="G139" s="88"/>
    </row>
    <row r="140" spans="2:7" s="55" customFormat="1">
      <c r="B140" s="53"/>
      <c r="C140" s="87"/>
      <c r="D140" s="88" t="str">
        <f>IF('Workstation DataBase'!A195="","",'Workstation DataBase'!A195)</f>
        <v/>
      </c>
      <c r="E140" s="88"/>
      <c r="F140" s="88"/>
      <c r="G140" s="88"/>
    </row>
    <row r="141" spans="2:7" s="55" customFormat="1">
      <c r="B141" s="53"/>
      <c r="C141" s="87"/>
      <c r="D141" s="88" t="str">
        <f>IF('Workstation DataBase'!A196="","",'Workstation DataBase'!A196)</f>
        <v/>
      </c>
      <c r="E141" s="88"/>
      <c r="F141" s="88"/>
      <c r="G141" s="88"/>
    </row>
    <row r="142" spans="2:7" s="55" customFormat="1">
      <c r="B142" s="53"/>
      <c r="C142" s="87"/>
      <c r="D142" s="88" t="str">
        <f>IF('Workstation DataBase'!A197="","",'Workstation DataBase'!A197)</f>
        <v/>
      </c>
      <c r="E142" s="88"/>
      <c r="F142" s="88"/>
      <c r="G142" s="88"/>
    </row>
    <row r="143" spans="2:7" s="55" customFormat="1">
      <c r="B143" s="53"/>
      <c r="C143" s="87"/>
      <c r="D143" s="88" t="str">
        <f>IF('Workstation DataBase'!A198="","",'Workstation DataBase'!A198)</f>
        <v/>
      </c>
      <c r="E143" s="88"/>
      <c r="F143" s="88"/>
      <c r="G143" s="88"/>
    </row>
    <row r="144" spans="2:7" s="55" customFormat="1">
      <c r="B144" s="53"/>
      <c r="C144" s="87"/>
      <c r="D144" s="88" t="str">
        <f>IF('Workstation DataBase'!A199="","",'Workstation DataBase'!A199)</f>
        <v/>
      </c>
      <c r="E144" s="88"/>
      <c r="F144" s="88"/>
      <c r="G144" s="88"/>
    </row>
    <row r="145" spans="2:7" s="55" customFormat="1">
      <c r="B145" s="53"/>
      <c r="C145" s="87"/>
      <c r="D145" s="88" t="str">
        <f>IF('Workstation DataBase'!A200="","",'Workstation DataBase'!A200)</f>
        <v/>
      </c>
      <c r="E145" s="88"/>
      <c r="F145" s="88"/>
      <c r="G145" s="88"/>
    </row>
    <row r="146" spans="2:7" s="55" customFormat="1">
      <c r="B146" s="53"/>
      <c r="C146" s="87"/>
      <c r="D146" s="88" t="str">
        <f>IF('Workstation DataBase'!A201="","",'Workstation DataBase'!A201)</f>
        <v/>
      </c>
      <c r="E146" s="88"/>
      <c r="F146" s="88"/>
      <c r="G146" s="88"/>
    </row>
    <row r="147" spans="2:7" s="55" customFormat="1">
      <c r="B147" s="53"/>
      <c r="C147" s="87"/>
      <c r="D147" s="88" t="str">
        <f>IF('Workstation DataBase'!A202="","",'Workstation DataBase'!A202)</f>
        <v/>
      </c>
      <c r="E147" s="88"/>
      <c r="F147" s="88"/>
      <c r="G147" s="88"/>
    </row>
    <row r="148" spans="2:7" s="55" customFormat="1">
      <c r="B148" s="53"/>
      <c r="C148" s="87"/>
      <c r="D148" s="88" t="str">
        <f>IF('Workstation DataBase'!A203="","",'Workstation DataBase'!A203)</f>
        <v/>
      </c>
      <c r="E148" s="88"/>
      <c r="F148" s="88"/>
      <c r="G148" s="88"/>
    </row>
    <row r="149" spans="2:7" s="55" customFormat="1">
      <c r="B149" s="53"/>
      <c r="C149" s="87"/>
      <c r="D149" s="88" t="str">
        <f>IF('Workstation DataBase'!A204="","",'Workstation DataBase'!A204)</f>
        <v/>
      </c>
      <c r="E149" s="88"/>
      <c r="F149" s="88"/>
      <c r="G149" s="88"/>
    </row>
    <row r="150" spans="2:7" s="55" customFormat="1">
      <c r="B150" s="53"/>
      <c r="C150" s="87"/>
      <c r="D150" s="88" t="str">
        <f>IF('Workstation DataBase'!A205="","",'Workstation DataBase'!A205)</f>
        <v/>
      </c>
      <c r="E150" s="88"/>
      <c r="F150" s="88"/>
      <c r="G150" s="88"/>
    </row>
    <row r="151" spans="2:7" s="55" customFormat="1">
      <c r="B151" s="53"/>
      <c r="C151" s="87"/>
      <c r="D151" s="88" t="str">
        <f>IF('Workstation DataBase'!A206="","",'Workstation DataBase'!A206)</f>
        <v/>
      </c>
      <c r="E151" s="88"/>
      <c r="F151" s="88"/>
      <c r="G151" s="88"/>
    </row>
    <row r="152" spans="2:7" s="55" customFormat="1">
      <c r="B152" s="53"/>
      <c r="C152" s="87"/>
      <c r="D152" s="88" t="str">
        <f>IF('Workstation DataBase'!A207="","",'Workstation DataBase'!A207)</f>
        <v/>
      </c>
      <c r="E152" s="88"/>
      <c r="F152" s="88"/>
      <c r="G152" s="88"/>
    </row>
    <row r="153" spans="2:7" s="55" customFormat="1">
      <c r="B153" s="53"/>
      <c r="C153" s="87"/>
      <c r="D153" s="88" t="str">
        <f>IF('Workstation DataBase'!A208="","",'Workstation DataBase'!A208)</f>
        <v/>
      </c>
      <c r="E153" s="88"/>
      <c r="F153" s="88"/>
      <c r="G153" s="88"/>
    </row>
    <row r="154" spans="2:7" s="55" customFormat="1">
      <c r="B154" s="53"/>
      <c r="C154" s="87"/>
      <c r="D154" s="88" t="str">
        <f>IF('Workstation DataBase'!A209="","",'Workstation DataBase'!A209)</f>
        <v/>
      </c>
      <c r="E154" s="88"/>
      <c r="F154" s="88"/>
      <c r="G154" s="88"/>
    </row>
    <row r="155" spans="2:7" s="55" customFormat="1">
      <c r="B155" s="53"/>
      <c r="C155" s="87"/>
      <c r="D155" s="88" t="str">
        <f>IF('Workstation DataBase'!A210="","",'Workstation DataBase'!A210)</f>
        <v/>
      </c>
      <c r="E155" s="88"/>
      <c r="F155" s="88"/>
      <c r="G155" s="88"/>
    </row>
    <row r="156" spans="2:7" s="55" customFormat="1">
      <c r="B156" s="53"/>
      <c r="C156" s="87"/>
      <c r="D156" s="88" t="str">
        <f>IF('Workstation DataBase'!A211="","",'Workstation DataBase'!A211)</f>
        <v/>
      </c>
      <c r="E156" s="88"/>
      <c r="F156" s="88"/>
      <c r="G156" s="88"/>
    </row>
    <row r="157" spans="2:7" s="55" customFormat="1">
      <c r="B157" s="53"/>
      <c r="C157" s="87"/>
      <c r="D157" s="88" t="str">
        <f>IF('Workstation DataBase'!A212="","",'Workstation DataBase'!A212)</f>
        <v/>
      </c>
      <c r="E157" s="88"/>
      <c r="F157" s="88"/>
      <c r="G157" s="88"/>
    </row>
    <row r="158" spans="2:7" s="55" customFormat="1">
      <c r="B158" s="53"/>
      <c r="C158" s="87"/>
      <c r="D158" s="88" t="str">
        <f>IF('Workstation DataBase'!A213="","",'Workstation DataBase'!A213)</f>
        <v/>
      </c>
      <c r="E158" s="88"/>
      <c r="F158" s="88"/>
      <c r="G158" s="88"/>
    </row>
    <row r="159" spans="2:7" s="55" customFormat="1">
      <c r="B159" s="53"/>
      <c r="C159" s="87"/>
      <c r="D159" s="88" t="str">
        <f>IF('Workstation DataBase'!A214="","",'Workstation DataBase'!A214)</f>
        <v/>
      </c>
      <c r="E159" s="88"/>
      <c r="F159" s="88"/>
      <c r="G159" s="88"/>
    </row>
    <row r="160" spans="2:7" s="55" customFormat="1">
      <c r="B160" s="53"/>
      <c r="C160" s="87"/>
      <c r="D160" s="88" t="str">
        <f>IF('Workstation DataBase'!A215="","",'Workstation DataBase'!A215)</f>
        <v/>
      </c>
      <c r="E160" s="88"/>
      <c r="F160" s="88"/>
      <c r="G160" s="88"/>
    </row>
    <row r="161" spans="2:7" s="55" customFormat="1">
      <c r="B161" s="53"/>
      <c r="C161" s="87"/>
      <c r="D161" s="88" t="str">
        <f>IF('Workstation DataBase'!A216="","",'Workstation DataBase'!A216)</f>
        <v/>
      </c>
      <c r="E161" s="88"/>
      <c r="F161" s="88"/>
      <c r="G161" s="88"/>
    </row>
    <row r="162" spans="2:7" s="55" customFormat="1">
      <c r="B162" s="53"/>
      <c r="C162" s="87"/>
      <c r="D162" s="88" t="str">
        <f>IF('Workstation DataBase'!A217="","",'Workstation DataBase'!A217)</f>
        <v/>
      </c>
      <c r="E162" s="88"/>
      <c r="F162" s="88"/>
      <c r="G162" s="88"/>
    </row>
    <row r="163" spans="2:7" s="55" customFormat="1">
      <c r="B163" s="53"/>
      <c r="C163" s="87"/>
      <c r="D163" s="88" t="str">
        <f>IF('Workstation DataBase'!A218="","",'Workstation DataBase'!A218)</f>
        <v/>
      </c>
      <c r="E163" s="88"/>
      <c r="F163" s="88"/>
      <c r="G163" s="88"/>
    </row>
    <row r="164" spans="2:7" s="55" customFormat="1">
      <c r="B164" s="53"/>
      <c r="C164" s="87"/>
      <c r="D164" s="88" t="str">
        <f>IF('Workstation DataBase'!A219="","",'Workstation DataBase'!A219)</f>
        <v/>
      </c>
      <c r="E164" s="88"/>
      <c r="F164" s="88"/>
      <c r="G164" s="88"/>
    </row>
    <row r="165" spans="2:7" s="55" customFormat="1">
      <c r="B165" s="53"/>
      <c r="C165" s="87"/>
      <c r="D165" s="88" t="str">
        <f>IF('Workstation DataBase'!A220="","",'Workstation DataBase'!A220)</f>
        <v/>
      </c>
      <c r="E165" s="88"/>
      <c r="F165" s="88"/>
      <c r="G165" s="88"/>
    </row>
    <row r="166" spans="2:7" s="55" customFormat="1">
      <c r="B166" s="53"/>
      <c r="C166" s="87"/>
      <c r="D166" s="88" t="str">
        <f>IF('Workstation DataBase'!A221="","",'Workstation DataBase'!A221)</f>
        <v/>
      </c>
      <c r="E166" s="88"/>
      <c r="F166" s="88"/>
      <c r="G166" s="88"/>
    </row>
    <row r="167" spans="2:7" s="55" customFormat="1">
      <c r="B167" s="53"/>
      <c r="C167" s="87"/>
      <c r="D167" s="88" t="str">
        <f>IF('Workstation DataBase'!A222="","",'Workstation DataBase'!A222)</f>
        <v/>
      </c>
      <c r="E167" s="88"/>
      <c r="F167" s="88"/>
      <c r="G167" s="88"/>
    </row>
    <row r="168" spans="2:7" s="55" customFormat="1">
      <c r="B168" s="53"/>
      <c r="C168" s="87"/>
      <c r="D168" s="88" t="str">
        <f>IF('Workstation DataBase'!A223="","",'Workstation DataBase'!A223)</f>
        <v/>
      </c>
      <c r="E168" s="88"/>
      <c r="F168" s="88"/>
      <c r="G168" s="88"/>
    </row>
    <row r="169" spans="2:7" s="55" customFormat="1">
      <c r="B169" s="53"/>
      <c r="C169" s="87"/>
      <c r="D169" s="88" t="str">
        <f>IF('Workstation DataBase'!A224="","",'Workstation DataBase'!A224)</f>
        <v/>
      </c>
      <c r="E169" s="88"/>
      <c r="F169" s="88"/>
      <c r="G169" s="88"/>
    </row>
    <row r="170" spans="2:7" s="55" customFormat="1">
      <c r="B170" s="53"/>
      <c r="C170" s="87"/>
      <c r="D170" s="88" t="str">
        <f>IF('Workstation DataBase'!A225="","",'Workstation DataBase'!A225)</f>
        <v/>
      </c>
      <c r="E170" s="88"/>
      <c r="F170" s="88"/>
      <c r="G170" s="88"/>
    </row>
    <row r="171" spans="2:7" s="55" customFormat="1">
      <c r="B171" s="53"/>
      <c r="C171" s="87"/>
      <c r="D171" s="88" t="str">
        <f>IF('Workstation DataBase'!A226="","",'Workstation DataBase'!A226)</f>
        <v/>
      </c>
      <c r="E171" s="88"/>
      <c r="F171" s="88"/>
      <c r="G171" s="88"/>
    </row>
    <row r="172" spans="2:7" s="55" customFormat="1">
      <c r="B172" s="53"/>
      <c r="C172" s="87"/>
      <c r="D172" s="88" t="str">
        <f>IF('Workstation DataBase'!A227="","",'Workstation DataBase'!A227)</f>
        <v/>
      </c>
      <c r="E172" s="88"/>
      <c r="F172" s="88"/>
      <c r="G172" s="88"/>
    </row>
    <row r="173" spans="2:7" s="55" customFormat="1">
      <c r="B173" s="53"/>
      <c r="C173" s="87"/>
      <c r="D173" s="88" t="str">
        <f>IF('Workstation DataBase'!A228="","",'Workstation DataBase'!A228)</f>
        <v/>
      </c>
      <c r="E173" s="88"/>
      <c r="F173" s="88"/>
      <c r="G173" s="88"/>
    </row>
    <row r="174" spans="2:7" s="55" customFormat="1">
      <c r="B174" s="53"/>
      <c r="C174" s="87"/>
      <c r="D174" s="88" t="str">
        <f>IF('Workstation DataBase'!A229="","",'Workstation DataBase'!A229)</f>
        <v/>
      </c>
      <c r="E174" s="88"/>
      <c r="F174" s="88"/>
      <c r="G174" s="88"/>
    </row>
    <row r="175" spans="2:7" s="55" customFormat="1">
      <c r="B175" s="53"/>
      <c r="C175" s="87"/>
      <c r="D175" s="88" t="str">
        <f>IF('Workstation DataBase'!A230="","",'Workstation DataBase'!A230)</f>
        <v/>
      </c>
      <c r="E175" s="88"/>
      <c r="F175" s="88"/>
      <c r="G175" s="88"/>
    </row>
    <row r="176" spans="2:7" s="55" customFormat="1">
      <c r="B176" s="53"/>
      <c r="C176" s="87"/>
      <c r="D176" s="88" t="str">
        <f>IF('Workstation DataBase'!A231="","",'Workstation DataBase'!A231)</f>
        <v/>
      </c>
      <c r="E176" s="88"/>
      <c r="F176" s="88"/>
      <c r="G176" s="88"/>
    </row>
    <row r="177" spans="2:7" s="55" customFormat="1">
      <c r="B177" s="53"/>
      <c r="C177" s="87"/>
      <c r="D177" s="88" t="str">
        <f>IF('Workstation DataBase'!A232="","",'Workstation DataBase'!A232)</f>
        <v/>
      </c>
      <c r="E177" s="88"/>
      <c r="F177" s="88"/>
      <c r="G177" s="88"/>
    </row>
    <row r="178" spans="2:7" s="55" customFormat="1">
      <c r="B178" s="53"/>
      <c r="C178" s="87"/>
      <c r="D178" s="88" t="str">
        <f>IF('Workstation DataBase'!A233="","",'Workstation DataBase'!A233)</f>
        <v/>
      </c>
      <c r="E178" s="88"/>
      <c r="F178" s="88"/>
      <c r="G178" s="88"/>
    </row>
    <row r="179" spans="2:7" s="55" customFormat="1">
      <c r="B179" s="53"/>
      <c r="C179" s="87"/>
      <c r="D179" s="88" t="str">
        <f>IF('Workstation DataBase'!A234="","",'Workstation DataBase'!A234)</f>
        <v/>
      </c>
      <c r="E179" s="88"/>
      <c r="F179" s="88"/>
      <c r="G179" s="88"/>
    </row>
    <row r="180" spans="2:7" s="55" customFormat="1">
      <c r="B180" s="53"/>
      <c r="C180" s="87"/>
      <c r="D180" s="88" t="str">
        <f>IF('Workstation DataBase'!A235="","",'Workstation DataBase'!A235)</f>
        <v/>
      </c>
      <c r="E180" s="88"/>
      <c r="F180" s="88"/>
      <c r="G180" s="88"/>
    </row>
    <row r="181" spans="2:7" s="55" customFormat="1">
      <c r="B181" s="53"/>
      <c r="C181" s="87"/>
      <c r="D181" s="88" t="str">
        <f>IF('Workstation DataBase'!A236="","",'Workstation DataBase'!A236)</f>
        <v/>
      </c>
      <c r="E181" s="88"/>
      <c r="F181" s="88"/>
      <c r="G181" s="88"/>
    </row>
    <row r="182" spans="2:7" s="55" customFormat="1">
      <c r="B182" s="53"/>
      <c r="C182" s="87"/>
      <c r="D182" s="88" t="str">
        <f>IF('Workstation DataBase'!A237="","",'Workstation DataBase'!A237)</f>
        <v/>
      </c>
      <c r="E182" s="88"/>
      <c r="F182" s="88"/>
      <c r="G182" s="88"/>
    </row>
    <row r="183" spans="2:7" s="55" customFormat="1">
      <c r="B183" s="53"/>
      <c r="C183" s="87"/>
      <c r="D183" s="88" t="str">
        <f>IF('Workstation DataBase'!A238="","",'Workstation DataBase'!A238)</f>
        <v/>
      </c>
      <c r="E183" s="88"/>
      <c r="F183" s="88"/>
      <c r="G183" s="88"/>
    </row>
    <row r="184" spans="2:7" s="55" customFormat="1">
      <c r="B184" s="53"/>
      <c r="C184" s="87"/>
      <c r="D184" s="88" t="str">
        <f>IF('Workstation DataBase'!A239="","",'Workstation DataBase'!A239)</f>
        <v/>
      </c>
      <c r="E184" s="88"/>
      <c r="F184" s="88"/>
      <c r="G184" s="88"/>
    </row>
    <row r="185" spans="2:7" s="55" customFormat="1">
      <c r="B185" s="53"/>
      <c r="C185" s="87"/>
      <c r="D185" s="88" t="str">
        <f>IF('Workstation DataBase'!A240="","",'Workstation DataBase'!A240)</f>
        <v/>
      </c>
      <c r="E185" s="88"/>
      <c r="F185" s="88"/>
      <c r="G185" s="88"/>
    </row>
    <row r="186" spans="2:7" s="55" customFormat="1">
      <c r="B186" s="53"/>
      <c r="C186" s="87"/>
      <c r="D186" s="88" t="str">
        <f>IF('Workstation DataBase'!A241="","",'Workstation DataBase'!A241)</f>
        <v/>
      </c>
      <c r="E186" s="88"/>
      <c r="F186" s="88"/>
      <c r="G186" s="88"/>
    </row>
    <row r="187" spans="2:7" s="55" customFormat="1">
      <c r="B187" s="53"/>
      <c r="C187" s="87"/>
      <c r="D187" s="88" t="str">
        <f>IF('Workstation DataBase'!A242="","",'Workstation DataBase'!A242)</f>
        <v/>
      </c>
      <c r="E187" s="88"/>
      <c r="F187" s="88"/>
      <c r="G187" s="88"/>
    </row>
    <row r="188" spans="2:7" s="55" customFormat="1">
      <c r="B188" s="53"/>
      <c r="C188" s="87"/>
      <c r="D188" s="88" t="str">
        <f>IF('Workstation DataBase'!A243="","",'Workstation DataBase'!A243)</f>
        <v/>
      </c>
      <c r="E188" s="88"/>
      <c r="F188" s="88"/>
      <c r="G188" s="88"/>
    </row>
    <row r="189" spans="2:7" s="55" customFormat="1">
      <c r="B189" s="53"/>
      <c r="C189" s="87"/>
      <c r="D189" s="88" t="str">
        <f>IF('Workstation DataBase'!A244="","",'Workstation DataBase'!A244)</f>
        <v/>
      </c>
      <c r="E189" s="88"/>
      <c r="F189" s="88"/>
      <c r="G189" s="88"/>
    </row>
    <row r="190" spans="2:7" s="55" customFormat="1">
      <c r="B190" s="53"/>
      <c r="C190" s="87"/>
      <c r="D190" s="88" t="str">
        <f>IF('Workstation DataBase'!A245="","",'Workstation DataBase'!A245)</f>
        <v/>
      </c>
      <c r="E190" s="88"/>
      <c r="F190" s="88"/>
      <c r="G190" s="88"/>
    </row>
    <row r="191" spans="2:7" s="55" customFormat="1">
      <c r="B191" s="53"/>
      <c r="C191" s="87"/>
      <c r="D191" s="88" t="str">
        <f>IF('Workstation DataBase'!A246="","",'Workstation DataBase'!A246)</f>
        <v/>
      </c>
      <c r="E191" s="88"/>
      <c r="F191" s="88"/>
      <c r="G191" s="88"/>
    </row>
    <row r="192" spans="2:7" s="55" customFormat="1">
      <c r="B192" s="53"/>
      <c r="C192" s="87"/>
      <c r="D192" s="88" t="str">
        <f>IF('Workstation DataBase'!A247="","",'Workstation DataBase'!A247)</f>
        <v/>
      </c>
      <c r="E192" s="88"/>
      <c r="F192" s="88"/>
      <c r="G192" s="88"/>
    </row>
    <row r="193" spans="2:7" s="55" customFormat="1">
      <c r="B193" s="53"/>
      <c r="C193" s="87"/>
      <c r="D193" s="88" t="str">
        <f>IF('Workstation DataBase'!A248="","",'Workstation DataBase'!A248)</f>
        <v/>
      </c>
      <c r="E193" s="88"/>
      <c r="F193" s="88"/>
      <c r="G193" s="88"/>
    </row>
    <row r="194" spans="2:7" s="55" customFormat="1">
      <c r="B194" s="53"/>
      <c r="C194" s="87"/>
      <c r="D194" s="88" t="str">
        <f>IF('Workstation DataBase'!A249="","",'Workstation DataBase'!A249)</f>
        <v/>
      </c>
      <c r="E194" s="88"/>
      <c r="F194" s="88"/>
      <c r="G194" s="88"/>
    </row>
    <row r="195" spans="2:7" s="55" customFormat="1">
      <c r="B195" s="53"/>
      <c r="C195" s="87"/>
      <c r="D195" s="88" t="str">
        <f>IF('Workstation DataBase'!A250="","",'Workstation DataBase'!A250)</f>
        <v/>
      </c>
      <c r="E195" s="88"/>
      <c r="F195" s="88"/>
      <c r="G195" s="88"/>
    </row>
    <row r="196" spans="2:7" s="55" customFormat="1">
      <c r="B196" s="53"/>
      <c r="C196" s="87"/>
      <c r="D196" s="88" t="str">
        <f>IF('Workstation DataBase'!A251="","",'Workstation DataBase'!A251)</f>
        <v/>
      </c>
      <c r="E196" s="88"/>
      <c r="F196" s="88"/>
      <c r="G196" s="88"/>
    </row>
    <row r="197" spans="2:7" s="55" customFormat="1">
      <c r="B197" s="53"/>
      <c r="C197" s="87"/>
      <c r="D197" s="88" t="str">
        <f>IF('Workstation DataBase'!A252="","",'Workstation DataBase'!A252)</f>
        <v/>
      </c>
      <c r="E197" s="88"/>
      <c r="F197" s="88"/>
      <c r="G197" s="88"/>
    </row>
    <row r="198" spans="2:7" s="55" customFormat="1">
      <c r="B198" s="53"/>
      <c r="C198" s="87"/>
      <c r="D198" s="88" t="str">
        <f>IF('Workstation DataBase'!A253="","",'Workstation DataBase'!A253)</f>
        <v/>
      </c>
      <c r="E198" s="88"/>
      <c r="F198" s="88"/>
      <c r="G198" s="88"/>
    </row>
    <row r="199" spans="2:7" s="55" customFormat="1">
      <c r="B199" s="53"/>
      <c r="C199" s="87"/>
      <c r="D199" s="88" t="str">
        <f>IF('Workstation DataBase'!A254="","",'Workstation DataBase'!A254)</f>
        <v/>
      </c>
      <c r="E199" s="88"/>
      <c r="F199" s="88"/>
      <c r="G199" s="88"/>
    </row>
    <row r="200" spans="2:7" s="55" customFormat="1">
      <c r="B200" s="53"/>
      <c r="C200" s="87"/>
      <c r="D200" s="88" t="str">
        <f>IF('Workstation DataBase'!A255="","",'Workstation DataBase'!A255)</f>
        <v/>
      </c>
      <c r="E200" s="88"/>
      <c r="F200" s="88"/>
      <c r="G200" s="88"/>
    </row>
    <row r="201" spans="2:7" s="55" customFormat="1">
      <c r="B201" s="53"/>
      <c r="C201" s="87"/>
      <c r="D201" s="88" t="str">
        <f>IF('Workstation DataBase'!A256="","",'Workstation DataBase'!A256)</f>
        <v/>
      </c>
      <c r="E201" s="88"/>
      <c r="F201" s="88"/>
      <c r="G201" s="88"/>
    </row>
    <row r="202" spans="2:7" s="55" customFormat="1">
      <c r="B202" s="53"/>
      <c r="C202" s="87"/>
      <c r="D202" s="88" t="str">
        <f>IF('Workstation DataBase'!A257="","",'Workstation DataBase'!A257)</f>
        <v/>
      </c>
      <c r="E202" s="88"/>
      <c r="F202" s="88"/>
      <c r="G202" s="88"/>
    </row>
    <row r="203" spans="2:7" s="55" customFormat="1">
      <c r="B203" s="53"/>
      <c r="C203" s="87"/>
      <c r="D203" s="88" t="str">
        <f>IF('Workstation DataBase'!A258="","",'Workstation DataBase'!A258)</f>
        <v/>
      </c>
      <c r="E203" s="88"/>
      <c r="F203" s="88"/>
      <c r="G203" s="88"/>
    </row>
    <row r="204" spans="2:7" s="55" customFormat="1">
      <c r="B204" s="53"/>
      <c r="C204" s="87"/>
      <c r="D204" s="88" t="str">
        <f>IF('Workstation DataBase'!A259="","",'Workstation DataBase'!A259)</f>
        <v/>
      </c>
      <c r="E204" s="88"/>
      <c r="F204" s="88"/>
      <c r="G204" s="88"/>
    </row>
    <row r="205" spans="2:7" s="55" customFormat="1">
      <c r="B205" s="53"/>
      <c r="C205" s="87"/>
      <c r="D205" s="88" t="str">
        <f>IF('Workstation DataBase'!A260="","",'Workstation DataBase'!A260)</f>
        <v/>
      </c>
      <c r="E205" s="88"/>
      <c r="F205" s="88"/>
      <c r="G205" s="88"/>
    </row>
    <row r="206" spans="2:7" s="55" customFormat="1">
      <c r="B206" s="53"/>
      <c r="C206" s="87"/>
      <c r="D206" s="88" t="str">
        <f>IF('Workstation DataBase'!A261="","",'Workstation DataBase'!A261)</f>
        <v/>
      </c>
      <c r="E206" s="88"/>
      <c r="F206" s="88"/>
      <c r="G206" s="88"/>
    </row>
    <row r="207" spans="2:7" s="55" customFormat="1">
      <c r="B207" s="53"/>
      <c r="C207" s="87"/>
      <c r="D207" s="88" t="str">
        <f>IF('Workstation DataBase'!A262="","",'Workstation DataBase'!A262)</f>
        <v/>
      </c>
      <c r="E207" s="88"/>
      <c r="F207" s="88"/>
      <c r="G207" s="88"/>
    </row>
    <row r="208" spans="2:7" s="55" customFormat="1">
      <c r="B208" s="53"/>
      <c r="C208" s="87"/>
      <c r="D208" s="88" t="str">
        <f>IF('Workstation DataBase'!A263="","",'Workstation DataBase'!A263)</f>
        <v/>
      </c>
      <c r="E208" s="88"/>
      <c r="F208" s="88"/>
      <c r="G208" s="88"/>
    </row>
    <row r="209" spans="2:7" s="55" customFormat="1">
      <c r="B209" s="53"/>
      <c r="C209" s="87"/>
      <c r="D209" s="88" t="str">
        <f>IF('Workstation DataBase'!A264="","",'Workstation DataBase'!A264)</f>
        <v/>
      </c>
      <c r="E209" s="88"/>
      <c r="F209" s="88"/>
      <c r="G209" s="88"/>
    </row>
    <row r="210" spans="2:7" s="55" customFormat="1">
      <c r="B210" s="53"/>
      <c r="C210" s="87"/>
      <c r="D210" s="88" t="str">
        <f>IF('Workstation DataBase'!A265="","",'Workstation DataBase'!A265)</f>
        <v/>
      </c>
      <c r="E210" s="88"/>
      <c r="F210" s="88"/>
      <c r="G210" s="88"/>
    </row>
    <row r="211" spans="2:7" s="55" customFormat="1">
      <c r="B211" s="53"/>
      <c r="C211" s="87"/>
      <c r="D211" s="88" t="str">
        <f>IF('Workstation DataBase'!A266="","",'Workstation DataBase'!A266)</f>
        <v/>
      </c>
      <c r="E211" s="88"/>
      <c r="F211" s="88"/>
      <c r="G211" s="88"/>
    </row>
    <row r="212" spans="2:7" s="55" customFormat="1">
      <c r="B212" s="53"/>
      <c r="C212" s="87"/>
      <c r="D212" s="88" t="str">
        <f>IF('Workstation DataBase'!A267="","",'Workstation DataBase'!A267)</f>
        <v/>
      </c>
      <c r="E212" s="88"/>
      <c r="F212" s="88"/>
      <c r="G212" s="88"/>
    </row>
    <row r="213" spans="2:7" s="55" customFormat="1">
      <c r="B213" s="53"/>
      <c r="C213" s="87"/>
      <c r="D213" s="88" t="str">
        <f>IF('Workstation DataBase'!A268="","",'Workstation DataBase'!A268)</f>
        <v/>
      </c>
      <c r="E213" s="88"/>
      <c r="F213" s="88"/>
      <c r="G213" s="88"/>
    </row>
    <row r="214" spans="2:7" s="55" customFormat="1">
      <c r="B214" s="53"/>
      <c r="C214" s="87"/>
      <c r="D214" s="88" t="str">
        <f>IF('Workstation DataBase'!A269="","",'Workstation DataBase'!A269)</f>
        <v/>
      </c>
      <c r="E214" s="88"/>
      <c r="F214" s="88"/>
      <c r="G214" s="88"/>
    </row>
    <row r="215" spans="2:7" s="55" customFormat="1">
      <c r="B215" s="53"/>
      <c r="C215" s="87"/>
      <c r="D215" s="88" t="str">
        <f>IF('Workstation DataBase'!A270="","",'Workstation DataBase'!A270)</f>
        <v/>
      </c>
      <c r="E215" s="88"/>
      <c r="F215" s="88"/>
      <c r="G215" s="88"/>
    </row>
    <row r="216" spans="2:7" s="55" customFormat="1">
      <c r="B216" s="53"/>
      <c r="C216" s="87"/>
      <c r="D216" s="88" t="str">
        <f>IF('Workstation DataBase'!A271="","",'Workstation DataBase'!A271)</f>
        <v/>
      </c>
      <c r="E216" s="88"/>
      <c r="F216" s="88"/>
      <c r="G216" s="88"/>
    </row>
    <row r="217" spans="2:7" s="55" customFormat="1">
      <c r="B217" s="53"/>
      <c r="C217" s="87"/>
      <c r="D217" s="88" t="str">
        <f>IF('Workstation DataBase'!A272="","",'Workstation DataBase'!A272)</f>
        <v/>
      </c>
      <c r="E217" s="88"/>
      <c r="F217" s="88"/>
      <c r="G217" s="88"/>
    </row>
    <row r="218" spans="2:7" s="55" customFormat="1">
      <c r="B218" s="53"/>
      <c r="C218" s="87"/>
      <c r="D218" s="88" t="str">
        <f>IF('Workstation DataBase'!A273="","",'Workstation DataBase'!A273)</f>
        <v/>
      </c>
      <c r="E218" s="88"/>
      <c r="F218" s="88"/>
      <c r="G218" s="88"/>
    </row>
    <row r="219" spans="2:7" s="55" customFormat="1">
      <c r="B219" s="53"/>
      <c r="C219" s="87"/>
      <c r="D219" s="88" t="str">
        <f>IF('Workstation DataBase'!A274="","",'Workstation DataBase'!A274)</f>
        <v/>
      </c>
      <c r="E219" s="88"/>
      <c r="F219" s="88"/>
      <c r="G219" s="88"/>
    </row>
    <row r="220" spans="2:7" s="55" customFormat="1">
      <c r="B220" s="53"/>
      <c r="C220" s="87"/>
      <c r="D220" s="88" t="str">
        <f>IF('Workstation DataBase'!A275="","",'Workstation DataBase'!A275)</f>
        <v/>
      </c>
      <c r="E220" s="88"/>
      <c r="F220" s="88"/>
      <c r="G220" s="88"/>
    </row>
    <row r="221" spans="2:7" s="55" customFormat="1">
      <c r="B221" s="53"/>
      <c r="C221" s="87"/>
      <c r="D221" s="88" t="str">
        <f>IF('Workstation DataBase'!A276="","",'Workstation DataBase'!A276)</f>
        <v/>
      </c>
      <c r="E221" s="88"/>
      <c r="F221" s="88"/>
      <c r="G221" s="88"/>
    </row>
    <row r="222" spans="2:7" s="55" customFormat="1">
      <c r="B222" s="53"/>
      <c r="C222" s="87"/>
      <c r="D222" s="88" t="str">
        <f>IF('Workstation DataBase'!A277="","",'Workstation DataBase'!A277)</f>
        <v/>
      </c>
      <c r="E222" s="88"/>
      <c r="F222" s="88"/>
      <c r="G222" s="88"/>
    </row>
    <row r="223" spans="2:7" s="55" customFormat="1">
      <c r="B223" s="53"/>
      <c r="C223" s="87"/>
      <c r="D223" s="88" t="str">
        <f>IF('Workstation DataBase'!A278="","",'Workstation DataBase'!A278)</f>
        <v/>
      </c>
      <c r="E223" s="88"/>
      <c r="F223" s="88"/>
      <c r="G223" s="88"/>
    </row>
    <row r="224" spans="2:7" s="55" customFormat="1">
      <c r="B224" s="53"/>
      <c r="C224" s="87"/>
      <c r="D224" s="88" t="str">
        <f>IF('Workstation DataBase'!A279="","",'Workstation DataBase'!A279)</f>
        <v/>
      </c>
      <c r="E224" s="88"/>
      <c r="F224" s="88"/>
      <c r="G224" s="88"/>
    </row>
    <row r="225" spans="2:7" s="55" customFormat="1">
      <c r="B225" s="53"/>
      <c r="C225" s="87"/>
      <c r="D225" s="88" t="str">
        <f>IF('Workstation DataBase'!A280="","",'Workstation DataBase'!A280)</f>
        <v/>
      </c>
      <c r="E225" s="88"/>
      <c r="F225" s="88"/>
      <c r="G225" s="88"/>
    </row>
    <row r="226" spans="2:7" s="55" customFormat="1">
      <c r="B226" s="53"/>
      <c r="C226" s="87"/>
      <c r="D226" s="88" t="str">
        <f>IF('Workstation DataBase'!A281="","",'Workstation DataBase'!A281)</f>
        <v/>
      </c>
      <c r="E226" s="88"/>
      <c r="F226" s="88"/>
      <c r="G226" s="88"/>
    </row>
    <row r="227" spans="2:7" s="55" customFormat="1">
      <c r="B227" s="53"/>
      <c r="C227" s="87"/>
      <c r="D227" s="88" t="str">
        <f>IF('Workstation DataBase'!A282="","",'Workstation DataBase'!A282)</f>
        <v/>
      </c>
      <c r="E227" s="88"/>
      <c r="F227" s="88"/>
      <c r="G227" s="88"/>
    </row>
    <row r="228" spans="2:7" s="55" customFormat="1">
      <c r="B228" s="53"/>
      <c r="C228" s="87"/>
      <c r="D228" s="88" t="str">
        <f>IF('Workstation DataBase'!A283="","",'Workstation DataBase'!A283)</f>
        <v/>
      </c>
      <c r="E228" s="88"/>
      <c r="F228" s="88"/>
      <c r="G228" s="88"/>
    </row>
    <row r="229" spans="2:7" s="55" customFormat="1">
      <c r="B229" s="53"/>
      <c r="C229" s="87"/>
      <c r="D229" s="88" t="str">
        <f>IF('Workstation DataBase'!A284="","",'Workstation DataBase'!A284)</f>
        <v/>
      </c>
      <c r="E229" s="88"/>
      <c r="F229" s="88"/>
      <c r="G229" s="88"/>
    </row>
    <row r="230" spans="2:7" s="55" customFormat="1">
      <c r="B230" s="53"/>
      <c r="C230" s="87"/>
      <c r="D230" s="88" t="str">
        <f>IF('Workstation DataBase'!A285="","",'Workstation DataBase'!A285)</f>
        <v/>
      </c>
      <c r="E230" s="88"/>
      <c r="F230" s="88"/>
      <c r="G230" s="88"/>
    </row>
    <row r="231" spans="2:7" s="55" customFormat="1">
      <c r="B231" s="53"/>
      <c r="C231" s="87"/>
      <c r="D231" s="88" t="str">
        <f>IF('Workstation DataBase'!A286="","",'Workstation DataBase'!A286)</f>
        <v/>
      </c>
      <c r="E231" s="88"/>
      <c r="F231" s="88"/>
      <c r="G231" s="88"/>
    </row>
    <row r="232" spans="2:7" s="55" customFormat="1">
      <c r="B232" s="53"/>
      <c r="C232" s="87"/>
      <c r="D232" s="88" t="str">
        <f>IF('Workstation DataBase'!A287="","",'Workstation DataBase'!A287)</f>
        <v/>
      </c>
      <c r="E232" s="88"/>
      <c r="F232" s="88"/>
      <c r="G232" s="88"/>
    </row>
    <row r="233" spans="2:7" s="55" customFormat="1">
      <c r="B233" s="53"/>
      <c r="C233" s="87"/>
      <c r="D233" s="88" t="str">
        <f>IF('Workstation DataBase'!A288="","",'Workstation DataBase'!A288)</f>
        <v/>
      </c>
      <c r="E233" s="88"/>
      <c r="F233" s="88"/>
      <c r="G233" s="88"/>
    </row>
    <row r="234" spans="2:7" s="55" customFormat="1">
      <c r="B234" s="53"/>
      <c r="C234" s="87"/>
      <c r="D234" s="88" t="str">
        <f>IF('Workstation DataBase'!A289="","",'Workstation DataBase'!A289)</f>
        <v/>
      </c>
      <c r="E234" s="88"/>
      <c r="F234" s="88"/>
      <c r="G234" s="88"/>
    </row>
    <row r="235" spans="2:7" s="55" customFormat="1">
      <c r="B235" s="53"/>
      <c r="C235" s="87"/>
      <c r="D235" s="88" t="str">
        <f>IF('Workstation DataBase'!A290="","",'Workstation DataBase'!A290)</f>
        <v/>
      </c>
      <c r="E235" s="88"/>
      <c r="F235" s="88"/>
      <c r="G235" s="88"/>
    </row>
    <row r="236" spans="2:7" s="55" customFormat="1">
      <c r="B236" s="53"/>
      <c r="C236" s="87"/>
      <c r="D236" s="88" t="str">
        <f>IF('Workstation DataBase'!A291="","",'Workstation DataBase'!A291)</f>
        <v/>
      </c>
      <c r="E236" s="88"/>
      <c r="F236" s="88"/>
      <c r="G236" s="88"/>
    </row>
    <row r="237" spans="2:7" s="55" customFormat="1">
      <c r="B237" s="53"/>
      <c r="C237" s="87"/>
      <c r="D237" s="88" t="str">
        <f>IF('Workstation DataBase'!A292="","",'Workstation DataBase'!A292)</f>
        <v/>
      </c>
      <c r="E237" s="88"/>
      <c r="F237" s="88"/>
      <c r="G237" s="88"/>
    </row>
    <row r="238" spans="2:7" s="55" customFormat="1">
      <c r="B238" s="53"/>
      <c r="C238" s="87"/>
      <c r="D238" s="88" t="str">
        <f>IF('Workstation DataBase'!A293="","",'Workstation DataBase'!A293)</f>
        <v/>
      </c>
      <c r="E238" s="88"/>
      <c r="F238" s="88"/>
      <c r="G238" s="88"/>
    </row>
    <row r="239" spans="2:7" s="55" customFormat="1">
      <c r="B239" s="53"/>
      <c r="C239" s="87"/>
      <c r="D239" s="88" t="str">
        <f>IF('Workstation DataBase'!A294="","",'Workstation DataBase'!A294)</f>
        <v/>
      </c>
      <c r="E239" s="88"/>
      <c r="F239" s="88"/>
      <c r="G239" s="88"/>
    </row>
    <row r="240" spans="2:7" s="55" customFormat="1">
      <c r="B240" s="53"/>
      <c r="C240" s="87"/>
      <c r="D240" s="88" t="str">
        <f>IF('Workstation DataBase'!A295="","",'Workstation DataBase'!A295)</f>
        <v/>
      </c>
      <c r="E240" s="88"/>
      <c r="F240" s="88"/>
      <c r="G240" s="88"/>
    </row>
    <row r="241" spans="2:7" s="55" customFormat="1">
      <c r="B241" s="53"/>
      <c r="C241" s="87"/>
      <c r="D241" s="88" t="str">
        <f>IF('Workstation DataBase'!A296="","",'Workstation DataBase'!A296)</f>
        <v/>
      </c>
      <c r="E241" s="88"/>
      <c r="F241" s="88"/>
      <c r="G241" s="88"/>
    </row>
    <row r="242" spans="2:7" s="55" customFormat="1">
      <c r="B242" s="53"/>
      <c r="C242" s="87"/>
      <c r="D242" s="88" t="str">
        <f>IF('Workstation DataBase'!A297="","",'Workstation DataBase'!A297)</f>
        <v/>
      </c>
      <c r="E242" s="88"/>
      <c r="F242" s="88"/>
      <c r="G242" s="88"/>
    </row>
    <row r="243" spans="2:7" s="55" customFormat="1">
      <c r="B243" s="53"/>
      <c r="C243" s="87"/>
      <c r="D243" s="88" t="str">
        <f>IF('Workstation DataBase'!A298="","",'Workstation DataBase'!A298)</f>
        <v/>
      </c>
      <c r="E243" s="88"/>
      <c r="F243" s="88"/>
      <c r="G243" s="88"/>
    </row>
    <row r="244" spans="2:7" s="55" customFormat="1">
      <c r="B244" s="53"/>
      <c r="C244" s="87"/>
      <c r="D244" s="88" t="str">
        <f>IF('Workstation DataBase'!A299="","",'Workstation DataBase'!A299)</f>
        <v/>
      </c>
      <c r="E244" s="88"/>
      <c r="F244" s="88"/>
      <c r="G244" s="88"/>
    </row>
    <row r="245" spans="2:7" s="55" customFormat="1">
      <c r="B245" s="53"/>
      <c r="C245" s="87"/>
      <c r="D245" s="88" t="str">
        <f>IF('Workstation DataBase'!A300="","",'Workstation DataBase'!A300)</f>
        <v/>
      </c>
      <c r="E245" s="88"/>
      <c r="F245" s="88"/>
      <c r="G245" s="88"/>
    </row>
    <row r="246" spans="2:7" s="55" customFormat="1">
      <c r="B246" s="53"/>
      <c r="C246" s="87"/>
      <c r="D246" s="88" t="str">
        <f>IF('Workstation DataBase'!A301="","",'Workstation DataBase'!A301)</f>
        <v/>
      </c>
      <c r="E246" s="88"/>
      <c r="F246" s="88"/>
      <c r="G246" s="88"/>
    </row>
    <row r="247" spans="2:7" s="55" customFormat="1">
      <c r="B247" s="53"/>
      <c r="C247" s="87"/>
      <c r="D247" s="88" t="str">
        <f>IF('Workstation DataBase'!A302="","",'Workstation DataBase'!A302)</f>
        <v/>
      </c>
      <c r="E247" s="88"/>
      <c r="F247" s="88"/>
      <c r="G247" s="88"/>
    </row>
    <row r="248" spans="2:7" s="55" customFormat="1">
      <c r="B248" s="53"/>
      <c r="C248" s="87"/>
      <c r="D248" s="88" t="str">
        <f>IF('Workstation DataBase'!A303="","",'Workstation DataBase'!A303)</f>
        <v/>
      </c>
      <c r="E248" s="88"/>
      <c r="F248" s="88"/>
      <c r="G248" s="88"/>
    </row>
    <row r="249" spans="2:7" s="55" customFormat="1">
      <c r="B249" s="53"/>
      <c r="C249" s="87"/>
      <c r="D249" s="88" t="str">
        <f>IF('Workstation DataBase'!A304="","",'Workstation DataBase'!A304)</f>
        <v/>
      </c>
      <c r="E249" s="88"/>
      <c r="F249" s="88"/>
      <c r="G249" s="88"/>
    </row>
    <row r="250" spans="2:7" s="55" customFormat="1">
      <c r="B250" s="53"/>
      <c r="C250" s="87"/>
      <c r="D250" s="88" t="str">
        <f>IF('Workstation DataBase'!A305="","",'Workstation DataBase'!A305)</f>
        <v/>
      </c>
      <c r="E250" s="88"/>
      <c r="F250" s="88"/>
      <c r="G250" s="88"/>
    </row>
    <row r="251" spans="2:7" s="55" customFormat="1">
      <c r="B251" s="53"/>
      <c r="C251" s="87"/>
      <c r="D251" s="88" t="str">
        <f>IF('Workstation DataBase'!A306="","",'Workstation DataBase'!A306)</f>
        <v/>
      </c>
      <c r="E251" s="88"/>
      <c r="F251" s="88"/>
      <c r="G251" s="88"/>
    </row>
    <row r="252" spans="2:7" s="55" customFormat="1">
      <c r="B252" s="53"/>
      <c r="C252" s="87"/>
      <c r="D252" s="88" t="str">
        <f>IF('Workstation DataBase'!A307="","",'Workstation DataBase'!A307)</f>
        <v/>
      </c>
      <c r="E252" s="88"/>
      <c r="F252" s="88"/>
      <c r="G252" s="88"/>
    </row>
    <row r="253" spans="2:7" s="55" customFormat="1">
      <c r="B253" s="53"/>
      <c r="C253" s="87"/>
      <c r="D253" s="88" t="str">
        <f>IF('Workstation DataBase'!A308="","",'Workstation DataBase'!A308)</f>
        <v/>
      </c>
      <c r="E253" s="88"/>
      <c r="F253" s="88"/>
      <c r="G253" s="88"/>
    </row>
    <row r="254" spans="2:7" s="55" customFormat="1">
      <c r="B254" s="53"/>
      <c r="C254" s="87"/>
      <c r="D254" s="88" t="str">
        <f>IF('Workstation DataBase'!A309="","",'Workstation DataBase'!A309)</f>
        <v/>
      </c>
      <c r="E254" s="88"/>
      <c r="F254" s="88"/>
      <c r="G254" s="88"/>
    </row>
    <row r="255" spans="2:7" s="55" customFormat="1">
      <c r="B255" s="53"/>
      <c r="C255" s="87"/>
      <c r="D255" s="88" t="str">
        <f>IF('Workstation DataBase'!A310="","",'Workstation DataBase'!A310)</f>
        <v/>
      </c>
      <c r="E255" s="88"/>
      <c r="F255" s="88"/>
      <c r="G255" s="88"/>
    </row>
    <row r="256" spans="2:7" s="55" customFormat="1">
      <c r="B256" s="53"/>
      <c r="C256" s="87"/>
      <c r="D256" s="88" t="str">
        <f>IF('Workstation DataBase'!A311="","",'Workstation DataBase'!A311)</f>
        <v/>
      </c>
      <c r="E256" s="88"/>
      <c r="F256" s="88"/>
      <c r="G256" s="88"/>
    </row>
    <row r="257" spans="2:7" s="55" customFormat="1">
      <c r="B257" s="53"/>
      <c r="C257" s="87"/>
      <c r="D257" s="88" t="str">
        <f>IF('Workstation DataBase'!A312="","",'Workstation DataBase'!A312)</f>
        <v/>
      </c>
      <c r="E257" s="88"/>
      <c r="F257" s="88"/>
      <c r="G257" s="88"/>
    </row>
    <row r="258" spans="2:7" s="55" customFormat="1">
      <c r="B258" s="53"/>
      <c r="C258" s="87"/>
      <c r="D258" s="88" t="str">
        <f>IF('Workstation DataBase'!A313="","",'Workstation DataBase'!A313)</f>
        <v/>
      </c>
      <c r="E258" s="88"/>
      <c r="F258" s="88"/>
      <c r="G258" s="88"/>
    </row>
    <row r="259" spans="2:7" s="55" customFormat="1">
      <c r="B259" s="53"/>
      <c r="C259" s="87"/>
      <c r="D259" s="88" t="str">
        <f>IF('Workstation DataBase'!A314="","",'Workstation DataBase'!A314)</f>
        <v/>
      </c>
      <c r="E259" s="88"/>
      <c r="F259" s="88"/>
      <c r="G259" s="88"/>
    </row>
    <row r="260" spans="2:7" s="55" customFormat="1">
      <c r="B260" s="53"/>
      <c r="C260" s="87"/>
      <c r="D260" s="88" t="str">
        <f>IF('Workstation DataBase'!A315="","",'Workstation DataBase'!A315)</f>
        <v/>
      </c>
      <c r="E260" s="88"/>
      <c r="F260" s="88"/>
      <c r="G260" s="88"/>
    </row>
    <row r="261" spans="2:7" s="55" customFormat="1">
      <c r="B261" s="53"/>
      <c r="C261" s="87"/>
      <c r="D261" s="88" t="str">
        <f>IF('Workstation DataBase'!A316="","",'Workstation DataBase'!A316)</f>
        <v/>
      </c>
      <c r="E261" s="88"/>
      <c r="F261" s="88"/>
      <c r="G261" s="88"/>
    </row>
    <row r="262" spans="2:7" s="55" customFormat="1">
      <c r="B262" s="53"/>
      <c r="C262" s="87"/>
      <c r="D262" s="88" t="str">
        <f>IF('Workstation DataBase'!A317="","",'Workstation DataBase'!A317)</f>
        <v/>
      </c>
      <c r="E262" s="88"/>
      <c r="F262" s="88"/>
      <c r="G262" s="88"/>
    </row>
    <row r="263" spans="2:7" s="55" customFormat="1">
      <c r="B263" s="53"/>
      <c r="C263" s="87"/>
      <c r="D263" s="88" t="str">
        <f>IF('Workstation DataBase'!A318="","",'Workstation DataBase'!A318)</f>
        <v/>
      </c>
      <c r="E263" s="88"/>
      <c r="F263" s="88"/>
      <c r="G263" s="88"/>
    </row>
    <row r="264" spans="2:7" s="55" customFormat="1">
      <c r="B264" s="53"/>
      <c r="C264" s="87"/>
      <c r="D264" s="88" t="str">
        <f>IF('Workstation DataBase'!A319="","",'Workstation DataBase'!A319)</f>
        <v/>
      </c>
      <c r="E264" s="88"/>
      <c r="F264" s="88"/>
      <c r="G264" s="88"/>
    </row>
    <row r="265" spans="2:7" s="55" customFormat="1">
      <c r="B265" s="53"/>
      <c r="C265" s="87"/>
      <c r="D265" s="88" t="str">
        <f>IF('Workstation DataBase'!A320="","",'Workstation DataBase'!A320)</f>
        <v/>
      </c>
      <c r="E265" s="88"/>
      <c r="F265" s="88"/>
      <c r="G265" s="88"/>
    </row>
    <row r="266" spans="2:7" s="55" customFormat="1">
      <c r="B266" s="53"/>
      <c r="C266" s="87"/>
      <c r="D266" s="88" t="str">
        <f>IF('Workstation DataBase'!A321="","",'Workstation DataBase'!A321)</f>
        <v/>
      </c>
      <c r="E266" s="88"/>
      <c r="F266" s="88"/>
      <c r="G266" s="88"/>
    </row>
    <row r="267" spans="2:7" s="55" customFormat="1">
      <c r="B267" s="53"/>
      <c r="C267" s="87"/>
      <c r="D267" s="88" t="str">
        <f>IF('Workstation DataBase'!A322="","",'Workstation DataBase'!A322)</f>
        <v/>
      </c>
      <c r="E267" s="88"/>
      <c r="F267" s="88"/>
      <c r="G267" s="88"/>
    </row>
    <row r="268" spans="2:7" s="55" customFormat="1">
      <c r="B268" s="53"/>
      <c r="C268" s="87"/>
      <c r="D268" s="88" t="str">
        <f>IF('Workstation DataBase'!A323="","",'Workstation DataBase'!A323)</f>
        <v/>
      </c>
      <c r="E268" s="88"/>
      <c r="F268" s="88"/>
      <c r="G268" s="88"/>
    </row>
    <row r="269" spans="2:7" s="55" customFormat="1">
      <c r="B269" s="53"/>
      <c r="C269" s="87"/>
      <c r="D269" s="88" t="str">
        <f>IF('Workstation DataBase'!A324="","",'Workstation DataBase'!A324)</f>
        <v/>
      </c>
      <c r="E269" s="88"/>
      <c r="F269" s="88"/>
      <c r="G269" s="88"/>
    </row>
    <row r="270" spans="2:7" s="55" customFormat="1">
      <c r="B270" s="53"/>
      <c r="C270" s="87"/>
      <c r="D270" s="88" t="str">
        <f>IF('Workstation DataBase'!A325="","",'Workstation DataBase'!A325)</f>
        <v/>
      </c>
      <c r="E270" s="88"/>
      <c r="F270" s="88"/>
      <c r="G270" s="88"/>
    </row>
    <row r="271" spans="2:7" s="55" customFormat="1">
      <c r="B271" s="53"/>
      <c r="C271" s="87"/>
      <c r="D271" s="88" t="str">
        <f>IF('Workstation DataBase'!A326="","",'Workstation DataBase'!A326)</f>
        <v/>
      </c>
      <c r="E271" s="88"/>
      <c r="F271" s="88"/>
      <c r="G271" s="88"/>
    </row>
    <row r="272" spans="2:7" s="55" customFormat="1">
      <c r="B272" s="53"/>
      <c r="C272" s="87"/>
      <c r="D272" s="88" t="str">
        <f>IF('Workstation DataBase'!A327="","",'Workstation DataBase'!A327)</f>
        <v/>
      </c>
      <c r="E272" s="88"/>
      <c r="F272" s="88"/>
      <c r="G272" s="88"/>
    </row>
    <row r="273" spans="2:7" s="55" customFormat="1">
      <c r="B273" s="53"/>
      <c r="C273" s="87"/>
      <c r="D273" s="88" t="str">
        <f>IF('Workstation DataBase'!A328="","",'Workstation DataBase'!A328)</f>
        <v/>
      </c>
      <c r="E273" s="88"/>
      <c r="F273" s="88"/>
      <c r="G273" s="88"/>
    </row>
    <row r="274" spans="2:7" s="55" customFormat="1">
      <c r="B274" s="53"/>
      <c r="C274" s="87"/>
      <c r="D274" s="88" t="str">
        <f>IF('Workstation DataBase'!A329="","",'Workstation DataBase'!A329)</f>
        <v/>
      </c>
      <c r="E274" s="88"/>
      <c r="F274" s="88"/>
      <c r="G274" s="88"/>
    </row>
    <row r="275" spans="2:7" s="55" customFormat="1">
      <c r="B275" s="53"/>
      <c r="C275" s="87"/>
      <c r="D275" s="88" t="str">
        <f>IF('Workstation DataBase'!A330="","",'Workstation DataBase'!A330)</f>
        <v/>
      </c>
      <c r="E275" s="88"/>
      <c r="F275" s="88"/>
      <c r="G275" s="88"/>
    </row>
    <row r="276" spans="2:7" s="55" customFormat="1">
      <c r="B276" s="53"/>
      <c r="C276" s="87"/>
      <c r="D276" s="88" t="str">
        <f>IF('Workstation DataBase'!A331="","",'Workstation DataBase'!A331)</f>
        <v/>
      </c>
      <c r="E276" s="88"/>
      <c r="F276" s="88"/>
      <c r="G276" s="88"/>
    </row>
    <row r="277" spans="2:7" s="55" customFormat="1">
      <c r="B277" s="53"/>
      <c r="C277" s="87"/>
      <c r="D277" s="88" t="str">
        <f>IF('Workstation DataBase'!A332="","",'Workstation DataBase'!A332)</f>
        <v/>
      </c>
      <c r="E277" s="88"/>
      <c r="F277" s="88"/>
      <c r="G277" s="88"/>
    </row>
    <row r="278" spans="2:7" s="55" customFormat="1">
      <c r="B278" s="53"/>
      <c r="C278" s="87"/>
      <c r="D278" s="88" t="str">
        <f>IF('Workstation DataBase'!A333="","",'Workstation DataBase'!A333)</f>
        <v/>
      </c>
      <c r="E278" s="88"/>
      <c r="F278" s="88"/>
      <c r="G278" s="88"/>
    </row>
    <row r="279" spans="2:7" s="55" customFormat="1">
      <c r="B279" s="53"/>
      <c r="C279" s="87"/>
      <c r="D279" s="88" t="str">
        <f>IF('Workstation DataBase'!A334="","",'Workstation DataBase'!A334)</f>
        <v/>
      </c>
      <c r="E279" s="88"/>
      <c r="F279" s="88"/>
      <c r="G279" s="88"/>
    </row>
    <row r="280" spans="2:7" s="55" customFormat="1">
      <c r="B280" s="53"/>
      <c r="C280" s="87"/>
      <c r="D280" s="88" t="str">
        <f>IF('Workstation DataBase'!A335="","",'Workstation DataBase'!A335)</f>
        <v/>
      </c>
      <c r="E280" s="88"/>
      <c r="F280" s="88"/>
      <c r="G280" s="88"/>
    </row>
    <row r="281" spans="2:7" s="55" customFormat="1">
      <c r="B281" s="53"/>
      <c r="C281" s="87"/>
      <c r="D281" s="88" t="str">
        <f>IF('Workstation DataBase'!A336="","",'Workstation DataBase'!A336)</f>
        <v/>
      </c>
      <c r="E281" s="88"/>
      <c r="F281" s="88"/>
      <c r="G281" s="88"/>
    </row>
    <row r="282" spans="2:7" s="55" customFormat="1">
      <c r="B282" s="53"/>
      <c r="C282" s="87"/>
      <c r="D282" s="88" t="str">
        <f>IF('Workstation DataBase'!A337="","",'Workstation DataBase'!A337)</f>
        <v/>
      </c>
      <c r="E282" s="88"/>
      <c r="F282" s="88"/>
      <c r="G282" s="88"/>
    </row>
    <row r="283" spans="2:7" s="55" customFormat="1">
      <c r="B283" s="53"/>
      <c r="C283" s="87"/>
      <c r="D283" s="88" t="str">
        <f>IF('Workstation DataBase'!A338="","",'Workstation DataBase'!A338)</f>
        <v/>
      </c>
      <c r="E283" s="88"/>
      <c r="F283" s="88"/>
      <c r="G283" s="88"/>
    </row>
    <row r="284" spans="2:7" s="55" customFormat="1">
      <c r="B284" s="53"/>
      <c r="C284" s="87"/>
      <c r="D284" s="88" t="str">
        <f>IF('Workstation DataBase'!A339="","",'Workstation DataBase'!A339)</f>
        <v/>
      </c>
      <c r="E284" s="88"/>
      <c r="F284" s="88"/>
      <c r="G284" s="88"/>
    </row>
    <row r="285" spans="2:7" s="55" customFormat="1">
      <c r="B285" s="53"/>
      <c r="C285" s="87"/>
      <c r="D285" s="88" t="str">
        <f>IF('Workstation DataBase'!A340="","",'Workstation DataBase'!A340)</f>
        <v/>
      </c>
      <c r="E285" s="88"/>
      <c r="F285" s="88"/>
      <c r="G285" s="88"/>
    </row>
    <row r="286" spans="2:7" s="55" customFormat="1">
      <c r="B286" s="53"/>
      <c r="C286" s="87"/>
      <c r="D286" s="88" t="str">
        <f>IF('Workstation DataBase'!A341="","",'Workstation DataBase'!A341)</f>
        <v/>
      </c>
      <c r="E286" s="88"/>
      <c r="F286" s="88"/>
      <c r="G286" s="88"/>
    </row>
    <row r="287" spans="2:7" s="55" customFormat="1">
      <c r="B287" s="53"/>
      <c r="C287" s="87"/>
      <c r="D287" s="88" t="str">
        <f>IF('Workstation DataBase'!A342="","",'Workstation DataBase'!A342)</f>
        <v/>
      </c>
      <c r="E287" s="88"/>
      <c r="F287" s="88"/>
      <c r="G287" s="88"/>
    </row>
    <row r="288" spans="2:7" s="55" customFormat="1">
      <c r="B288" s="53"/>
      <c r="C288" s="87"/>
      <c r="D288" s="88" t="str">
        <f>IF('Workstation DataBase'!A343="","",'Workstation DataBase'!A343)</f>
        <v/>
      </c>
      <c r="E288" s="88"/>
      <c r="F288" s="88"/>
      <c r="G288" s="88"/>
    </row>
    <row r="289" spans="2:7" s="55" customFormat="1">
      <c r="B289" s="53"/>
      <c r="C289" s="87"/>
      <c r="D289" s="88" t="str">
        <f>IF('Workstation DataBase'!A344="","",'Workstation DataBase'!A344)</f>
        <v/>
      </c>
      <c r="E289" s="88"/>
      <c r="F289" s="88"/>
      <c r="G289" s="88"/>
    </row>
    <row r="290" spans="2:7" s="55" customFormat="1">
      <c r="B290" s="53"/>
      <c r="C290" s="87"/>
      <c r="D290" s="88" t="str">
        <f>IF('Workstation DataBase'!A345="","",'Workstation DataBase'!A345)</f>
        <v/>
      </c>
      <c r="E290" s="88"/>
      <c r="F290" s="88"/>
      <c r="G290" s="88"/>
    </row>
    <row r="291" spans="2:7" s="55" customFormat="1">
      <c r="B291" s="53"/>
      <c r="C291" s="87"/>
      <c r="D291" s="88" t="str">
        <f>IF('Workstation DataBase'!A346="","",'Workstation DataBase'!A346)</f>
        <v/>
      </c>
      <c r="E291" s="88"/>
      <c r="F291" s="88"/>
      <c r="G291" s="88"/>
    </row>
    <row r="292" spans="2:7" s="55" customFormat="1">
      <c r="B292" s="53"/>
      <c r="C292" s="87"/>
      <c r="D292" s="88" t="str">
        <f>IF('Workstation DataBase'!A347="","",'Workstation DataBase'!A347)</f>
        <v/>
      </c>
      <c r="E292" s="88"/>
      <c r="F292" s="88"/>
      <c r="G292" s="88"/>
    </row>
    <row r="293" spans="2:7" s="55" customFormat="1">
      <c r="B293" s="53"/>
      <c r="C293" s="87"/>
      <c r="D293" s="88" t="str">
        <f>IF('Workstation DataBase'!A348="","",'Workstation DataBase'!A348)</f>
        <v/>
      </c>
      <c r="E293" s="88"/>
      <c r="F293" s="88"/>
      <c r="G293" s="88"/>
    </row>
    <row r="294" spans="2:7" s="55" customFormat="1">
      <c r="B294" s="53"/>
      <c r="C294" s="87"/>
      <c r="D294" s="88" t="str">
        <f>IF('Workstation DataBase'!A349="","",'Workstation DataBase'!A349)</f>
        <v/>
      </c>
      <c r="E294" s="88"/>
      <c r="F294" s="88"/>
      <c r="G294" s="88"/>
    </row>
    <row r="295" spans="2:7" s="55" customFormat="1">
      <c r="B295" s="53"/>
      <c r="C295" s="87"/>
      <c r="D295" s="88" t="str">
        <f>IF('Workstation DataBase'!A350="","",'Workstation DataBase'!A350)</f>
        <v/>
      </c>
      <c r="E295" s="88"/>
      <c r="F295" s="88"/>
      <c r="G295" s="88"/>
    </row>
    <row r="296" spans="2:7" s="55" customFormat="1">
      <c r="B296" s="53"/>
      <c r="C296" s="87"/>
      <c r="D296" s="88" t="str">
        <f>IF('Workstation DataBase'!A351="","",'Workstation DataBase'!A351)</f>
        <v/>
      </c>
      <c r="E296" s="88"/>
      <c r="F296" s="88"/>
      <c r="G296" s="88"/>
    </row>
    <row r="297" spans="2:7" s="55" customFormat="1">
      <c r="B297" s="53"/>
      <c r="C297" s="87"/>
      <c r="D297" s="88" t="str">
        <f>IF('Workstation DataBase'!A352="","",'Workstation DataBase'!A352)</f>
        <v/>
      </c>
      <c r="E297" s="88"/>
      <c r="F297" s="88"/>
      <c r="G297" s="88"/>
    </row>
    <row r="298" spans="2:7" s="55" customFormat="1">
      <c r="B298" s="53"/>
      <c r="C298" s="87"/>
      <c r="D298" s="88" t="str">
        <f>IF('Workstation DataBase'!A353="","",'Workstation DataBase'!A353)</f>
        <v/>
      </c>
      <c r="E298" s="88"/>
      <c r="F298" s="88"/>
      <c r="G298" s="88"/>
    </row>
    <row r="299" spans="2:7" s="55" customFormat="1">
      <c r="B299" s="53"/>
      <c r="C299" s="87"/>
      <c r="D299" s="88" t="str">
        <f>IF('Workstation DataBase'!A354="","",'Workstation DataBase'!A354)</f>
        <v/>
      </c>
      <c r="E299" s="88"/>
      <c r="F299" s="88"/>
      <c r="G299" s="88"/>
    </row>
    <row r="300" spans="2:7" s="55" customFormat="1">
      <c r="B300" s="53"/>
      <c r="C300" s="87"/>
      <c r="D300" s="88" t="str">
        <f>IF('Workstation DataBase'!A355="","",'Workstation DataBase'!A355)</f>
        <v/>
      </c>
      <c r="E300" s="88"/>
      <c r="F300" s="88"/>
      <c r="G300" s="88"/>
    </row>
    <row r="301" spans="2:7" s="55" customFormat="1">
      <c r="B301" s="53"/>
      <c r="C301" s="87"/>
      <c r="D301" s="88" t="str">
        <f>IF('Workstation DataBase'!A356="","",'Workstation DataBase'!A356)</f>
        <v/>
      </c>
      <c r="E301" s="88"/>
      <c r="F301" s="88"/>
      <c r="G301" s="88"/>
    </row>
    <row r="302" spans="2:7" s="55" customFormat="1">
      <c r="B302" s="53"/>
      <c r="C302" s="87"/>
      <c r="D302" s="88" t="str">
        <f>IF('Workstation DataBase'!A357="","",'Workstation DataBase'!A357)</f>
        <v/>
      </c>
      <c r="E302" s="88"/>
      <c r="F302" s="88"/>
      <c r="G302" s="88"/>
    </row>
    <row r="303" spans="2:7" s="55" customFormat="1">
      <c r="B303" s="53"/>
      <c r="C303" s="87"/>
      <c r="D303" s="88" t="str">
        <f>IF('Workstation DataBase'!A358="","",'Workstation DataBase'!A358)</f>
        <v/>
      </c>
      <c r="E303" s="88"/>
      <c r="F303" s="88"/>
      <c r="G303" s="88"/>
    </row>
    <row r="304" spans="2:7" s="55" customFormat="1">
      <c r="B304" s="53"/>
      <c r="C304" s="87"/>
      <c r="D304" s="88" t="str">
        <f>IF('Workstation DataBase'!A359="","",'Workstation DataBase'!A359)</f>
        <v/>
      </c>
      <c r="E304" s="88"/>
      <c r="F304" s="88"/>
      <c r="G304" s="88"/>
    </row>
    <row r="305" spans="2:7" s="55" customFormat="1">
      <c r="B305" s="53"/>
      <c r="C305" s="87"/>
      <c r="D305" s="88" t="str">
        <f>IF('Workstation DataBase'!A360="","",'Workstation DataBase'!A360)</f>
        <v/>
      </c>
      <c r="E305" s="88"/>
      <c r="F305" s="88"/>
      <c r="G305" s="88"/>
    </row>
    <row r="306" spans="2:7" s="55" customFormat="1">
      <c r="B306" s="53"/>
      <c r="C306" s="87"/>
      <c r="D306" s="88" t="str">
        <f>IF('Workstation DataBase'!A361="","",'Workstation DataBase'!A361)</f>
        <v/>
      </c>
      <c r="E306" s="88"/>
      <c r="F306" s="88"/>
      <c r="G306" s="88"/>
    </row>
    <row r="307" spans="2:7" s="55" customFormat="1">
      <c r="B307" s="53"/>
      <c r="C307" s="87"/>
      <c r="D307" s="88" t="str">
        <f>IF('Workstation DataBase'!A362="","",'Workstation DataBase'!A362)</f>
        <v/>
      </c>
      <c r="E307" s="88"/>
      <c r="F307" s="88"/>
      <c r="G307" s="88"/>
    </row>
    <row r="308" spans="2:7" s="55" customFormat="1">
      <c r="B308" s="53"/>
      <c r="C308" s="87"/>
      <c r="D308" s="88" t="str">
        <f>IF('Workstation DataBase'!A363="","",'Workstation DataBase'!A363)</f>
        <v/>
      </c>
      <c r="E308" s="88"/>
      <c r="F308" s="88"/>
      <c r="G308" s="88"/>
    </row>
    <row r="309" spans="2:7" s="55" customFormat="1">
      <c r="B309" s="53"/>
      <c r="C309" s="87"/>
      <c r="D309" s="88" t="str">
        <f>IF('Workstation DataBase'!A364="","",'Workstation DataBase'!A364)</f>
        <v/>
      </c>
      <c r="E309" s="88"/>
      <c r="F309" s="88"/>
      <c r="G309" s="88"/>
    </row>
    <row r="310" spans="2:7" s="55" customFormat="1">
      <c r="B310" s="53"/>
      <c r="C310" s="87"/>
      <c r="D310" s="88" t="str">
        <f>IF('Workstation DataBase'!A365="","",'Workstation DataBase'!A365)</f>
        <v/>
      </c>
      <c r="E310" s="88"/>
      <c r="F310" s="88"/>
      <c r="G310" s="88"/>
    </row>
    <row r="311" spans="2:7" s="55" customFormat="1">
      <c r="B311" s="53"/>
      <c r="C311" s="87"/>
      <c r="D311" s="88" t="str">
        <f>IF('Workstation DataBase'!A366="","",'Workstation DataBase'!A366)</f>
        <v/>
      </c>
      <c r="E311" s="88"/>
      <c r="F311" s="88"/>
      <c r="G311" s="88"/>
    </row>
    <row r="312" spans="2:7" s="55" customFormat="1">
      <c r="B312" s="53"/>
      <c r="C312" s="87"/>
      <c r="D312" s="88" t="str">
        <f>IF('Workstation DataBase'!A367="","",'Workstation DataBase'!A367)</f>
        <v/>
      </c>
      <c r="E312" s="88"/>
      <c r="F312" s="88"/>
      <c r="G312" s="88"/>
    </row>
    <row r="313" spans="2:7" s="55" customFormat="1">
      <c r="B313" s="53"/>
      <c r="C313" s="87"/>
      <c r="D313" s="88" t="str">
        <f>IF('Workstation DataBase'!A368="","",'Workstation DataBase'!A368)</f>
        <v/>
      </c>
      <c r="E313" s="88"/>
      <c r="F313" s="88"/>
      <c r="G313" s="88"/>
    </row>
    <row r="314" spans="2:7" s="55" customFormat="1">
      <c r="B314" s="53"/>
      <c r="C314" s="87"/>
      <c r="D314" s="88" t="str">
        <f>IF('Workstation DataBase'!A369="","",'Workstation DataBase'!A369)</f>
        <v/>
      </c>
      <c r="E314" s="88"/>
      <c r="F314" s="88"/>
      <c r="G314" s="88"/>
    </row>
    <row r="315" spans="2:7" s="55" customFormat="1">
      <c r="B315" s="53"/>
      <c r="C315" s="87"/>
      <c r="D315" s="88" t="str">
        <f>IF('Workstation DataBase'!A370="","",'Workstation DataBase'!A370)</f>
        <v/>
      </c>
      <c r="E315" s="88"/>
      <c r="F315" s="88"/>
      <c r="G315" s="88"/>
    </row>
    <row r="316" spans="2:7" s="55" customFormat="1">
      <c r="B316" s="53"/>
      <c r="C316" s="87"/>
      <c r="D316" s="88" t="str">
        <f>IF('Workstation DataBase'!A371="","",'Workstation DataBase'!A371)</f>
        <v/>
      </c>
      <c r="E316" s="88"/>
      <c r="F316" s="88"/>
      <c r="G316" s="88"/>
    </row>
    <row r="317" spans="2:7" s="55" customFormat="1">
      <c r="B317" s="53"/>
      <c r="C317" s="87"/>
      <c r="D317" s="88" t="str">
        <f>IF('Workstation DataBase'!A372="","",'Workstation DataBase'!A372)</f>
        <v/>
      </c>
      <c r="E317" s="88"/>
      <c r="F317" s="88"/>
      <c r="G317" s="88"/>
    </row>
    <row r="318" spans="2:7" s="55" customFormat="1">
      <c r="B318" s="53"/>
      <c r="C318" s="87"/>
      <c r="D318" s="88" t="str">
        <f>IF('Workstation DataBase'!A373="","",'Workstation DataBase'!A373)</f>
        <v/>
      </c>
      <c r="E318" s="88"/>
      <c r="F318" s="88"/>
      <c r="G318" s="88"/>
    </row>
    <row r="319" spans="2:7" s="55" customFormat="1">
      <c r="B319" s="53"/>
      <c r="C319" s="87"/>
      <c r="D319" s="88" t="str">
        <f>IF('Workstation DataBase'!A374="","",'Workstation DataBase'!A374)</f>
        <v/>
      </c>
      <c r="E319" s="88"/>
      <c r="F319" s="88"/>
      <c r="G319" s="88"/>
    </row>
    <row r="320" spans="2:7" s="55" customFormat="1">
      <c r="B320" s="53"/>
      <c r="C320" s="87"/>
      <c r="D320" s="88" t="str">
        <f>IF('Workstation DataBase'!A375="","",'Workstation DataBase'!A375)</f>
        <v/>
      </c>
      <c r="E320" s="88"/>
      <c r="F320" s="88"/>
      <c r="G320" s="88"/>
    </row>
    <row r="321" spans="2:7" s="55" customFormat="1">
      <c r="B321" s="53"/>
      <c r="C321" s="87"/>
      <c r="D321" s="88" t="str">
        <f>IF('Workstation DataBase'!A376="","",'Workstation DataBase'!A376)</f>
        <v/>
      </c>
      <c r="E321" s="88"/>
      <c r="F321" s="88"/>
      <c r="G321" s="88"/>
    </row>
    <row r="322" spans="2:7" s="55" customFormat="1">
      <c r="B322" s="53"/>
      <c r="C322" s="87"/>
      <c r="D322" s="88" t="str">
        <f>IF('Workstation DataBase'!A377="","",'Workstation DataBase'!A377)</f>
        <v/>
      </c>
      <c r="E322" s="88"/>
      <c r="F322" s="88"/>
      <c r="G322" s="88"/>
    </row>
    <row r="323" spans="2:7" s="55" customFormat="1">
      <c r="B323" s="53"/>
      <c r="C323" s="87"/>
      <c r="D323" s="88" t="str">
        <f>IF('Workstation DataBase'!A378="","",'Workstation DataBase'!A378)</f>
        <v/>
      </c>
      <c r="E323" s="88"/>
      <c r="F323" s="88"/>
      <c r="G323" s="88"/>
    </row>
    <row r="324" spans="2:7" s="55" customFormat="1">
      <c r="B324" s="53"/>
      <c r="C324" s="87"/>
      <c r="D324" s="88" t="str">
        <f>IF('Workstation DataBase'!A379="","",'Workstation DataBase'!A379)</f>
        <v/>
      </c>
      <c r="E324" s="88"/>
      <c r="F324" s="88"/>
      <c r="G324" s="88"/>
    </row>
    <row r="325" spans="2:7" s="55" customFormat="1">
      <c r="B325" s="53"/>
      <c r="C325" s="87"/>
      <c r="D325" s="88" t="str">
        <f>IF('Workstation DataBase'!A380="","",'Workstation DataBase'!A380)</f>
        <v/>
      </c>
      <c r="E325" s="88"/>
      <c r="F325" s="88"/>
      <c r="G325" s="88"/>
    </row>
    <row r="326" spans="2:7" s="55" customFormat="1">
      <c r="B326" s="53"/>
      <c r="C326" s="87"/>
      <c r="D326" s="88" t="str">
        <f>IF('Workstation DataBase'!A381="","",'Workstation DataBase'!A381)</f>
        <v/>
      </c>
      <c r="E326" s="88"/>
      <c r="F326" s="88"/>
      <c r="G326" s="88"/>
    </row>
    <row r="327" spans="2:7" s="55" customFormat="1">
      <c r="B327" s="53"/>
      <c r="C327" s="87"/>
      <c r="D327" s="88" t="str">
        <f>IF('Workstation DataBase'!A382="","",'Workstation DataBase'!A382)</f>
        <v/>
      </c>
      <c r="E327" s="88"/>
      <c r="F327" s="88"/>
      <c r="G327" s="88"/>
    </row>
    <row r="328" spans="2:7" s="55" customFormat="1">
      <c r="B328" s="53"/>
      <c r="C328" s="87"/>
      <c r="D328" s="88" t="str">
        <f>IF('Workstation DataBase'!A383="","",'Workstation DataBase'!A383)</f>
        <v/>
      </c>
      <c r="E328" s="88"/>
      <c r="F328" s="88"/>
      <c r="G328" s="88"/>
    </row>
    <row r="329" spans="2:7" s="55" customFormat="1">
      <c r="B329" s="53"/>
      <c r="C329" s="87"/>
      <c r="D329" s="88" t="str">
        <f>IF('Workstation DataBase'!A384="","",'Workstation DataBase'!A384)</f>
        <v/>
      </c>
      <c r="E329" s="88"/>
      <c r="F329" s="88"/>
      <c r="G329" s="88"/>
    </row>
    <row r="330" spans="2:7" s="55" customFormat="1">
      <c r="B330" s="53"/>
      <c r="C330" s="87"/>
      <c r="D330" s="88" t="str">
        <f>IF('Workstation DataBase'!A385="","",'Workstation DataBase'!A385)</f>
        <v/>
      </c>
      <c r="E330" s="88"/>
      <c r="F330" s="88"/>
      <c r="G330" s="88"/>
    </row>
    <row r="331" spans="2:7" s="55" customFormat="1">
      <c r="B331" s="53"/>
      <c r="C331" s="87"/>
      <c r="D331" s="88" t="str">
        <f>IF('Workstation DataBase'!A386="","",'Workstation DataBase'!A386)</f>
        <v/>
      </c>
      <c r="E331" s="88"/>
      <c r="F331" s="88"/>
      <c r="G331" s="88"/>
    </row>
    <row r="332" spans="2:7" s="55" customFormat="1">
      <c r="B332" s="53"/>
      <c r="C332" s="87"/>
      <c r="D332" s="88" t="str">
        <f>IF('Workstation DataBase'!A387="","",'Workstation DataBase'!A387)</f>
        <v/>
      </c>
      <c r="E332" s="88"/>
      <c r="F332" s="88"/>
      <c r="G332" s="88"/>
    </row>
    <row r="333" spans="2:7" s="55" customFormat="1">
      <c r="B333" s="53"/>
      <c r="C333" s="87"/>
      <c r="D333" s="88" t="str">
        <f>IF('Workstation DataBase'!A388="","",'Workstation DataBase'!A388)</f>
        <v/>
      </c>
      <c r="E333" s="88"/>
      <c r="F333" s="88"/>
      <c r="G333" s="88"/>
    </row>
    <row r="334" spans="2:7" s="55" customFormat="1">
      <c r="B334" s="53"/>
      <c r="C334" s="87"/>
      <c r="D334" s="88" t="str">
        <f>IF('Workstation DataBase'!A389="","",'Workstation DataBase'!A389)</f>
        <v/>
      </c>
      <c r="E334" s="88"/>
      <c r="F334" s="88"/>
      <c r="G334" s="88"/>
    </row>
    <row r="335" spans="2:7" s="55" customFormat="1">
      <c r="B335" s="53"/>
      <c r="C335" s="87"/>
      <c r="D335" s="88" t="str">
        <f>IF('Workstation DataBase'!A390="","",'Workstation DataBase'!A390)</f>
        <v/>
      </c>
      <c r="E335" s="88"/>
      <c r="F335" s="88"/>
      <c r="G335" s="88"/>
    </row>
    <row r="336" spans="2:7" s="55" customFormat="1">
      <c r="B336" s="53"/>
      <c r="C336" s="87"/>
      <c r="D336" s="88" t="str">
        <f>IF('Workstation DataBase'!A391="","",'Workstation DataBase'!A391)</f>
        <v/>
      </c>
      <c r="E336" s="88"/>
      <c r="F336" s="88"/>
      <c r="G336" s="88"/>
    </row>
    <row r="337" spans="2:7" s="55" customFormat="1">
      <c r="B337" s="53"/>
      <c r="C337" s="87"/>
      <c r="D337" s="88" t="str">
        <f>IF('Workstation DataBase'!A392="","",'Workstation DataBase'!A392)</f>
        <v/>
      </c>
      <c r="E337" s="88"/>
      <c r="F337" s="88"/>
      <c r="G337" s="88"/>
    </row>
    <row r="338" spans="2:7" s="55" customFormat="1">
      <c r="B338" s="53"/>
      <c r="C338" s="87"/>
      <c r="D338" s="88" t="str">
        <f>IF('Workstation DataBase'!A393="","",'Workstation DataBase'!A393)</f>
        <v/>
      </c>
      <c r="E338" s="88"/>
      <c r="F338" s="88"/>
      <c r="G338" s="88"/>
    </row>
    <row r="339" spans="2:7" s="55" customFormat="1">
      <c r="B339" s="53"/>
      <c r="C339" s="87"/>
      <c r="D339" s="88" t="str">
        <f>IF('Workstation DataBase'!A394="","",'Workstation DataBase'!A394)</f>
        <v/>
      </c>
      <c r="E339" s="88"/>
      <c r="F339" s="88"/>
      <c r="G339" s="88"/>
    </row>
    <row r="340" spans="2:7" s="55" customFormat="1">
      <c r="B340" s="53"/>
      <c r="C340" s="87"/>
      <c r="D340" s="88" t="str">
        <f>IF('Workstation DataBase'!A395="","",'Workstation DataBase'!A395)</f>
        <v/>
      </c>
      <c r="E340" s="88"/>
      <c r="F340" s="88"/>
      <c r="G340" s="88"/>
    </row>
    <row r="341" spans="2:7" s="55" customFormat="1">
      <c r="B341" s="53"/>
      <c r="C341" s="87"/>
      <c r="D341" s="88" t="str">
        <f>IF('Workstation DataBase'!A396="","",'Workstation DataBase'!A396)</f>
        <v/>
      </c>
      <c r="E341" s="88"/>
      <c r="F341" s="88"/>
      <c r="G341" s="88"/>
    </row>
    <row r="342" spans="2:7" s="55" customFormat="1">
      <c r="B342" s="53"/>
      <c r="C342" s="87"/>
      <c r="D342" s="88" t="str">
        <f>IF('Workstation DataBase'!A397="","",'Workstation DataBase'!A397)</f>
        <v/>
      </c>
      <c r="E342" s="88"/>
      <c r="F342" s="88"/>
      <c r="G342" s="88"/>
    </row>
    <row r="343" spans="2:7" s="55" customFormat="1">
      <c r="B343" s="53"/>
      <c r="C343" s="87"/>
      <c r="D343" s="88" t="str">
        <f>IF('Workstation DataBase'!A398="","",'Workstation DataBase'!A398)</f>
        <v/>
      </c>
      <c r="E343" s="88"/>
      <c r="F343" s="88"/>
      <c r="G343" s="88"/>
    </row>
    <row r="344" spans="2:7" s="55" customFormat="1">
      <c r="B344" s="53"/>
      <c r="C344" s="87"/>
      <c r="D344" s="88" t="str">
        <f>IF('Workstation DataBase'!A399="","",'Workstation DataBase'!A399)</f>
        <v/>
      </c>
      <c r="E344" s="88"/>
      <c r="F344" s="88"/>
      <c r="G344" s="88"/>
    </row>
    <row r="345" spans="2:7" s="55" customFormat="1">
      <c r="B345" s="53"/>
      <c r="C345" s="87"/>
      <c r="D345" s="88" t="str">
        <f>IF('Workstation DataBase'!A400="","",'Workstation DataBase'!A400)</f>
        <v/>
      </c>
      <c r="E345" s="88"/>
      <c r="F345" s="88"/>
      <c r="G345" s="88"/>
    </row>
    <row r="346" spans="2:7" s="55" customFormat="1">
      <c r="B346" s="53"/>
      <c r="C346" s="87"/>
      <c r="D346" s="88" t="str">
        <f>IF('Workstation DataBase'!A401="","",'Workstation DataBase'!A401)</f>
        <v/>
      </c>
      <c r="E346" s="88"/>
      <c r="F346" s="88"/>
      <c r="G346" s="88"/>
    </row>
    <row r="347" spans="2:7" s="55" customFormat="1">
      <c r="B347" s="53"/>
      <c r="C347" s="87"/>
      <c r="D347" s="88" t="str">
        <f>IF('Workstation DataBase'!A402="","",'Workstation DataBase'!A402)</f>
        <v/>
      </c>
      <c r="E347" s="88"/>
      <c r="F347" s="88"/>
      <c r="G347" s="88"/>
    </row>
    <row r="348" spans="2:7" s="55" customFormat="1">
      <c r="B348" s="53"/>
      <c r="C348" s="87"/>
      <c r="D348" s="88" t="str">
        <f>IF('Workstation DataBase'!A403="","",'Workstation DataBase'!A403)</f>
        <v/>
      </c>
      <c r="E348" s="88"/>
      <c r="F348" s="88"/>
      <c r="G348" s="88"/>
    </row>
    <row r="349" spans="2:7" s="55" customFormat="1">
      <c r="B349" s="53"/>
      <c r="C349" s="87"/>
      <c r="D349" s="88" t="str">
        <f>IF('Workstation DataBase'!A404="","",'Workstation DataBase'!A404)</f>
        <v/>
      </c>
      <c r="E349" s="88"/>
      <c r="F349" s="88"/>
      <c r="G349" s="88"/>
    </row>
    <row r="350" spans="2:7" s="55" customFormat="1">
      <c r="B350" s="53"/>
      <c r="C350" s="87"/>
      <c r="D350" s="88" t="str">
        <f>IF('Workstation DataBase'!A405="","",'Workstation DataBase'!A405)</f>
        <v/>
      </c>
      <c r="E350" s="88"/>
      <c r="F350" s="88"/>
      <c r="G350" s="88"/>
    </row>
    <row r="351" spans="2:7" s="55" customFormat="1">
      <c r="B351" s="53"/>
      <c r="C351" s="87"/>
      <c r="D351" s="88" t="str">
        <f>IF('Workstation DataBase'!A406="","",'Workstation DataBase'!A406)</f>
        <v/>
      </c>
      <c r="E351" s="88"/>
      <c r="F351" s="88"/>
      <c r="G351" s="88"/>
    </row>
    <row r="352" spans="2:7" s="55" customFormat="1">
      <c r="B352" s="53"/>
      <c r="C352" s="87"/>
      <c r="D352" s="88" t="str">
        <f>IF('Workstation DataBase'!A407="","",'Workstation DataBase'!A407)</f>
        <v/>
      </c>
      <c r="E352" s="88"/>
      <c r="F352" s="88"/>
      <c r="G352" s="88"/>
    </row>
    <row r="353" spans="2:7" s="55" customFormat="1">
      <c r="B353" s="53"/>
      <c r="C353" s="87"/>
      <c r="D353" s="88" t="str">
        <f>IF('Workstation DataBase'!A408="","",'Workstation DataBase'!A408)</f>
        <v/>
      </c>
      <c r="E353" s="88"/>
      <c r="F353" s="88"/>
      <c r="G353" s="88"/>
    </row>
    <row r="354" spans="2:7" s="55" customFormat="1">
      <c r="B354" s="53"/>
      <c r="C354" s="87"/>
      <c r="D354" s="88" t="str">
        <f>IF('Workstation DataBase'!A409="","",'Workstation DataBase'!A409)</f>
        <v/>
      </c>
      <c r="E354" s="88"/>
      <c r="F354" s="88"/>
      <c r="G354" s="88"/>
    </row>
    <row r="355" spans="2:7" s="55" customFormat="1">
      <c r="B355" s="53"/>
      <c r="C355" s="87"/>
      <c r="D355" s="88" t="str">
        <f>IF('Workstation DataBase'!A410="","",'Workstation DataBase'!A410)</f>
        <v/>
      </c>
      <c r="E355" s="88"/>
      <c r="F355" s="88"/>
      <c r="G355" s="88"/>
    </row>
    <row r="356" spans="2:7" s="55" customFormat="1">
      <c r="B356" s="53"/>
      <c r="C356" s="87"/>
      <c r="D356" s="88" t="str">
        <f>IF('Workstation DataBase'!A411="","",'Workstation DataBase'!A411)</f>
        <v/>
      </c>
      <c r="E356" s="88"/>
      <c r="F356" s="88"/>
      <c r="G356" s="88"/>
    </row>
    <row r="357" spans="2:7" s="55" customFormat="1">
      <c r="B357" s="53"/>
      <c r="C357" s="87"/>
      <c r="D357" s="88" t="str">
        <f>IF('Workstation DataBase'!A412="","",'Workstation DataBase'!A412)</f>
        <v/>
      </c>
      <c r="E357" s="88"/>
      <c r="F357" s="88"/>
      <c r="G357" s="88"/>
    </row>
    <row r="358" spans="2:7" s="55" customFormat="1">
      <c r="B358" s="53"/>
      <c r="C358" s="87"/>
      <c r="D358" s="88" t="str">
        <f>IF('Workstation DataBase'!A413="","",'Workstation DataBase'!A413)</f>
        <v/>
      </c>
      <c r="E358" s="88"/>
      <c r="F358" s="88"/>
      <c r="G358" s="88"/>
    </row>
    <row r="359" spans="2:7" s="55" customFormat="1">
      <c r="B359" s="53"/>
      <c r="C359" s="87"/>
      <c r="D359" s="88" t="str">
        <f>IF('Workstation DataBase'!A414="","",'Workstation DataBase'!A414)</f>
        <v/>
      </c>
      <c r="E359" s="88"/>
      <c r="F359" s="88"/>
      <c r="G359" s="88"/>
    </row>
    <row r="360" spans="2:7" s="55" customFormat="1">
      <c r="B360" s="53"/>
      <c r="C360" s="87"/>
      <c r="D360" s="88" t="str">
        <f>IF('Workstation DataBase'!A415="","",'Workstation DataBase'!A415)</f>
        <v/>
      </c>
      <c r="E360" s="88"/>
      <c r="F360" s="88"/>
      <c r="G360" s="88"/>
    </row>
    <row r="361" spans="2:7" s="55" customFormat="1">
      <c r="B361" s="53"/>
      <c r="C361" s="87"/>
      <c r="D361" s="88" t="str">
        <f>IF('Workstation DataBase'!A416="","",'Workstation DataBase'!A416)</f>
        <v/>
      </c>
      <c r="E361" s="88"/>
      <c r="F361" s="88"/>
      <c r="G361" s="88"/>
    </row>
    <row r="362" spans="2:7" s="55" customFormat="1">
      <c r="B362" s="53"/>
      <c r="C362" s="87"/>
      <c r="D362" s="88" t="str">
        <f>IF('Workstation DataBase'!A417="","",'Workstation DataBase'!A417)</f>
        <v/>
      </c>
      <c r="E362" s="88"/>
      <c r="F362" s="88"/>
      <c r="G362" s="88"/>
    </row>
    <row r="363" spans="2:7" s="55" customFormat="1">
      <c r="B363" s="53"/>
      <c r="C363" s="87"/>
      <c r="D363" s="88" t="str">
        <f>IF('Workstation DataBase'!A418="","",'Workstation DataBase'!A418)</f>
        <v/>
      </c>
      <c r="E363" s="88"/>
      <c r="F363" s="88"/>
      <c r="G363" s="88"/>
    </row>
    <row r="364" spans="2:7" s="55" customFormat="1">
      <c r="B364" s="53"/>
      <c r="C364" s="87"/>
      <c r="D364" s="88" t="str">
        <f>IF('Workstation DataBase'!A419="","",'Workstation DataBase'!A419)</f>
        <v/>
      </c>
      <c r="E364" s="88"/>
      <c r="F364" s="88"/>
      <c r="G364" s="88"/>
    </row>
    <row r="365" spans="2:7" s="55" customFormat="1">
      <c r="B365" s="53"/>
      <c r="C365" s="87"/>
      <c r="D365" s="88" t="str">
        <f>IF('Workstation DataBase'!A420="","",'Workstation DataBase'!A420)</f>
        <v/>
      </c>
      <c r="E365" s="88"/>
      <c r="F365" s="88"/>
      <c r="G365" s="88"/>
    </row>
    <row r="366" spans="2:7" s="55" customFormat="1">
      <c r="B366" s="53"/>
      <c r="C366" s="87"/>
      <c r="D366" s="88" t="str">
        <f>IF('Workstation DataBase'!A421="","",'Workstation DataBase'!A421)</f>
        <v/>
      </c>
      <c r="E366" s="88"/>
      <c r="F366" s="88"/>
      <c r="G366" s="88"/>
    </row>
    <row r="367" spans="2:7" s="55" customFormat="1">
      <c r="B367" s="53"/>
      <c r="C367" s="87"/>
      <c r="D367" s="88" t="str">
        <f>IF('Workstation DataBase'!A422="","",'Workstation DataBase'!A422)</f>
        <v/>
      </c>
      <c r="E367" s="88"/>
      <c r="F367" s="88"/>
      <c r="G367" s="88"/>
    </row>
    <row r="368" spans="2:7" s="55" customFormat="1">
      <c r="B368" s="53"/>
      <c r="C368" s="87"/>
      <c r="D368" s="88" t="str">
        <f>IF('Workstation DataBase'!A423="","",'Workstation DataBase'!A423)</f>
        <v/>
      </c>
      <c r="E368" s="88"/>
      <c r="F368" s="88"/>
      <c r="G368" s="88"/>
    </row>
    <row r="369" spans="2:7" s="55" customFormat="1">
      <c r="B369" s="53"/>
      <c r="C369" s="87"/>
      <c r="D369" s="88" t="str">
        <f>IF('Workstation DataBase'!A424="","",'Workstation DataBase'!A424)</f>
        <v/>
      </c>
      <c r="E369" s="88"/>
      <c r="F369" s="88"/>
      <c r="G369" s="88"/>
    </row>
    <row r="370" spans="2:7" s="55" customFormat="1">
      <c r="B370" s="53"/>
      <c r="C370" s="87"/>
      <c r="D370" s="88" t="str">
        <f>IF('Workstation DataBase'!A425="","",'Workstation DataBase'!A425)</f>
        <v/>
      </c>
      <c r="E370" s="88"/>
      <c r="F370" s="88"/>
      <c r="G370" s="88"/>
    </row>
    <row r="371" spans="2:7" s="55" customFormat="1">
      <c r="B371" s="53"/>
      <c r="C371" s="87"/>
      <c r="D371" s="88" t="str">
        <f>IF('Workstation DataBase'!A426="","",'Workstation DataBase'!A426)</f>
        <v/>
      </c>
      <c r="E371" s="88"/>
      <c r="F371" s="88"/>
      <c r="G371" s="88"/>
    </row>
    <row r="372" spans="2:7" s="55" customFormat="1">
      <c r="B372" s="53"/>
      <c r="C372" s="87"/>
      <c r="D372" s="88" t="str">
        <f>IF('Workstation DataBase'!A427="","",'Workstation DataBase'!A427)</f>
        <v/>
      </c>
      <c r="E372" s="88"/>
      <c r="F372" s="88"/>
      <c r="G372" s="88"/>
    </row>
    <row r="373" spans="2:7" s="55" customFormat="1">
      <c r="B373" s="53"/>
      <c r="C373" s="87"/>
      <c r="D373" s="88" t="str">
        <f>IF('Workstation DataBase'!A428="","",'Workstation DataBase'!A428)</f>
        <v/>
      </c>
      <c r="E373" s="88"/>
      <c r="F373" s="88"/>
      <c r="G373" s="88"/>
    </row>
    <row r="374" spans="2:7" s="55" customFormat="1">
      <c r="B374" s="53"/>
      <c r="C374" s="87"/>
      <c r="D374" s="88" t="str">
        <f>IF('Workstation DataBase'!A429="","",'Workstation DataBase'!A429)</f>
        <v/>
      </c>
      <c r="E374" s="88"/>
      <c r="F374" s="88"/>
      <c r="G374" s="88"/>
    </row>
    <row r="375" spans="2:7" s="55" customFormat="1">
      <c r="B375" s="53"/>
      <c r="C375" s="87"/>
      <c r="D375" s="88" t="str">
        <f>IF('Workstation DataBase'!A430="","",'Workstation DataBase'!A430)</f>
        <v/>
      </c>
      <c r="E375" s="88"/>
      <c r="F375" s="88"/>
      <c r="G375" s="88"/>
    </row>
    <row r="376" spans="2:7" s="55" customFormat="1">
      <c r="B376" s="53"/>
      <c r="C376" s="87"/>
      <c r="D376" s="88" t="str">
        <f>IF('Workstation DataBase'!A431="","",'Workstation DataBase'!A431)</f>
        <v/>
      </c>
      <c r="E376" s="88"/>
      <c r="F376" s="88"/>
      <c r="G376" s="88"/>
    </row>
    <row r="377" spans="2:7" s="55" customFormat="1">
      <c r="B377" s="53"/>
      <c r="C377" s="87"/>
      <c r="D377" s="88" t="str">
        <f>IF('Workstation DataBase'!A432="","",'Workstation DataBase'!A432)</f>
        <v/>
      </c>
      <c r="E377" s="88"/>
      <c r="F377" s="88"/>
      <c r="G377" s="88"/>
    </row>
    <row r="378" spans="2:7" s="55" customFormat="1">
      <c r="B378" s="53"/>
      <c r="C378" s="87"/>
      <c r="D378" s="88" t="str">
        <f>IF('Workstation DataBase'!A433="","",'Workstation DataBase'!A433)</f>
        <v/>
      </c>
      <c r="E378" s="88"/>
      <c r="F378" s="88"/>
      <c r="G378" s="88"/>
    </row>
    <row r="379" spans="2:7" s="55" customFormat="1">
      <c r="B379" s="53"/>
      <c r="C379" s="87"/>
      <c r="D379" s="88" t="str">
        <f>IF('Workstation DataBase'!A434="","",'Workstation DataBase'!A434)</f>
        <v/>
      </c>
      <c r="E379" s="88"/>
      <c r="F379" s="88"/>
      <c r="G379" s="88"/>
    </row>
    <row r="380" spans="2:7" s="55" customFormat="1">
      <c r="B380" s="53"/>
      <c r="C380" s="87"/>
      <c r="D380" s="88" t="str">
        <f>IF('Workstation DataBase'!A435="","",'Workstation DataBase'!A435)</f>
        <v/>
      </c>
      <c r="E380" s="88"/>
      <c r="F380" s="88"/>
      <c r="G380" s="88"/>
    </row>
    <row r="381" spans="2:7" s="55" customFormat="1">
      <c r="B381" s="53"/>
      <c r="C381" s="87"/>
      <c r="D381" s="88" t="str">
        <f>IF('Workstation DataBase'!A436="","",'Workstation DataBase'!A436)</f>
        <v/>
      </c>
      <c r="E381" s="88"/>
      <c r="F381" s="88"/>
      <c r="G381" s="88"/>
    </row>
    <row r="382" spans="2:7" s="55" customFormat="1">
      <c r="B382" s="53"/>
      <c r="C382" s="87"/>
      <c r="D382" s="88" t="str">
        <f>IF('Workstation DataBase'!A437="","",'Workstation DataBase'!A437)</f>
        <v/>
      </c>
      <c r="E382" s="88"/>
      <c r="F382" s="88"/>
      <c r="G382" s="88"/>
    </row>
    <row r="383" spans="2:7" s="55" customFormat="1">
      <c r="B383" s="53"/>
      <c r="C383" s="87"/>
      <c r="D383" s="88" t="str">
        <f>IF('Workstation DataBase'!A438="","",'Workstation DataBase'!A438)</f>
        <v/>
      </c>
      <c r="E383" s="88"/>
      <c r="F383" s="88"/>
      <c r="G383" s="88"/>
    </row>
    <row r="384" spans="2:7" s="55" customFormat="1">
      <c r="B384" s="53"/>
      <c r="C384" s="87"/>
      <c r="D384" s="88" t="str">
        <f>IF('Workstation DataBase'!A439="","",'Workstation DataBase'!A439)</f>
        <v/>
      </c>
      <c r="E384" s="88"/>
      <c r="F384" s="88"/>
      <c r="G384" s="88"/>
    </row>
    <row r="385" spans="2:7" s="55" customFormat="1">
      <c r="B385" s="53"/>
      <c r="C385" s="87"/>
      <c r="D385" s="88" t="str">
        <f>IF('Workstation DataBase'!A440="","",'Workstation DataBase'!A440)</f>
        <v/>
      </c>
      <c r="E385" s="88"/>
      <c r="F385" s="88"/>
      <c r="G385" s="88"/>
    </row>
    <row r="386" spans="2:7" s="55" customFormat="1">
      <c r="B386" s="53"/>
      <c r="C386" s="87"/>
      <c r="D386" s="88" t="str">
        <f>IF('Workstation DataBase'!A441="","",'Workstation DataBase'!A441)</f>
        <v/>
      </c>
      <c r="E386" s="88"/>
      <c r="F386" s="88"/>
      <c r="G386" s="88"/>
    </row>
    <row r="387" spans="2:7" s="55" customFormat="1">
      <c r="B387" s="53"/>
      <c r="C387" s="87"/>
      <c r="D387" s="88" t="str">
        <f>IF('Workstation DataBase'!A442="","",'Workstation DataBase'!A442)</f>
        <v/>
      </c>
      <c r="E387" s="88"/>
      <c r="F387" s="88"/>
      <c r="G387" s="88"/>
    </row>
    <row r="388" spans="2:7" s="55" customFormat="1">
      <c r="B388" s="53"/>
      <c r="C388" s="87"/>
      <c r="D388" s="88" t="str">
        <f>IF('Workstation DataBase'!A443="","",'Workstation DataBase'!A443)</f>
        <v/>
      </c>
      <c r="E388" s="88"/>
      <c r="F388" s="88"/>
      <c r="G388" s="88"/>
    </row>
    <row r="389" spans="2:7" s="55" customFormat="1">
      <c r="B389" s="53"/>
      <c r="C389" s="87"/>
      <c r="D389" s="88" t="str">
        <f>IF('Workstation DataBase'!A444="","",'Workstation DataBase'!A444)</f>
        <v/>
      </c>
      <c r="E389" s="88"/>
      <c r="F389" s="88"/>
      <c r="G389" s="88"/>
    </row>
    <row r="390" spans="2:7" s="55" customFormat="1">
      <c r="B390" s="53"/>
      <c r="C390" s="87"/>
      <c r="D390" s="88" t="str">
        <f>IF('Workstation DataBase'!A445="","",'Workstation DataBase'!A445)</f>
        <v/>
      </c>
      <c r="E390" s="88"/>
      <c r="F390" s="88"/>
      <c r="G390" s="88"/>
    </row>
    <row r="391" spans="2:7" s="55" customFormat="1">
      <c r="B391" s="53"/>
      <c r="C391" s="87"/>
      <c r="D391" s="88" t="str">
        <f>IF('Workstation DataBase'!A446="","",'Workstation DataBase'!A446)</f>
        <v/>
      </c>
      <c r="E391" s="88"/>
      <c r="F391" s="88"/>
      <c r="G391" s="88"/>
    </row>
    <row r="392" spans="2:7" s="55" customFormat="1">
      <c r="B392" s="53"/>
      <c r="C392" s="87"/>
      <c r="D392" s="88" t="str">
        <f>IF('Workstation DataBase'!A447="","",'Workstation DataBase'!A447)</f>
        <v/>
      </c>
      <c r="E392" s="88"/>
      <c r="F392" s="88"/>
      <c r="G392" s="88"/>
    </row>
    <row r="393" spans="2:7" s="55" customFormat="1">
      <c r="B393" s="53"/>
      <c r="C393" s="87"/>
      <c r="D393" s="88" t="str">
        <f>IF('Workstation DataBase'!A448="","",'Workstation DataBase'!A448)</f>
        <v/>
      </c>
      <c r="E393" s="88"/>
      <c r="F393" s="88"/>
      <c r="G393" s="88"/>
    </row>
    <row r="394" spans="2:7" s="55" customFormat="1">
      <c r="B394" s="53"/>
      <c r="C394" s="87"/>
      <c r="D394" s="88" t="str">
        <f>IF('Workstation DataBase'!A449="","",'Workstation DataBase'!A449)</f>
        <v/>
      </c>
      <c r="E394" s="88"/>
      <c r="F394" s="88"/>
      <c r="G394" s="88"/>
    </row>
    <row r="395" spans="2:7" s="55" customFormat="1">
      <c r="B395" s="53"/>
      <c r="C395" s="87"/>
      <c r="D395" s="88" t="str">
        <f>IF('Workstation DataBase'!A450="","",'Workstation DataBase'!A450)</f>
        <v/>
      </c>
      <c r="E395" s="88"/>
      <c r="F395" s="88"/>
      <c r="G395" s="88"/>
    </row>
    <row r="396" spans="2:7" s="55" customFormat="1">
      <c r="B396" s="53"/>
      <c r="C396" s="87"/>
      <c r="D396" s="88" t="str">
        <f>IF('Workstation DataBase'!A451="","",'Workstation DataBase'!A451)</f>
        <v/>
      </c>
      <c r="E396" s="88"/>
      <c r="F396" s="88"/>
      <c r="G396" s="88"/>
    </row>
    <row r="397" spans="2:7" s="55" customFormat="1">
      <c r="B397" s="53"/>
      <c r="C397" s="87"/>
      <c r="D397" s="88" t="str">
        <f>IF('Workstation DataBase'!A452="","",'Workstation DataBase'!A452)</f>
        <v/>
      </c>
      <c r="E397" s="88"/>
      <c r="F397" s="88"/>
      <c r="G397" s="88"/>
    </row>
    <row r="398" spans="2:7" s="55" customFormat="1">
      <c r="B398" s="53"/>
      <c r="C398" s="87"/>
      <c r="D398" s="88" t="str">
        <f>IF('Workstation DataBase'!A453="","",'Workstation DataBase'!A453)</f>
        <v/>
      </c>
      <c r="E398" s="88"/>
      <c r="F398" s="88"/>
      <c r="G398" s="88"/>
    </row>
    <row r="399" spans="2:7" s="55" customFormat="1">
      <c r="B399" s="53"/>
      <c r="C399" s="87"/>
      <c r="D399" s="88" t="str">
        <f>IF('Workstation DataBase'!A454="","",'Workstation DataBase'!A454)</f>
        <v/>
      </c>
      <c r="E399" s="88"/>
      <c r="F399" s="88"/>
      <c r="G399" s="88"/>
    </row>
    <row r="400" spans="2:7" s="55" customFormat="1">
      <c r="B400" s="53"/>
      <c r="C400" s="87"/>
      <c r="D400" s="88" t="str">
        <f>IF('Workstation DataBase'!A455="","",'Workstation DataBase'!A455)</f>
        <v/>
      </c>
      <c r="E400" s="88"/>
      <c r="F400" s="88"/>
      <c r="G400" s="88"/>
    </row>
    <row r="401" spans="2:7" s="55" customFormat="1">
      <c r="B401" s="53"/>
      <c r="C401" s="87"/>
      <c r="D401" s="88" t="str">
        <f>IF('Workstation DataBase'!A456="","",'Workstation DataBase'!A456)</f>
        <v/>
      </c>
      <c r="E401" s="88"/>
      <c r="F401" s="88"/>
      <c r="G401" s="88"/>
    </row>
    <row r="402" spans="2:7" s="55" customFormat="1">
      <c r="B402" s="53"/>
      <c r="C402" s="87"/>
      <c r="D402" s="88" t="str">
        <f>IF('Workstation DataBase'!A457="","",'Workstation DataBase'!A457)</f>
        <v/>
      </c>
      <c r="E402" s="88"/>
      <c r="F402" s="88"/>
      <c r="G402" s="88"/>
    </row>
    <row r="403" spans="2:7" s="55" customFormat="1">
      <c r="B403" s="53"/>
      <c r="C403" s="87"/>
      <c r="D403" s="88" t="str">
        <f>IF('Workstation DataBase'!A458="","",'Workstation DataBase'!A458)</f>
        <v/>
      </c>
      <c r="E403" s="88"/>
      <c r="F403" s="88"/>
      <c r="G403" s="88"/>
    </row>
    <row r="404" spans="2:7" s="55" customFormat="1">
      <c r="B404" s="53"/>
      <c r="C404" s="87"/>
      <c r="D404" s="88" t="str">
        <f>IF('Workstation DataBase'!A459="","",'Workstation DataBase'!A459)</f>
        <v/>
      </c>
      <c r="E404" s="88"/>
      <c r="F404" s="88"/>
      <c r="G404" s="88"/>
    </row>
    <row r="405" spans="2:7" s="55" customFormat="1">
      <c r="B405" s="53"/>
      <c r="C405" s="87"/>
      <c r="D405" s="88" t="str">
        <f>IF('Workstation DataBase'!A460="","",'Workstation DataBase'!A460)</f>
        <v/>
      </c>
      <c r="E405" s="88"/>
      <c r="F405" s="88"/>
      <c r="G405" s="88"/>
    </row>
    <row r="406" spans="2:7" s="55" customFormat="1">
      <c r="B406" s="53"/>
      <c r="C406" s="87"/>
      <c r="D406" s="88" t="str">
        <f>IF('Workstation DataBase'!A461="","",'Workstation DataBase'!A461)</f>
        <v/>
      </c>
      <c r="E406" s="88"/>
      <c r="F406" s="88"/>
      <c r="G406" s="88"/>
    </row>
    <row r="407" spans="2:7" s="55" customFormat="1">
      <c r="B407" s="53"/>
      <c r="C407" s="87"/>
      <c r="D407" s="88" t="str">
        <f>IF('Workstation DataBase'!A462="","",'Workstation DataBase'!A462)</f>
        <v/>
      </c>
      <c r="E407" s="88"/>
      <c r="F407" s="88"/>
      <c r="G407" s="88"/>
    </row>
    <row r="408" spans="2:7" s="55" customFormat="1">
      <c r="B408" s="53"/>
      <c r="C408" s="87"/>
      <c r="D408" s="88" t="str">
        <f>IF('Workstation DataBase'!A463="","",'Workstation DataBase'!A463)</f>
        <v/>
      </c>
      <c r="E408" s="88"/>
      <c r="F408" s="88"/>
      <c r="G408" s="88"/>
    </row>
    <row r="409" spans="2:7" s="55" customFormat="1">
      <c r="B409" s="53"/>
      <c r="C409" s="87"/>
      <c r="D409" s="88" t="str">
        <f>IF('Workstation DataBase'!A464="","",'Workstation DataBase'!A464)</f>
        <v/>
      </c>
      <c r="E409" s="88"/>
      <c r="F409" s="88"/>
      <c r="G409" s="88"/>
    </row>
    <row r="410" spans="2:7" s="55" customFormat="1">
      <c r="B410" s="53"/>
      <c r="C410" s="87"/>
      <c r="D410" s="88" t="str">
        <f>IF('Workstation DataBase'!A465="","",'Workstation DataBase'!A465)</f>
        <v/>
      </c>
      <c r="E410" s="88"/>
      <c r="F410" s="88"/>
      <c r="G410" s="88"/>
    </row>
    <row r="411" spans="2:7" s="55" customFormat="1">
      <c r="B411" s="53"/>
      <c r="C411" s="87"/>
      <c r="D411" s="88" t="str">
        <f>IF('Workstation DataBase'!A466="","",'Workstation DataBase'!A466)</f>
        <v/>
      </c>
      <c r="E411" s="88"/>
      <c r="F411" s="88"/>
      <c r="G411" s="88"/>
    </row>
    <row r="412" spans="2:7" s="55" customFormat="1">
      <c r="B412" s="53"/>
      <c r="C412" s="87"/>
      <c r="D412" s="88" t="str">
        <f>IF('Workstation DataBase'!A467="","",'Workstation DataBase'!A467)</f>
        <v/>
      </c>
      <c r="E412" s="88"/>
      <c r="F412" s="88"/>
      <c r="G412" s="88"/>
    </row>
    <row r="413" spans="2:7" s="55" customFormat="1">
      <c r="B413" s="53"/>
      <c r="C413" s="87"/>
      <c r="D413" s="88" t="str">
        <f>IF('Workstation DataBase'!A468="","",'Workstation DataBase'!A468)</f>
        <v/>
      </c>
      <c r="E413" s="88"/>
      <c r="F413" s="88"/>
      <c r="G413" s="88"/>
    </row>
    <row r="414" spans="2:7" s="55" customFormat="1">
      <c r="B414" s="53"/>
      <c r="C414" s="87"/>
      <c r="D414" s="88" t="str">
        <f>IF('Workstation DataBase'!A469="","",'Workstation DataBase'!A469)</f>
        <v/>
      </c>
      <c r="E414" s="88"/>
      <c r="F414" s="88"/>
      <c r="G414" s="88"/>
    </row>
    <row r="415" spans="2:7" s="55" customFormat="1">
      <c r="B415" s="53"/>
      <c r="C415" s="87"/>
      <c r="D415" s="88" t="str">
        <f>IF('Workstation DataBase'!A470="","",'Workstation DataBase'!A470)</f>
        <v/>
      </c>
      <c r="E415" s="88"/>
      <c r="F415" s="88"/>
      <c r="G415" s="88"/>
    </row>
    <row r="416" spans="2:7" s="55" customFormat="1">
      <c r="B416" s="53"/>
      <c r="C416" s="87"/>
      <c r="D416" s="88" t="str">
        <f>IF('Workstation DataBase'!A471="","",'Workstation DataBase'!A471)</f>
        <v/>
      </c>
      <c r="E416" s="88"/>
      <c r="F416" s="88"/>
      <c r="G416" s="88"/>
    </row>
    <row r="417" spans="2:7" s="55" customFormat="1">
      <c r="B417" s="53"/>
      <c r="C417" s="87"/>
      <c r="D417" s="88" t="str">
        <f>IF('Workstation DataBase'!A472="","",'Workstation DataBase'!A472)</f>
        <v/>
      </c>
      <c r="E417" s="88"/>
      <c r="F417" s="88"/>
      <c r="G417" s="88"/>
    </row>
    <row r="418" spans="2:7" s="55" customFormat="1">
      <c r="B418" s="53"/>
      <c r="C418" s="87"/>
      <c r="D418" s="88" t="str">
        <f>IF('Workstation DataBase'!A473="","",'Workstation DataBase'!A473)</f>
        <v/>
      </c>
      <c r="E418" s="88"/>
      <c r="F418" s="88"/>
      <c r="G418" s="88"/>
    </row>
    <row r="419" spans="2:7" s="55" customFormat="1">
      <c r="B419" s="53"/>
      <c r="C419" s="87"/>
      <c r="D419" s="88" t="str">
        <f>IF('Workstation DataBase'!A474="","",'Workstation DataBase'!A474)</f>
        <v/>
      </c>
      <c r="E419" s="88"/>
      <c r="F419" s="88"/>
      <c r="G419" s="88"/>
    </row>
    <row r="420" spans="2:7" s="55" customFormat="1">
      <c r="B420" s="53"/>
      <c r="C420" s="87"/>
      <c r="D420" s="88" t="str">
        <f>IF('Workstation DataBase'!A475="","",'Workstation DataBase'!A475)</f>
        <v/>
      </c>
      <c r="E420" s="88"/>
      <c r="F420" s="88"/>
      <c r="G420" s="88"/>
    </row>
    <row r="421" spans="2:7" s="55" customFormat="1">
      <c r="B421" s="53"/>
      <c r="C421" s="87"/>
      <c r="D421" s="88" t="str">
        <f>IF('Workstation DataBase'!A476="","",'Workstation DataBase'!A476)</f>
        <v/>
      </c>
      <c r="E421" s="88"/>
      <c r="F421" s="88"/>
      <c r="G421" s="88"/>
    </row>
    <row r="422" spans="2:7" s="55" customFormat="1">
      <c r="B422" s="53"/>
      <c r="C422" s="87"/>
      <c r="D422" s="88" t="str">
        <f>IF('Workstation DataBase'!A477="","",'Workstation DataBase'!A477)</f>
        <v/>
      </c>
      <c r="E422" s="88"/>
      <c r="F422" s="88"/>
      <c r="G422" s="88"/>
    </row>
    <row r="423" spans="2:7" s="55" customFormat="1">
      <c r="B423" s="53"/>
      <c r="C423" s="87"/>
      <c r="D423" s="88" t="str">
        <f>IF('Workstation DataBase'!A478="","",'Workstation DataBase'!A478)</f>
        <v/>
      </c>
      <c r="E423" s="88"/>
      <c r="F423" s="88"/>
      <c r="G423" s="88"/>
    </row>
    <row r="424" spans="2:7" s="55" customFormat="1">
      <c r="B424" s="53"/>
      <c r="C424" s="87"/>
      <c r="D424" s="88" t="str">
        <f>IF('Workstation DataBase'!A479="","",'Workstation DataBase'!A479)</f>
        <v/>
      </c>
      <c r="E424" s="88"/>
      <c r="F424" s="88"/>
      <c r="G424" s="88"/>
    </row>
    <row r="425" spans="2:7" s="55" customFormat="1">
      <c r="B425" s="53"/>
      <c r="C425" s="87"/>
      <c r="D425" s="88" t="str">
        <f>IF('Workstation DataBase'!A480="","",'Workstation DataBase'!A480)</f>
        <v/>
      </c>
      <c r="E425" s="88"/>
      <c r="F425" s="88"/>
      <c r="G425" s="88"/>
    </row>
    <row r="426" spans="2:7" s="55" customFormat="1">
      <c r="B426" s="53"/>
      <c r="C426" s="87"/>
      <c r="D426" s="88" t="str">
        <f>IF('Workstation DataBase'!A481="","",'Workstation DataBase'!A481)</f>
        <v/>
      </c>
      <c r="E426" s="88"/>
      <c r="F426" s="88"/>
      <c r="G426" s="88"/>
    </row>
    <row r="427" spans="2:7" s="55" customFormat="1">
      <c r="B427" s="53"/>
      <c r="C427" s="87"/>
      <c r="D427" s="88" t="str">
        <f>IF('Workstation DataBase'!A482="","",'Workstation DataBase'!A482)</f>
        <v/>
      </c>
      <c r="E427" s="88"/>
      <c r="F427" s="88"/>
      <c r="G427" s="88"/>
    </row>
    <row r="428" spans="2:7" s="55" customFormat="1">
      <c r="B428" s="53"/>
      <c r="C428" s="87"/>
      <c r="D428" s="88" t="str">
        <f>IF('Workstation DataBase'!A483="","",'Workstation DataBase'!A483)</f>
        <v/>
      </c>
      <c r="E428" s="88"/>
      <c r="F428" s="88"/>
      <c r="G428" s="88"/>
    </row>
    <row r="429" spans="2:7" s="55" customFormat="1">
      <c r="B429" s="53"/>
      <c r="C429" s="87"/>
      <c r="D429" s="88" t="str">
        <f>IF('Workstation DataBase'!A484="","",'Workstation DataBase'!A484)</f>
        <v/>
      </c>
      <c r="E429" s="88"/>
      <c r="F429" s="88"/>
      <c r="G429" s="88"/>
    </row>
    <row r="430" spans="2:7" s="55" customFormat="1">
      <c r="B430" s="53"/>
      <c r="C430" s="87"/>
      <c r="D430" s="88" t="str">
        <f>IF('Workstation DataBase'!A485="","",'Workstation DataBase'!A485)</f>
        <v/>
      </c>
      <c r="E430" s="88"/>
      <c r="F430" s="88"/>
      <c r="G430" s="88"/>
    </row>
    <row r="431" spans="2:7" s="55" customFormat="1">
      <c r="B431" s="53"/>
      <c r="C431" s="87"/>
      <c r="D431" s="88" t="str">
        <f>IF('Workstation DataBase'!A486="","",'Workstation DataBase'!A486)</f>
        <v/>
      </c>
      <c r="E431" s="88"/>
      <c r="F431" s="88"/>
      <c r="G431" s="88"/>
    </row>
    <row r="432" spans="2:7" s="55" customFormat="1">
      <c r="B432" s="53"/>
      <c r="C432" s="87"/>
      <c r="D432" s="88" t="str">
        <f>IF('Workstation DataBase'!A487="","",'Workstation DataBase'!A487)</f>
        <v/>
      </c>
      <c r="E432" s="88"/>
      <c r="F432" s="88"/>
      <c r="G432" s="88"/>
    </row>
    <row r="433" spans="2:7" s="55" customFormat="1">
      <c r="B433" s="53"/>
      <c r="C433" s="87"/>
      <c r="D433" s="88" t="str">
        <f>IF('Workstation DataBase'!A488="","",'Workstation DataBase'!A488)</f>
        <v/>
      </c>
      <c r="E433" s="88"/>
      <c r="F433" s="88"/>
      <c r="G433" s="88"/>
    </row>
    <row r="434" spans="2:7" s="55" customFormat="1">
      <c r="B434" s="53"/>
      <c r="C434" s="87"/>
      <c r="D434" s="88" t="str">
        <f>IF('Workstation DataBase'!A489="","",'Workstation DataBase'!A489)</f>
        <v/>
      </c>
      <c r="E434" s="88"/>
      <c r="F434" s="88"/>
      <c r="G434" s="88"/>
    </row>
    <row r="435" spans="2:7" s="55" customFormat="1">
      <c r="B435" s="53"/>
      <c r="C435" s="87"/>
      <c r="D435" s="88" t="str">
        <f>IF('Workstation DataBase'!A490="","",'Workstation DataBase'!A490)</f>
        <v/>
      </c>
      <c r="E435" s="88"/>
      <c r="F435" s="88"/>
      <c r="G435" s="88"/>
    </row>
    <row r="436" spans="2:7" s="55" customFormat="1">
      <c r="B436" s="53"/>
      <c r="C436" s="87"/>
      <c r="D436" s="88" t="str">
        <f>IF('Workstation DataBase'!A491="","",'Workstation DataBase'!A491)</f>
        <v/>
      </c>
      <c r="E436" s="88"/>
      <c r="F436" s="88"/>
      <c r="G436" s="88"/>
    </row>
    <row r="437" spans="2:7" s="55" customFormat="1">
      <c r="B437" s="53"/>
      <c r="C437" s="87"/>
      <c r="D437" s="88" t="str">
        <f>IF('Workstation DataBase'!A492="","",'Workstation DataBase'!A492)</f>
        <v/>
      </c>
      <c r="E437" s="88"/>
      <c r="F437" s="88"/>
      <c r="G437" s="88"/>
    </row>
    <row r="438" spans="2:7" s="55" customFormat="1">
      <c r="B438" s="53"/>
      <c r="C438" s="87"/>
      <c r="D438" s="88" t="str">
        <f>IF('Workstation DataBase'!A493="","",'Workstation DataBase'!A493)</f>
        <v/>
      </c>
      <c r="E438" s="88"/>
      <c r="F438" s="88"/>
      <c r="G438" s="88"/>
    </row>
    <row r="439" spans="2:7" s="55" customFormat="1">
      <c r="B439" s="53"/>
      <c r="C439" s="87"/>
      <c r="D439" s="88" t="str">
        <f>IF('Workstation DataBase'!A494="","",'Workstation DataBase'!A494)</f>
        <v/>
      </c>
      <c r="E439" s="88"/>
      <c r="F439" s="88"/>
      <c r="G439" s="88"/>
    </row>
    <row r="440" spans="2:7" s="55" customFormat="1">
      <c r="B440" s="53"/>
      <c r="C440" s="87"/>
      <c r="D440" s="88" t="str">
        <f>IF('Workstation DataBase'!A495="","",'Workstation DataBase'!A495)</f>
        <v/>
      </c>
      <c r="E440" s="88"/>
      <c r="F440" s="88"/>
      <c r="G440" s="88"/>
    </row>
    <row r="441" spans="2:7" s="55" customFormat="1">
      <c r="B441" s="53"/>
      <c r="C441" s="87"/>
      <c r="D441" s="88" t="str">
        <f>IF('Workstation DataBase'!A496="","",'Workstation DataBase'!A496)</f>
        <v/>
      </c>
      <c r="E441" s="88"/>
      <c r="F441" s="88"/>
      <c r="G441" s="88"/>
    </row>
    <row r="442" spans="2:7" s="55" customFormat="1">
      <c r="B442" s="53"/>
      <c r="C442" s="87"/>
      <c r="D442" s="88" t="str">
        <f>IF('Workstation DataBase'!A497="","",'Workstation DataBase'!A497)</f>
        <v/>
      </c>
      <c r="E442" s="88"/>
      <c r="F442" s="88"/>
      <c r="G442" s="88"/>
    </row>
    <row r="443" spans="2:7" s="55" customFormat="1">
      <c r="B443" s="53"/>
      <c r="C443" s="87"/>
      <c r="D443" s="88" t="str">
        <f>IF('Workstation DataBase'!A498="","",'Workstation DataBase'!A498)</f>
        <v/>
      </c>
      <c r="E443" s="88"/>
      <c r="F443" s="88"/>
      <c r="G443" s="88"/>
    </row>
    <row r="444" spans="2:7" s="55" customFormat="1">
      <c r="B444" s="53"/>
      <c r="C444" s="87"/>
      <c r="D444" s="88" t="str">
        <f>IF('Workstation DataBase'!A499="","",'Workstation DataBase'!A499)</f>
        <v/>
      </c>
      <c r="E444" s="88"/>
      <c r="F444" s="88"/>
      <c r="G444" s="88"/>
    </row>
    <row r="445" spans="2:7" s="55" customFormat="1">
      <c r="B445" s="53"/>
      <c r="C445" s="87"/>
      <c r="D445" s="88" t="str">
        <f>IF('Workstation DataBase'!A500="","",'Workstation DataBase'!A500)</f>
        <v/>
      </c>
      <c r="E445" s="88"/>
      <c r="F445" s="88"/>
      <c r="G445" s="88"/>
    </row>
    <row r="446" spans="2:7" s="55" customFormat="1">
      <c r="B446" s="53"/>
      <c r="C446" s="87"/>
      <c r="D446" s="88" t="str">
        <f>IF('Workstation DataBase'!A501="","",'Workstation DataBase'!A501)</f>
        <v/>
      </c>
      <c r="E446" s="88"/>
      <c r="F446" s="88"/>
      <c r="G446" s="88"/>
    </row>
    <row r="447" spans="2:7" s="55" customFormat="1">
      <c r="B447" s="53"/>
      <c r="C447" s="87"/>
      <c r="D447" s="88" t="str">
        <f>IF('Workstation DataBase'!A502="","",'Workstation DataBase'!A502)</f>
        <v/>
      </c>
      <c r="E447" s="88"/>
      <c r="F447" s="88"/>
      <c r="G447" s="88"/>
    </row>
    <row r="448" spans="2:7" s="55" customFormat="1">
      <c r="B448" s="53"/>
      <c r="C448" s="87"/>
      <c r="D448" s="88" t="str">
        <f>IF('Workstation DataBase'!A503="","",'Workstation DataBase'!A503)</f>
        <v/>
      </c>
      <c r="E448" s="88"/>
      <c r="F448" s="88"/>
      <c r="G448" s="88"/>
    </row>
    <row r="449" spans="2:7" s="54" customFormat="1">
      <c r="B449" s="53"/>
      <c r="C449" s="89"/>
      <c r="D449" s="89"/>
      <c r="E449" s="89"/>
      <c r="F449" s="89"/>
      <c r="G449" s="89"/>
    </row>
  </sheetData>
  <sheetProtection password="B48E" sheet="1" objects="1" scenarios="1"/>
  <dataConsolidate function="var"/>
  <mergeCells count="8">
    <mergeCell ref="B62:B64"/>
    <mergeCell ref="B66:B67"/>
    <mergeCell ref="B13:B29"/>
    <mergeCell ref="B30:B32"/>
    <mergeCell ref="B33:B37"/>
    <mergeCell ref="B38:B49"/>
    <mergeCell ref="B50:B56"/>
    <mergeCell ref="B57:B61"/>
  </mergeCells>
  <conditionalFormatting sqref="D13:G67">
    <cfRule type="expression" dxfId="192" priority="1">
      <formula>MOD(ROW(),2)=1</formula>
    </cfRule>
  </conditionalFormatting>
  <dataValidations count="1">
    <dataValidation type="list" allowBlank="1" showInputMessage="1" showErrorMessage="1" sqref="D11:G11">
      <formula1>models1work</formula1>
    </dataValidation>
  </dataValidations>
  <pageMargins left="0.25" right="0.25" top="0.75" bottom="0.75" header="0.3" footer="0.3"/>
  <pageSetup scale="54" fitToHeight="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theme="5"/>
  </sheetPr>
  <dimension ref="A1:BQ152"/>
  <sheetViews>
    <sheetView workbookViewId="0">
      <pane xSplit="1" ySplit="1" topLeftCell="B2" activePane="bottomRight" state="frozen"/>
      <selection activeCell="G10" sqref="G10"/>
      <selection pane="topRight" activeCell="G10" sqref="G10"/>
      <selection pane="bottomLeft" activeCell="G10" sqref="G10"/>
      <selection pane="bottomRight" sqref="A1:XFD1048576"/>
    </sheetView>
  </sheetViews>
  <sheetFormatPr defaultColWidth="52.42578125" defaultRowHeight="12.75"/>
  <cols>
    <col min="1" max="1" width="28.42578125" style="63" customWidth="1"/>
    <col min="2" max="2" width="12.5703125" style="63" customWidth="1"/>
    <col min="3" max="3" width="15" style="63" customWidth="1"/>
    <col min="4" max="5" width="15.140625" style="63" customWidth="1"/>
    <col min="6" max="6" width="41" style="63" customWidth="1"/>
    <col min="7" max="7" width="9.28515625" style="63" customWidth="1"/>
    <col min="8" max="8" width="20.5703125" style="63" customWidth="1"/>
    <col min="9" max="9" width="31.28515625" style="63" bestFit="1" customWidth="1"/>
    <col min="10" max="10" width="19.7109375" style="63" bestFit="1" customWidth="1"/>
    <col min="11" max="11" width="11.7109375" style="63" bestFit="1" customWidth="1"/>
    <col min="12" max="12" width="14.85546875" style="63" bestFit="1" customWidth="1"/>
    <col min="13" max="13" width="26" style="63" customWidth="1"/>
    <col min="14" max="14" width="29.7109375" style="63" customWidth="1"/>
    <col min="15" max="15" width="15" style="63" bestFit="1" customWidth="1"/>
    <col min="16" max="16" width="26.7109375" style="63" bestFit="1" customWidth="1"/>
    <col min="17" max="17" width="21.140625" style="63" customWidth="1"/>
    <col min="18" max="19" width="14" style="63" bestFit="1" customWidth="1"/>
    <col min="20" max="20" width="34.140625" style="63" customWidth="1"/>
    <col min="21" max="21" width="10.42578125" style="63" bestFit="1" customWidth="1"/>
    <col min="22" max="22" width="14.140625" style="63" bestFit="1" customWidth="1"/>
    <col min="23" max="23" width="24.140625" style="63" bestFit="1" customWidth="1"/>
    <col min="24" max="24" width="10.7109375" style="63" bestFit="1" customWidth="1"/>
    <col min="25" max="25" width="10.5703125" style="63" customWidth="1"/>
    <col min="26" max="26" width="11" style="63" customWidth="1"/>
    <col min="27" max="27" width="12.140625" style="63" customWidth="1"/>
    <col min="28" max="28" width="19.85546875" style="63" customWidth="1"/>
    <col min="29" max="29" width="9.28515625" style="63" customWidth="1"/>
    <col min="30" max="31" width="8" style="63" bestFit="1" customWidth="1"/>
    <col min="32" max="32" width="11.85546875" style="63" bestFit="1" customWidth="1"/>
    <col min="33" max="33" width="9.28515625" style="63" customWidth="1"/>
    <col min="34" max="34" width="26" style="63" customWidth="1"/>
    <col min="35" max="35" width="8.5703125" style="63" customWidth="1"/>
    <col min="36" max="36" width="11.5703125" style="64" bestFit="1" customWidth="1"/>
    <col min="37" max="38" width="8.42578125" style="63" customWidth="1"/>
    <col min="39" max="39" width="8.42578125" style="64" customWidth="1"/>
    <col min="40" max="40" width="8.42578125" style="63" customWidth="1"/>
    <col min="41" max="41" width="12.42578125" style="63" customWidth="1"/>
    <col min="42" max="42" width="14" style="63" bestFit="1" customWidth="1"/>
    <col min="43" max="43" width="13.140625" style="63" customWidth="1"/>
    <col min="44" max="44" width="17.42578125" style="63" customWidth="1"/>
    <col min="45" max="45" width="15.7109375" style="63" customWidth="1"/>
    <col min="46" max="46" width="13.85546875" style="63" customWidth="1"/>
    <col min="47" max="47" width="11.42578125" style="63" bestFit="1" customWidth="1"/>
    <col min="48" max="48" width="11.140625" style="63" bestFit="1" customWidth="1"/>
    <col min="49" max="49" width="52.42578125" style="63"/>
    <col min="50" max="50" width="16.7109375" style="63" customWidth="1"/>
    <col min="51" max="51" width="14.28515625" style="63" customWidth="1"/>
    <col min="52" max="52" width="31.140625" style="63" customWidth="1"/>
    <col min="53" max="53" width="19.7109375" style="63" customWidth="1"/>
    <col min="54" max="54" width="17.42578125" style="63" customWidth="1"/>
    <col min="55" max="55" width="16.140625" style="63" customWidth="1"/>
    <col min="56" max="56" width="10.5703125" style="63" customWidth="1"/>
    <col min="57" max="58" width="41.85546875" style="63" customWidth="1"/>
    <col min="59" max="251" width="52.42578125" style="63"/>
    <col min="252" max="252" width="25.5703125" style="63" customWidth="1"/>
    <col min="253" max="253" width="12.5703125" style="63" customWidth="1"/>
    <col min="254" max="255" width="15.140625" style="63" customWidth="1"/>
    <col min="256" max="256" width="28" style="63" bestFit="1" customWidth="1"/>
    <col min="257" max="257" width="21.42578125" style="63" bestFit="1" customWidth="1"/>
    <col min="258" max="258" width="35.5703125" style="63" bestFit="1" customWidth="1"/>
    <col min="259" max="259" width="35.28515625" style="63" customWidth="1"/>
    <col min="260" max="260" width="19.7109375" style="63" bestFit="1" customWidth="1"/>
    <col min="261" max="261" width="69.5703125" style="63" customWidth="1"/>
    <col min="262" max="262" width="14.85546875" style="63" bestFit="1" customWidth="1"/>
    <col min="263" max="263" width="23.140625" style="63" bestFit="1" customWidth="1"/>
    <col min="264" max="264" width="24.85546875" style="63" customWidth="1"/>
    <col min="265" max="265" width="19.5703125" style="63" bestFit="1" customWidth="1"/>
    <col min="266" max="266" width="47.7109375" style="63" bestFit="1" customWidth="1"/>
    <col min="267" max="267" width="8.85546875" style="63" bestFit="1" customWidth="1"/>
    <col min="268" max="268" width="14" style="63" bestFit="1" customWidth="1"/>
    <col min="269" max="269" width="35.5703125" style="63" bestFit="1" customWidth="1"/>
    <col min="270" max="270" width="17.42578125" style="63" bestFit="1" customWidth="1"/>
    <col min="271" max="271" width="10.42578125" style="63" bestFit="1" customWidth="1"/>
    <col min="272" max="272" width="14.140625" style="63" bestFit="1" customWidth="1"/>
    <col min="273" max="273" width="24.140625" style="63" bestFit="1" customWidth="1"/>
    <col min="274" max="274" width="18" style="63" customWidth="1"/>
    <col min="275" max="275" width="18.42578125" style="63" bestFit="1" customWidth="1"/>
    <col min="276" max="276" width="16.85546875" style="63" bestFit="1" customWidth="1"/>
    <col min="277" max="277" width="19.5703125" style="63" customWidth="1"/>
    <col min="278" max="278" width="17.7109375" style="63" bestFit="1" customWidth="1"/>
    <col min="279" max="279" width="9.28515625" style="63" customWidth="1"/>
    <col min="280" max="280" width="20.85546875" style="63" bestFit="1" customWidth="1"/>
    <col min="281" max="281" width="26.28515625" style="63" customWidth="1"/>
    <col min="282" max="282" width="11.85546875" style="63" bestFit="1" customWidth="1"/>
    <col min="283" max="283" width="6.140625" style="63" customWidth="1"/>
    <col min="284" max="284" width="8.42578125" style="63" customWidth="1"/>
    <col min="285" max="285" width="18.42578125" style="63" bestFit="1" customWidth="1"/>
    <col min="286" max="286" width="52.42578125" style="63"/>
    <col min="287" max="287" width="19.42578125" style="63" customWidth="1"/>
    <col min="288" max="289" width="23.85546875" style="63" customWidth="1"/>
    <col min="290" max="290" width="22" style="63" customWidth="1"/>
    <col min="291" max="291" width="12.42578125" style="63" customWidth="1"/>
    <col min="292" max="292" width="15.7109375" style="63" customWidth="1"/>
    <col min="293" max="293" width="13.140625" style="63" customWidth="1"/>
    <col min="294" max="294" width="52.42578125" style="63"/>
    <col min="295" max="295" width="15.7109375" style="63" customWidth="1"/>
    <col min="296" max="296" width="13.85546875" style="63" customWidth="1"/>
    <col min="297" max="300" width="52.42578125" style="63"/>
    <col min="301" max="301" width="14.28515625" style="63" customWidth="1"/>
    <col min="302" max="302" width="12.42578125" style="63" customWidth="1"/>
    <col min="303" max="303" width="19.7109375" style="63" customWidth="1"/>
    <col min="304" max="304" width="17.42578125" style="63" customWidth="1"/>
    <col min="305" max="305" width="11.85546875" style="63" customWidth="1"/>
    <col min="306" max="306" width="10.5703125" style="63" customWidth="1"/>
    <col min="307" max="307" width="11.28515625" style="63" customWidth="1"/>
    <col min="308" max="310" width="52.42578125" style="63"/>
    <col min="311" max="312" width="52.42578125" style="63" customWidth="1"/>
    <col min="313" max="313" width="32.85546875" style="63" customWidth="1"/>
    <col min="314" max="314" width="22.5703125" style="63" customWidth="1"/>
    <col min="315" max="507" width="52.42578125" style="63"/>
    <col min="508" max="508" width="25.5703125" style="63" customWidth="1"/>
    <col min="509" max="509" width="12.5703125" style="63" customWidth="1"/>
    <col min="510" max="511" width="15.140625" style="63" customWidth="1"/>
    <col min="512" max="512" width="28" style="63" bestFit="1" customWidth="1"/>
    <col min="513" max="513" width="21.42578125" style="63" bestFit="1" customWidth="1"/>
    <col min="514" max="514" width="35.5703125" style="63" bestFit="1" customWidth="1"/>
    <col min="515" max="515" width="35.28515625" style="63" customWidth="1"/>
    <col min="516" max="516" width="19.7109375" style="63" bestFit="1" customWidth="1"/>
    <col min="517" max="517" width="69.5703125" style="63" customWidth="1"/>
    <col min="518" max="518" width="14.85546875" style="63" bestFit="1" customWidth="1"/>
    <col min="519" max="519" width="23.140625" style="63" bestFit="1" customWidth="1"/>
    <col min="520" max="520" width="24.85546875" style="63" customWidth="1"/>
    <col min="521" max="521" width="19.5703125" style="63" bestFit="1" customWidth="1"/>
    <col min="522" max="522" width="47.7109375" style="63" bestFit="1" customWidth="1"/>
    <col min="523" max="523" width="8.85546875" style="63" bestFit="1" customWidth="1"/>
    <col min="524" max="524" width="14" style="63" bestFit="1" customWidth="1"/>
    <col min="525" max="525" width="35.5703125" style="63" bestFit="1" customWidth="1"/>
    <col min="526" max="526" width="17.42578125" style="63" bestFit="1" customWidth="1"/>
    <col min="527" max="527" width="10.42578125" style="63" bestFit="1" customWidth="1"/>
    <col min="528" max="528" width="14.140625" style="63" bestFit="1" customWidth="1"/>
    <col min="529" max="529" width="24.140625" style="63" bestFit="1" customWidth="1"/>
    <col min="530" max="530" width="18" style="63" customWidth="1"/>
    <col min="531" max="531" width="18.42578125" style="63" bestFit="1" customWidth="1"/>
    <col min="532" max="532" width="16.85546875" style="63" bestFit="1" customWidth="1"/>
    <col min="533" max="533" width="19.5703125" style="63" customWidth="1"/>
    <col min="534" max="534" width="17.7109375" style="63" bestFit="1" customWidth="1"/>
    <col min="535" max="535" width="9.28515625" style="63" customWidth="1"/>
    <col min="536" max="536" width="20.85546875" style="63" bestFit="1" customWidth="1"/>
    <col min="537" max="537" width="26.28515625" style="63" customWidth="1"/>
    <col min="538" max="538" width="11.85546875" style="63" bestFit="1" customWidth="1"/>
    <col min="539" max="539" width="6.140625" style="63" customWidth="1"/>
    <col min="540" max="540" width="8.42578125" style="63" customWidth="1"/>
    <col min="541" max="541" width="18.42578125" style="63" bestFit="1" customWidth="1"/>
    <col min="542" max="542" width="52.42578125" style="63"/>
    <col min="543" max="543" width="19.42578125" style="63" customWidth="1"/>
    <col min="544" max="545" width="23.85546875" style="63" customWidth="1"/>
    <col min="546" max="546" width="22" style="63" customWidth="1"/>
    <col min="547" max="547" width="12.42578125" style="63" customWidth="1"/>
    <col min="548" max="548" width="15.7109375" style="63" customWidth="1"/>
    <col min="549" max="549" width="13.140625" style="63" customWidth="1"/>
    <col min="550" max="550" width="52.42578125" style="63"/>
    <col min="551" max="551" width="15.7109375" style="63" customWidth="1"/>
    <col min="552" max="552" width="13.85546875" style="63" customWidth="1"/>
    <col min="553" max="556" width="52.42578125" style="63"/>
    <col min="557" max="557" width="14.28515625" style="63" customWidth="1"/>
    <col min="558" max="558" width="12.42578125" style="63" customWidth="1"/>
    <col min="559" max="559" width="19.7109375" style="63" customWidth="1"/>
    <col min="560" max="560" width="17.42578125" style="63" customWidth="1"/>
    <col min="561" max="561" width="11.85546875" style="63" customWidth="1"/>
    <col min="562" max="562" width="10.5703125" style="63" customWidth="1"/>
    <col min="563" max="563" width="11.28515625" style="63" customWidth="1"/>
    <col min="564" max="566" width="52.42578125" style="63"/>
    <col min="567" max="568" width="52.42578125" style="63" customWidth="1"/>
    <col min="569" max="569" width="32.85546875" style="63" customWidth="1"/>
    <col min="570" max="570" width="22.5703125" style="63" customWidth="1"/>
    <col min="571" max="763" width="52.42578125" style="63"/>
    <col min="764" max="764" width="25.5703125" style="63" customWidth="1"/>
    <col min="765" max="765" width="12.5703125" style="63" customWidth="1"/>
    <col min="766" max="767" width="15.140625" style="63" customWidth="1"/>
    <col min="768" max="768" width="28" style="63" bestFit="1" customWidth="1"/>
    <col min="769" max="769" width="21.42578125" style="63" bestFit="1" customWidth="1"/>
    <col min="770" max="770" width="35.5703125" style="63" bestFit="1" customWidth="1"/>
    <col min="771" max="771" width="35.28515625" style="63" customWidth="1"/>
    <col min="772" max="772" width="19.7109375" style="63" bestFit="1" customWidth="1"/>
    <col min="773" max="773" width="69.5703125" style="63" customWidth="1"/>
    <col min="774" max="774" width="14.85546875" style="63" bestFit="1" customWidth="1"/>
    <col min="775" max="775" width="23.140625" style="63" bestFit="1" customWidth="1"/>
    <col min="776" max="776" width="24.85546875" style="63" customWidth="1"/>
    <col min="777" max="777" width="19.5703125" style="63" bestFit="1" customWidth="1"/>
    <col min="778" max="778" width="47.7109375" style="63" bestFit="1" customWidth="1"/>
    <col min="779" max="779" width="8.85546875" style="63" bestFit="1" customWidth="1"/>
    <col min="780" max="780" width="14" style="63" bestFit="1" customWidth="1"/>
    <col min="781" max="781" width="35.5703125" style="63" bestFit="1" customWidth="1"/>
    <col min="782" max="782" width="17.42578125" style="63" bestFit="1" customWidth="1"/>
    <col min="783" max="783" width="10.42578125" style="63" bestFit="1" customWidth="1"/>
    <col min="784" max="784" width="14.140625" style="63" bestFit="1" customWidth="1"/>
    <col min="785" max="785" width="24.140625" style="63" bestFit="1" customWidth="1"/>
    <col min="786" max="786" width="18" style="63" customWidth="1"/>
    <col min="787" max="787" width="18.42578125" style="63" bestFit="1" customWidth="1"/>
    <col min="788" max="788" width="16.85546875" style="63" bestFit="1" customWidth="1"/>
    <col min="789" max="789" width="19.5703125" style="63" customWidth="1"/>
    <col min="790" max="790" width="17.7109375" style="63" bestFit="1" customWidth="1"/>
    <col min="791" max="791" width="9.28515625" style="63" customWidth="1"/>
    <col min="792" max="792" width="20.85546875" style="63" bestFit="1" customWidth="1"/>
    <col min="793" max="793" width="26.28515625" style="63" customWidth="1"/>
    <col min="794" max="794" width="11.85546875" style="63" bestFit="1" customWidth="1"/>
    <col min="795" max="795" width="6.140625" style="63" customWidth="1"/>
    <col min="796" max="796" width="8.42578125" style="63" customWidth="1"/>
    <col min="797" max="797" width="18.42578125" style="63" bestFit="1" customWidth="1"/>
    <col min="798" max="798" width="52.42578125" style="63"/>
    <col min="799" max="799" width="19.42578125" style="63" customWidth="1"/>
    <col min="800" max="801" width="23.85546875" style="63" customWidth="1"/>
    <col min="802" max="802" width="22" style="63" customWidth="1"/>
    <col min="803" max="803" width="12.42578125" style="63" customWidth="1"/>
    <col min="804" max="804" width="15.7109375" style="63" customWidth="1"/>
    <col min="805" max="805" width="13.140625" style="63" customWidth="1"/>
    <col min="806" max="806" width="52.42578125" style="63"/>
    <col min="807" max="807" width="15.7109375" style="63" customWidth="1"/>
    <col min="808" max="808" width="13.85546875" style="63" customWidth="1"/>
    <col min="809" max="812" width="52.42578125" style="63"/>
    <col min="813" max="813" width="14.28515625" style="63" customWidth="1"/>
    <col min="814" max="814" width="12.42578125" style="63" customWidth="1"/>
    <col min="815" max="815" width="19.7109375" style="63" customWidth="1"/>
    <col min="816" max="816" width="17.42578125" style="63" customWidth="1"/>
    <col min="817" max="817" width="11.85546875" style="63" customWidth="1"/>
    <col min="818" max="818" width="10.5703125" style="63" customWidth="1"/>
    <col min="819" max="819" width="11.28515625" style="63" customWidth="1"/>
    <col min="820" max="822" width="52.42578125" style="63"/>
    <col min="823" max="824" width="52.42578125" style="63" customWidth="1"/>
    <col min="825" max="825" width="32.85546875" style="63" customWidth="1"/>
    <col min="826" max="826" width="22.5703125" style="63" customWidth="1"/>
    <col min="827" max="1019" width="52.42578125" style="63"/>
    <col min="1020" max="1020" width="25.5703125" style="63" customWidth="1"/>
    <col min="1021" max="1021" width="12.5703125" style="63" customWidth="1"/>
    <col min="1022" max="1023" width="15.140625" style="63" customWidth="1"/>
    <col min="1024" max="1024" width="28" style="63" bestFit="1" customWidth="1"/>
    <col min="1025" max="1025" width="21.42578125" style="63" bestFit="1" customWidth="1"/>
    <col min="1026" max="1026" width="35.5703125" style="63" bestFit="1" customWidth="1"/>
    <col min="1027" max="1027" width="35.28515625" style="63" customWidth="1"/>
    <col min="1028" max="1028" width="19.7109375" style="63" bestFit="1" customWidth="1"/>
    <col min="1029" max="1029" width="69.5703125" style="63" customWidth="1"/>
    <col min="1030" max="1030" width="14.85546875" style="63" bestFit="1" customWidth="1"/>
    <col min="1031" max="1031" width="23.140625" style="63" bestFit="1" customWidth="1"/>
    <col min="1032" max="1032" width="24.85546875" style="63" customWidth="1"/>
    <col min="1033" max="1033" width="19.5703125" style="63" bestFit="1" customWidth="1"/>
    <col min="1034" max="1034" width="47.7109375" style="63" bestFit="1" customWidth="1"/>
    <col min="1035" max="1035" width="8.85546875" style="63" bestFit="1" customWidth="1"/>
    <col min="1036" max="1036" width="14" style="63" bestFit="1" customWidth="1"/>
    <col min="1037" max="1037" width="35.5703125" style="63" bestFit="1" customWidth="1"/>
    <col min="1038" max="1038" width="17.42578125" style="63" bestFit="1" customWidth="1"/>
    <col min="1039" max="1039" width="10.42578125" style="63" bestFit="1" customWidth="1"/>
    <col min="1040" max="1040" width="14.140625" style="63" bestFit="1" customWidth="1"/>
    <col min="1041" max="1041" width="24.140625" style="63" bestFit="1" customWidth="1"/>
    <col min="1042" max="1042" width="18" style="63" customWidth="1"/>
    <col min="1043" max="1043" width="18.42578125" style="63" bestFit="1" customWidth="1"/>
    <col min="1044" max="1044" width="16.85546875" style="63" bestFit="1" customWidth="1"/>
    <col min="1045" max="1045" width="19.5703125" style="63" customWidth="1"/>
    <col min="1046" max="1046" width="17.7109375" style="63" bestFit="1" customWidth="1"/>
    <col min="1047" max="1047" width="9.28515625" style="63" customWidth="1"/>
    <col min="1048" max="1048" width="20.85546875" style="63" bestFit="1" customWidth="1"/>
    <col min="1049" max="1049" width="26.28515625" style="63" customWidth="1"/>
    <col min="1050" max="1050" width="11.85546875" style="63" bestFit="1" customWidth="1"/>
    <col min="1051" max="1051" width="6.140625" style="63" customWidth="1"/>
    <col min="1052" max="1052" width="8.42578125" style="63" customWidth="1"/>
    <col min="1053" max="1053" width="18.42578125" style="63" bestFit="1" customWidth="1"/>
    <col min="1054" max="1054" width="52.42578125" style="63"/>
    <col min="1055" max="1055" width="19.42578125" style="63" customWidth="1"/>
    <col min="1056" max="1057" width="23.85546875" style="63" customWidth="1"/>
    <col min="1058" max="1058" width="22" style="63" customWidth="1"/>
    <col min="1059" max="1059" width="12.42578125" style="63" customWidth="1"/>
    <col min="1060" max="1060" width="15.7109375" style="63" customWidth="1"/>
    <col min="1061" max="1061" width="13.140625" style="63" customWidth="1"/>
    <col min="1062" max="1062" width="52.42578125" style="63"/>
    <col min="1063" max="1063" width="15.7109375" style="63" customWidth="1"/>
    <col min="1064" max="1064" width="13.85546875" style="63" customWidth="1"/>
    <col min="1065" max="1068" width="52.42578125" style="63"/>
    <col min="1069" max="1069" width="14.28515625" style="63" customWidth="1"/>
    <col min="1070" max="1070" width="12.42578125" style="63" customWidth="1"/>
    <col min="1071" max="1071" width="19.7109375" style="63" customWidth="1"/>
    <col min="1072" max="1072" width="17.42578125" style="63" customWidth="1"/>
    <col min="1073" max="1073" width="11.85546875" style="63" customWidth="1"/>
    <col min="1074" max="1074" width="10.5703125" style="63" customWidth="1"/>
    <col min="1075" max="1075" width="11.28515625" style="63" customWidth="1"/>
    <col min="1076" max="1078" width="52.42578125" style="63"/>
    <col min="1079" max="1080" width="52.42578125" style="63" customWidth="1"/>
    <col min="1081" max="1081" width="32.85546875" style="63" customWidth="1"/>
    <col min="1082" max="1082" width="22.5703125" style="63" customWidth="1"/>
    <col min="1083" max="1275" width="52.42578125" style="63"/>
    <col min="1276" max="1276" width="25.5703125" style="63" customWidth="1"/>
    <col min="1277" max="1277" width="12.5703125" style="63" customWidth="1"/>
    <col min="1278" max="1279" width="15.140625" style="63" customWidth="1"/>
    <col min="1280" max="1280" width="28" style="63" bestFit="1" customWidth="1"/>
    <col min="1281" max="1281" width="21.42578125" style="63" bestFit="1" customWidth="1"/>
    <col min="1282" max="1282" width="35.5703125" style="63" bestFit="1" customWidth="1"/>
    <col min="1283" max="1283" width="35.28515625" style="63" customWidth="1"/>
    <col min="1284" max="1284" width="19.7109375" style="63" bestFit="1" customWidth="1"/>
    <col min="1285" max="1285" width="69.5703125" style="63" customWidth="1"/>
    <col min="1286" max="1286" width="14.85546875" style="63" bestFit="1" customWidth="1"/>
    <col min="1287" max="1287" width="23.140625" style="63" bestFit="1" customWidth="1"/>
    <col min="1288" max="1288" width="24.85546875" style="63" customWidth="1"/>
    <col min="1289" max="1289" width="19.5703125" style="63" bestFit="1" customWidth="1"/>
    <col min="1290" max="1290" width="47.7109375" style="63" bestFit="1" customWidth="1"/>
    <col min="1291" max="1291" width="8.85546875" style="63" bestFit="1" customWidth="1"/>
    <col min="1292" max="1292" width="14" style="63" bestFit="1" customWidth="1"/>
    <col min="1293" max="1293" width="35.5703125" style="63" bestFit="1" customWidth="1"/>
    <col min="1294" max="1294" width="17.42578125" style="63" bestFit="1" customWidth="1"/>
    <col min="1295" max="1295" width="10.42578125" style="63" bestFit="1" customWidth="1"/>
    <col min="1296" max="1296" width="14.140625" style="63" bestFit="1" customWidth="1"/>
    <col min="1297" max="1297" width="24.140625" style="63" bestFit="1" customWidth="1"/>
    <col min="1298" max="1298" width="18" style="63" customWidth="1"/>
    <col min="1299" max="1299" width="18.42578125" style="63" bestFit="1" customWidth="1"/>
    <col min="1300" max="1300" width="16.85546875" style="63" bestFit="1" customWidth="1"/>
    <col min="1301" max="1301" width="19.5703125" style="63" customWidth="1"/>
    <col min="1302" max="1302" width="17.7109375" style="63" bestFit="1" customWidth="1"/>
    <col min="1303" max="1303" width="9.28515625" style="63" customWidth="1"/>
    <col min="1304" max="1304" width="20.85546875" style="63" bestFit="1" customWidth="1"/>
    <col min="1305" max="1305" width="26.28515625" style="63" customWidth="1"/>
    <col min="1306" max="1306" width="11.85546875" style="63" bestFit="1" customWidth="1"/>
    <col min="1307" max="1307" width="6.140625" style="63" customWidth="1"/>
    <col min="1308" max="1308" width="8.42578125" style="63" customWidth="1"/>
    <col min="1309" max="1309" width="18.42578125" style="63" bestFit="1" customWidth="1"/>
    <col min="1310" max="1310" width="52.42578125" style="63"/>
    <col min="1311" max="1311" width="19.42578125" style="63" customWidth="1"/>
    <col min="1312" max="1313" width="23.85546875" style="63" customWidth="1"/>
    <col min="1314" max="1314" width="22" style="63" customWidth="1"/>
    <col min="1315" max="1315" width="12.42578125" style="63" customWidth="1"/>
    <col min="1316" max="1316" width="15.7109375" style="63" customWidth="1"/>
    <col min="1317" max="1317" width="13.140625" style="63" customWidth="1"/>
    <col min="1318" max="1318" width="52.42578125" style="63"/>
    <col min="1319" max="1319" width="15.7109375" style="63" customWidth="1"/>
    <col min="1320" max="1320" width="13.85546875" style="63" customWidth="1"/>
    <col min="1321" max="1324" width="52.42578125" style="63"/>
    <col min="1325" max="1325" width="14.28515625" style="63" customWidth="1"/>
    <col min="1326" max="1326" width="12.42578125" style="63" customWidth="1"/>
    <col min="1327" max="1327" width="19.7109375" style="63" customWidth="1"/>
    <col min="1328" max="1328" width="17.42578125" style="63" customWidth="1"/>
    <col min="1329" max="1329" width="11.85546875" style="63" customWidth="1"/>
    <col min="1330" max="1330" width="10.5703125" style="63" customWidth="1"/>
    <col min="1331" max="1331" width="11.28515625" style="63" customWidth="1"/>
    <col min="1332" max="1334" width="52.42578125" style="63"/>
    <col min="1335" max="1336" width="52.42578125" style="63" customWidth="1"/>
    <col min="1337" max="1337" width="32.85546875" style="63" customWidth="1"/>
    <col min="1338" max="1338" width="22.5703125" style="63" customWidth="1"/>
    <col min="1339" max="1531" width="52.42578125" style="63"/>
    <col min="1532" max="1532" width="25.5703125" style="63" customWidth="1"/>
    <col min="1533" max="1533" width="12.5703125" style="63" customWidth="1"/>
    <col min="1534" max="1535" width="15.140625" style="63" customWidth="1"/>
    <col min="1536" max="1536" width="28" style="63" bestFit="1" customWidth="1"/>
    <col min="1537" max="1537" width="21.42578125" style="63" bestFit="1" customWidth="1"/>
    <col min="1538" max="1538" width="35.5703125" style="63" bestFit="1" customWidth="1"/>
    <col min="1539" max="1539" width="35.28515625" style="63" customWidth="1"/>
    <col min="1540" max="1540" width="19.7109375" style="63" bestFit="1" customWidth="1"/>
    <col min="1541" max="1541" width="69.5703125" style="63" customWidth="1"/>
    <col min="1542" max="1542" width="14.85546875" style="63" bestFit="1" customWidth="1"/>
    <col min="1543" max="1543" width="23.140625" style="63" bestFit="1" customWidth="1"/>
    <col min="1544" max="1544" width="24.85546875" style="63" customWidth="1"/>
    <col min="1545" max="1545" width="19.5703125" style="63" bestFit="1" customWidth="1"/>
    <col min="1546" max="1546" width="47.7109375" style="63" bestFit="1" customWidth="1"/>
    <col min="1547" max="1547" width="8.85546875" style="63" bestFit="1" customWidth="1"/>
    <col min="1548" max="1548" width="14" style="63" bestFit="1" customWidth="1"/>
    <col min="1549" max="1549" width="35.5703125" style="63" bestFit="1" customWidth="1"/>
    <col min="1550" max="1550" width="17.42578125" style="63" bestFit="1" customWidth="1"/>
    <col min="1551" max="1551" width="10.42578125" style="63" bestFit="1" customWidth="1"/>
    <col min="1552" max="1552" width="14.140625" style="63" bestFit="1" customWidth="1"/>
    <col min="1553" max="1553" width="24.140625" style="63" bestFit="1" customWidth="1"/>
    <col min="1554" max="1554" width="18" style="63" customWidth="1"/>
    <col min="1555" max="1555" width="18.42578125" style="63" bestFit="1" customWidth="1"/>
    <col min="1556" max="1556" width="16.85546875" style="63" bestFit="1" customWidth="1"/>
    <col min="1557" max="1557" width="19.5703125" style="63" customWidth="1"/>
    <col min="1558" max="1558" width="17.7109375" style="63" bestFit="1" customWidth="1"/>
    <col min="1559" max="1559" width="9.28515625" style="63" customWidth="1"/>
    <col min="1560" max="1560" width="20.85546875" style="63" bestFit="1" customWidth="1"/>
    <col min="1561" max="1561" width="26.28515625" style="63" customWidth="1"/>
    <col min="1562" max="1562" width="11.85546875" style="63" bestFit="1" customWidth="1"/>
    <col min="1563" max="1563" width="6.140625" style="63" customWidth="1"/>
    <col min="1564" max="1564" width="8.42578125" style="63" customWidth="1"/>
    <col min="1565" max="1565" width="18.42578125" style="63" bestFit="1" customWidth="1"/>
    <col min="1566" max="1566" width="52.42578125" style="63"/>
    <col min="1567" max="1567" width="19.42578125" style="63" customWidth="1"/>
    <col min="1568" max="1569" width="23.85546875" style="63" customWidth="1"/>
    <col min="1570" max="1570" width="22" style="63" customWidth="1"/>
    <col min="1571" max="1571" width="12.42578125" style="63" customWidth="1"/>
    <col min="1572" max="1572" width="15.7109375" style="63" customWidth="1"/>
    <col min="1573" max="1573" width="13.140625" style="63" customWidth="1"/>
    <col min="1574" max="1574" width="52.42578125" style="63"/>
    <col min="1575" max="1575" width="15.7109375" style="63" customWidth="1"/>
    <col min="1576" max="1576" width="13.85546875" style="63" customWidth="1"/>
    <col min="1577" max="1580" width="52.42578125" style="63"/>
    <col min="1581" max="1581" width="14.28515625" style="63" customWidth="1"/>
    <col min="1582" max="1582" width="12.42578125" style="63" customWidth="1"/>
    <col min="1583" max="1583" width="19.7109375" style="63" customWidth="1"/>
    <col min="1584" max="1584" width="17.42578125" style="63" customWidth="1"/>
    <col min="1585" max="1585" width="11.85546875" style="63" customWidth="1"/>
    <col min="1586" max="1586" width="10.5703125" style="63" customWidth="1"/>
    <col min="1587" max="1587" width="11.28515625" style="63" customWidth="1"/>
    <col min="1588" max="1590" width="52.42578125" style="63"/>
    <col min="1591" max="1592" width="52.42578125" style="63" customWidth="1"/>
    <col min="1593" max="1593" width="32.85546875" style="63" customWidth="1"/>
    <col min="1594" max="1594" width="22.5703125" style="63" customWidth="1"/>
    <col min="1595" max="1787" width="52.42578125" style="63"/>
    <col min="1788" max="1788" width="25.5703125" style="63" customWidth="1"/>
    <col min="1789" max="1789" width="12.5703125" style="63" customWidth="1"/>
    <col min="1790" max="1791" width="15.140625" style="63" customWidth="1"/>
    <col min="1792" max="1792" width="28" style="63" bestFit="1" customWidth="1"/>
    <col min="1793" max="1793" width="21.42578125" style="63" bestFit="1" customWidth="1"/>
    <col min="1794" max="1794" width="35.5703125" style="63" bestFit="1" customWidth="1"/>
    <col min="1795" max="1795" width="35.28515625" style="63" customWidth="1"/>
    <col min="1796" max="1796" width="19.7109375" style="63" bestFit="1" customWidth="1"/>
    <col min="1797" max="1797" width="69.5703125" style="63" customWidth="1"/>
    <col min="1798" max="1798" width="14.85546875" style="63" bestFit="1" customWidth="1"/>
    <col min="1799" max="1799" width="23.140625" style="63" bestFit="1" customWidth="1"/>
    <col min="1800" max="1800" width="24.85546875" style="63" customWidth="1"/>
    <col min="1801" max="1801" width="19.5703125" style="63" bestFit="1" customWidth="1"/>
    <col min="1802" max="1802" width="47.7109375" style="63" bestFit="1" customWidth="1"/>
    <col min="1803" max="1803" width="8.85546875" style="63" bestFit="1" customWidth="1"/>
    <col min="1804" max="1804" width="14" style="63" bestFit="1" customWidth="1"/>
    <col min="1805" max="1805" width="35.5703125" style="63" bestFit="1" customWidth="1"/>
    <col min="1806" max="1806" width="17.42578125" style="63" bestFit="1" customWidth="1"/>
    <col min="1807" max="1807" width="10.42578125" style="63" bestFit="1" customWidth="1"/>
    <col min="1808" max="1808" width="14.140625" style="63" bestFit="1" customWidth="1"/>
    <col min="1809" max="1809" width="24.140625" style="63" bestFit="1" customWidth="1"/>
    <col min="1810" max="1810" width="18" style="63" customWidth="1"/>
    <col min="1811" max="1811" width="18.42578125" style="63" bestFit="1" customWidth="1"/>
    <col min="1812" max="1812" width="16.85546875" style="63" bestFit="1" customWidth="1"/>
    <col min="1813" max="1813" width="19.5703125" style="63" customWidth="1"/>
    <col min="1814" max="1814" width="17.7109375" style="63" bestFit="1" customWidth="1"/>
    <col min="1815" max="1815" width="9.28515625" style="63" customWidth="1"/>
    <col min="1816" max="1816" width="20.85546875" style="63" bestFit="1" customWidth="1"/>
    <col min="1817" max="1817" width="26.28515625" style="63" customWidth="1"/>
    <col min="1818" max="1818" width="11.85546875" style="63" bestFit="1" customWidth="1"/>
    <col min="1819" max="1819" width="6.140625" style="63" customWidth="1"/>
    <col min="1820" max="1820" width="8.42578125" style="63" customWidth="1"/>
    <col min="1821" max="1821" width="18.42578125" style="63" bestFit="1" customWidth="1"/>
    <col min="1822" max="1822" width="52.42578125" style="63"/>
    <col min="1823" max="1823" width="19.42578125" style="63" customWidth="1"/>
    <col min="1824" max="1825" width="23.85546875" style="63" customWidth="1"/>
    <col min="1826" max="1826" width="22" style="63" customWidth="1"/>
    <col min="1827" max="1827" width="12.42578125" style="63" customWidth="1"/>
    <col min="1828" max="1828" width="15.7109375" style="63" customWidth="1"/>
    <col min="1829" max="1829" width="13.140625" style="63" customWidth="1"/>
    <col min="1830" max="1830" width="52.42578125" style="63"/>
    <col min="1831" max="1831" width="15.7109375" style="63" customWidth="1"/>
    <col min="1832" max="1832" width="13.85546875" style="63" customWidth="1"/>
    <col min="1833" max="1836" width="52.42578125" style="63"/>
    <col min="1837" max="1837" width="14.28515625" style="63" customWidth="1"/>
    <col min="1838" max="1838" width="12.42578125" style="63" customWidth="1"/>
    <col min="1839" max="1839" width="19.7109375" style="63" customWidth="1"/>
    <col min="1840" max="1840" width="17.42578125" style="63" customWidth="1"/>
    <col min="1841" max="1841" width="11.85546875" style="63" customWidth="1"/>
    <col min="1842" max="1842" width="10.5703125" style="63" customWidth="1"/>
    <col min="1843" max="1843" width="11.28515625" style="63" customWidth="1"/>
    <col min="1844" max="1846" width="52.42578125" style="63"/>
    <col min="1847" max="1848" width="52.42578125" style="63" customWidth="1"/>
    <col min="1849" max="1849" width="32.85546875" style="63" customWidth="1"/>
    <col min="1850" max="1850" width="22.5703125" style="63" customWidth="1"/>
    <col min="1851" max="2043" width="52.42578125" style="63"/>
    <col min="2044" max="2044" width="25.5703125" style="63" customWidth="1"/>
    <col min="2045" max="2045" width="12.5703125" style="63" customWidth="1"/>
    <col min="2046" max="2047" width="15.140625" style="63" customWidth="1"/>
    <col min="2048" max="2048" width="28" style="63" bestFit="1" customWidth="1"/>
    <col min="2049" max="2049" width="21.42578125" style="63" bestFit="1" customWidth="1"/>
    <col min="2050" max="2050" width="35.5703125" style="63" bestFit="1" customWidth="1"/>
    <col min="2051" max="2051" width="35.28515625" style="63" customWidth="1"/>
    <col min="2052" max="2052" width="19.7109375" style="63" bestFit="1" customWidth="1"/>
    <col min="2053" max="2053" width="69.5703125" style="63" customWidth="1"/>
    <col min="2054" max="2054" width="14.85546875" style="63" bestFit="1" customWidth="1"/>
    <col min="2055" max="2055" width="23.140625" style="63" bestFit="1" customWidth="1"/>
    <col min="2056" max="2056" width="24.85546875" style="63" customWidth="1"/>
    <col min="2057" max="2057" width="19.5703125" style="63" bestFit="1" customWidth="1"/>
    <col min="2058" max="2058" width="47.7109375" style="63" bestFit="1" customWidth="1"/>
    <col min="2059" max="2059" width="8.85546875" style="63" bestFit="1" customWidth="1"/>
    <col min="2060" max="2060" width="14" style="63" bestFit="1" customWidth="1"/>
    <col min="2061" max="2061" width="35.5703125" style="63" bestFit="1" customWidth="1"/>
    <col min="2062" max="2062" width="17.42578125" style="63" bestFit="1" customWidth="1"/>
    <col min="2063" max="2063" width="10.42578125" style="63" bestFit="1" customWidth="1"/>
    <col min="2064" max="2064" width="14.140625" style="63" bestFit="1" customWidth="1"/>
    <col min="2065" max="2065" width="24.140625" style="63" bestFit="1" customWidth="1"/>
    <col min="2066" max="2066" width="18" style="63" customWidth="1"/>
    <col min="2067" max="2067" width="18.42578125" style="63" bestFit="1" customWidth="1"/>
    <col min="2068" max="2068" width="16.85546875" style="63" bestFit="1" customWidth="1"/>
    <col min="2069" max="2069" width="19.5703125" style="63" customWidth="1"/>
    <col min="2070" max="2070" width="17.7109375" style="63" bestFit="1" customWidth="1"/>
    <col min="2071" max="2071" width="9.28515625" style="63" customWidth="1"/>
    <col min="2072" max="2072" width="20.85546875" style="63" bestFit="1" customWidth="1"/>
    <col min="2073" max="2073" width="26.28515625" style="63" customWidth="1"/>
    <col min="2074" max="2074" width="11.85546875" style="63" bestFit="1" customWidth="1"/>
    <col min="2075" max="2075" width="6.140625" style="63" customWidth="1"/>
    <col min="2076" max="2076" width="8.42578125" style="63" customWidth="1"/>
    <col min="2077" max="2077" width="18.42578125" style="63" bestFit="1" customWidth="1"/>
    <col min="2078" max="2078" width="52.42578125" style="63"/>
    <col min="2079" max="2079" width="19.42578125" style="63" customWidth="1"/>
    <col min="2080" max="2081" width="23.85546875" style="63" customWidth="1"/>
    <col min="2082" max="2082" width="22" style="63" customWidth="1"/>
    <col min="2083" max="2083" width="12.42578125" style="63" customWidth="1"/>
    <col min="2084" max="2084" width="15.7109375" style="63" customWidth="1"/>
    <col min="2085" max="2085" width="13.140625" style="63" customWidth="1"/>
    <col min="2086" max="2086" width="52.42578125" style="63"/>
    <col min="2087" max="2087" width="15.7109375" style="63" customWidth="1"/>
    <col min="2088" max="2088" width="13.85546875" style="63" customWidth="1"/>
    <col min="2089" max="2092" width="52.42578125" style="63"/>
    <col min="2093" max="2093" width="14.28515625" style="63" customWidth="1"/>
    <col min="2094" max="2094" width="12.42578125" style="63" customWidth="1"/>
    <col min="2095" max="2095" width="19.7109375" style="63" customWidth="1"/>
    <col min="2096" max="2096" width="17.42578125" style="63" customWidth="1"/>
    <col min="2097" max="2097" width="11.85546875" style="63" customWidth="1"/>
    <col min="2098" max="2098" width="10.5703125" style="63" customWidth="1"/>
    <col min="2099" max="2099" width="11.28515625" style="63" customWidth="1"/>
    <col min="2100" max="2102" width="52.42578125" style="63"/>
    <col min="2103" max="2104" width="52.42578125" style="63" customWidth="1"/>
    <col min="2105" max="2105" width="32.85546875" style="63" customWidth="1"/>
    <col min="2106" max="2106" width="22.5703125" style="63" customWidth="1"/>
    <col min="2107" max="2299" width="52.42578125" style="63"/>
    <col min="2300" max="2300" width="25.5703125" style="63" customWidth="1"/>
    <col min="2301" max="2301" width="12.5703125" style="63" customWidth="1"/>
    <col min="2302" max="2303" width="15.140625" style="63" customWidth="1"/>
    <col min="2304" max="2304" width="28" style="63" bestFit="1" customWidth="1"/>
    <col min="2305" max="2305" width="21.42578125" style="63" bestFit="1" customWidth="1"/>
    <col min="2306" max="2306" width="35.5703125" style="63" bestFit="1" customWidth="1"/>
    <col min="2307" max="2307" width="35.28515625" style="63" customWidth="1"/>
    <col min="2308" max="2308" width="19.7109375" style="63" bestFit="1" customWidth="1"/>
    <col min="2309" max="2309" width="69.5703125" style="63" customWidth="1"/>
    <col min="2310" max="2310" width="14.85546875" style="63" bestFit="1" customWidth="1"/>
    <col min="2311" max="2311" width="23.140625" style="63" bestFit="1" customWidth="1"/>
    <col min="2312" max="2312" width="24.85546875" style="63" customWidth="1"/>
    <col min="2313" max="2313" width="19.5703125" style="63" bestFit="1" customWidth="1"/>
    <col min="2314" max="2314" width="47.7109375" style="63" bestFit="1" customWidth="1"/>
    <col min="2315" max="2315" width="8.85546875" style="63" bestFit="1" customWidth="1"/>
    <col min="2316" max="2316" width="14" style="63" bestFit="1" customWidth="1"/>
    <col min="2317" max="2317" width="35.5703125" style="63" bestFit="1" customWidth="1"/>
    <col min="2318" max="2318" width="17.42578125" style="63" bestFit="1" customWidth="1"/>
    <col min="2319" max="2319" width="10.42578125" style="63" bestFit="1" customWidth="1"/>
    <col min="2320" max="2320" width="14.140625" style="63" bestFit="1" customWidth="1"/>
    <col min="2321" max="2321" width="24.140625" style="63" bestFit="1" customWidth="1"/>
    <col min="2322" max="2322" width="18" style="63" customWidth="1"/>
    <col min="2323" max="2323" width="18.42578125" style="63" bestFit="1" customWidth="1"/>
    <col min="2324" max="2324" width="16.85546875" style="63" bestFit="1" customWidth="1"/>
    <col min="2325" max="2325" width="19.5703125" style="63" customWidth="1"/>
    <col min="2326" max="2326" width="17.7109375" style="63" bestFit="1" customWidth="1"/>
    <col min="2327" max="2327" width="9.28515625" style="63" customWidth="1"/>
    <col min="2328" max="2328" width="20.85546875" style="63" bestFit="1" customWidth="1"/>
    <col min="2329" max="2329" width="26.28515625" style="63" customWidth="1"/>
    <col min="2330" max="2330" width="11.85546875" style="63" bestFit="1" customWidth="1"/>
    <col min="2331" max="2331" width="6.140625" style="63" customWidth="1"/>
    <col min="2332" max="2332" width="8.42578125" style="63" customWidth="1"/>
    <col min="2333" max="2333" width="18.42578125" style="63" bestFit="1" customWidth="1"/>
    <col min="2334" max="2334" width="52.42578125" style="63"/>
    <col min="2335" max="2335" width="19.42578125" style="63" customWidth="1"/>
    <col min="2336" max="2337" width="23.85546875" style="63" customWidth="1"/>
    <col min="2338" max="2338" width="22" style="63" customWidth="1"/>
    <col min="2339" max="2339" width="12.42578125" style="63" customWidth="1"/>
    <col min="2340" max="2340" width="15.7109375" style="63" customWidth="1"/>
    <col min="2341" max="2341" width="13.140625" style="63" customWidth="1"/>
    <col min="2342" max="2342" width="52.42578125" style="63"/>
    <col min="2343" max="2343" width="15.7109375" style="63" customWidth="1"/>
    <col min="2344" max="2344" width="13.85546875" style="63" customWidth="1"/>
    <col min="2345" max="2348" width="52.42578125" style="63"/>
    <col min="2349" max="2349" width="14.28515625" style="63" customWidth="1"/>
    <col min="2350" max="2350" width="12.42578125" style="63" customWidth="1"/>
    <col min="2351" max="2351" width="19.7109375" style="63" customWidth="1"/>
    <col min="2352" max="2352" width="17.42578125" style="63" customWidth="1"/>
    <col min="2353" max="2353" width="11.85546875" style="63" customWidth="1"/>
    <col min="2354" max="2354" width="10.5703125" style="63" customWidth="1"/>
    <col min="2355" max="2355" width="11.28515625" style="63" customWidth="1"/>
    <col min="2356" max="2358" width="52.42578125" style="63"/>
    <col min="2359" max="2360" width="52.42578125" style="63" customWidth="1"/>
    <col min="2361" max="2361" width="32.85546875" style="63" customWidth="1"/>
    <col min="2362" max="2362" width="22.5703125" style="63" customWidth="1"/>
    <col min="2363" max="2555" width="52.42578125" style="63"/>
    <col min="2556" max="2556" width="25.5703125" style="63" customWidth="1"/>
    <col min="2557" max="2557" width="12.5703125" style="63" customWidth="1"/>
    <col min="2558" max="2559" width="15.140625" style="63" customWidth="1"/>
    <col min="2560" max="2560" width="28" style="63" bestFit="1" customWidth="1"/>
    <col min="2561" max="2561" width="21.42578125" style="63" bestFit="1" customWidth="1"/>
    <col min="2562" max="2562" width="35.5703125" style="63" bestFit="1" customWidth="1"/>
    <col min="2563" max="2563" width="35.28515625" style="63" customWidth="1"/>
    <col min="2564" max="2564" width="19.7109375" style="63" bestFit="1" customWidth="1"/>
    <col min="2565" max="2565" width="69.5703125" style="63" customWidth="1"/>
    <col min="2566" max="2566" width="14.85546875" style="63" bestFit="1" customWidth="1"/>
    <col min="2567" max="2567" width="23.140625" style="63" bestFit="1" customWidth="1"/>
    <col min="2568" max="2568" width="24.85546875" style="63" customWidth="1"/>
    <col min="2569" max="2569" width="19.5703125" style="63" bestFit="1" customWidth="1"/>
    <col min="2570" max="2570" width="47.7109375" style="63" bestFit="1" customWidth="1"/>
    <col min="2571" max="2571" width="8.85546875" style="63" bestFit="1" customWidth="1"/>
    <col min="2572" max="2572" width="14" style="63" bestFit="1" customWidth="1"/>
    <col min="2573" max="2573" width="35.5703125" style="63" bestFit="1" customWidth="1"/>
    <col min="2574" max="2574" width="17.42578125" style="63" bestFit="1" customWidth="1"/>
    <col min="2575" max="2575" width="10.42578125" style="63" bestFit="1" customWidth="1"/>
    <col min="2576" max="2576" width="14.140625" style="63" bestFit="1" customWidth="1"/>
    <col min="2577" max="2577" width="24.140625" style="63" bestFit="1" customWidth="1"/>
    <col min="2578" max="2578" width="18" style="63" customWidth="1"/>
    <col min="2579" max="2579" width="18.42578125" style="63" bestFit="1" customWidth="1"/>
    <col min="2580" max="2580" width="16.85546875" style="63" bestFit="1" customWidth="1"/>
    <col min="2581" max="2581" width="19.5703125" style="63" customWidth="1"/>
    <col min="2582" max="2582" width="17.7109375" style="63" bestFit="1" customWidth="1"/>
    <col min="2583" max="2583" width="9.28515625" style="63" customWidth="1"/>
    <col min="2584" max="2584" width="20.85546875" style="63" bestFit="1" customWidth="1"/>
    <col min="2585" max="2585" width="26.28515625" style="63" customWidth="1"/>
    <col min="2586" max="2586" width="11.85546875" style="63" bestFit="1" customWidth="1"/>
    <col min="2587" max="2587" width="6.140625" style="63" customWidth="1"/>
    <col min="2588" max="2588" width="8.42578125" style="63" customWidth="1"/>
    <col min="2589" max="2589" width="18.42578125" style="63" bestFit="1" customWidth="1"/>
    <col min="2590" max="2590" width="52.42578125" style="63"/>
    <col min="2591" max="2591" width="19.42578125" style="63" customWidth="1"/>
    <col min="2592" max="2593" width="23.85546875" style="63" customWidth="1"/>
    <col min="2594" max="2594" width="22" style="63" customWidth="1"/>
    <col min="2595" max="2595" width="12.42578125" style="63" customWidth="1"/>
    <col min="2596" max="2596" width="15.7109375" style="63" customWidth="1"/>
    <col min="2597" max="2597" width="13.140625" style="63" customWidth="1"/>
    <col min="2598" max="2598" width="52.42578125" style="63"/>
    <col min="2599" max="2599" width="15.7109375" style="63" customWidth="1"/>
    <col min="2600" max="2600" width="13.85546875" style="63" customWidth="1"/>
    <col min="2601" max="2604" width="52.42578125" style="63"/>
    <col min="2605" max="2605" width="14.28515625" style="63" customWidth="1"/>
    <col min="2606" max="2606" width="12.42578125" style="63" customWidth="1"/>
    <col min="2607" max="2607" width="19.7109375" style="63" customWidth="1"/>
    <col min="2608" max="2608" width="17.42578125" style="63" customWidth="1"/>
    <col min="2609" max="2609" width="11.85546875" style="63" customWidth="1"/>
    <col min="2610" max="2610" width="10.5703125" style="63" customWidth="1"/>
    <col min="2611" max="2611" width="11.28515625" style="63" customWidth="1"/>
    <col min="2612" max="2614" width="52.42578125" style="63"/>
    <col min="2615" max="2616" width="52.42578125" style="63" customWidth="1"/>
    <col min="2617" max="2617" width="32.85546875" style="63" customWidth="1"/>
    <col min="2618" max="2618" width="22.5703125" style="63" customWidth="1"/>
    <col min="2619" max="2811" width="52.42578125" style="63"/>
    <col min="2812" max="2812" width="25.5703125" style="63" customWidth="1"/>
    <col min="2813" max="2813" width="12.5703125" style="63" customWidth="1"/>
    <col min="2814" max="2815" width="15.140625" style="63" customWidth="1"/>
    <col min="2816" max="2816" width="28" style="63" bestFit="1" customWidth="1"/>
    <col min="2817" max="2817" width="21.42578125" style="63" bestFit="1" customWidth="1"/>
    <col min="2818" max="2818" width="35.5703125" style="63" bestFit="1" customWidth="1"/>
    <col min="2819" max="2819" width="35.28515625" style="63" customWidth="1"/>
    <col min="2820" max="2820" width="19.7109375" style="63" bestFit="1" customWidth="1"/>
    <col min="2821" max="2821" width="69.5703125" style="63" customWidth="1"/>
    <col min="2822" max="2822" width="14.85546875" style="63" bestFit="1" customWidth="1"/>
    <col min="2823" max="2823" width="23.140625" style="63" bestFit="1" customWidth="1"/>
    <col min="2824" max="2824" width="24.85546875" style="63" customWidth="1"/>
    <col min="2825" max="2825" width="19.5703125" style="63" bestFit="1" customWidth="1"/>
    <col min="2826" max="2826" width="47.7109375" style="63" bestFit="1" customWidth="1"/>
    <col min="2827" max="2827" width="8.85546875" style="63" bestFit="1" customWidth="1"/>
    <col min="2828" max="2828" width="14" style="63" bestFit="1" customWidth="1"/>
    <col min="2829" max="2829" width="35.5703125" style="63" bestFit="1" customWidth="1"/>
    <col min="2830" max="2830" width="17.42578125" style="63" bestFit="1" customWidth="1"/>
    <col min="2831" max="2831" width="10.42578125" style="63" bestFit="1" customWidth="1"/>
    <col min="2832" max="2832" width="14.140625" style="63" bestFit="1" customWidth="1"/>
    <col min="2833" max="2833" width="24.140625" style="63" bestFit="1" customWidth="1"/>
    <col min="2834" max="2834" width="18" style="63" customWidth="1"/>
    <col min="2835" max="2835" width="18.42578125" style="63" bestFit="1" customWidth="1"/>
    <col min="2836" max="2836" width="16.85546875" style="63" bestFit="1" customWidth="1"/>
    <col min="2837" max="2837" width="19.5703125" style="63" customWidth="1"/>
    <col min="2838" max="2838" width="17.7109375" style="63" bestFit="1" customWidth="1"/>
    <col min="2839" max="2839" width="9.28515625" style="63" customWidth="1"/>
    <col min="2840" max="2840" width="20.85546875" style="63" bestFit="1" customWidth="1"/>
    <col min="2841" max="2841" width="26.28515625" style="63" customWidth="1"/>
    <col min="2842" max="2842" width="11.85546875" style="63" bestFit="1" customWidth="1"/>
    <col min="2843" max="2843" width="6.140625" style="63" customWidth="1"/>
    <col min="2844" max="2844" width="8.42578125" style="63" customWidth="1"/>
    <col min="2845" max="2845" width="18.42578125" style="63" bestFit="1" customWidth="1"/>
    <col min="2846" max="2846" width="52.42578125" style="63"/>
    <col min="2847" max="2847" width="19.42578125" style="63" customWidth="1"/>
    <col min="2848" max="2849" width="23.85546875" style="63" customWidth="1"/>
    <col min="2850" max="2850" width="22" style="63" customWidth="1"/>
    <col min="2851" max="2851" width="12.42578125" style="63" customWidth="1"/>
    <col min="2852" max="2852" width="15.7109375" style="63" customWidth="1"/>
    <col min="2853" max="2853" width="13.140625" style="63" customWidth="1"/>
    <col min="2854" max="2854" width="52.42578125" style="63"/>
    <col min="2855" max="2855" width="15.7109375" style="63" customWidth="1"/>
    <col min="2856" max="2856" width="13.85546875" style="63" customWidth="1"/>
    <col min="2857" max="2860" width="52.42578125" style="63"/>
    <col min="2861" max="2861" width="14.28515625" style="63" customWidth="1"/>
    <col min="2862" max="2862" width="12.42578125" style="63" customWidth="1"/>
    <col min="2863" max="2863" width="19.7109375" style="63" customWidth="1"/>
    <col min="2864" max="2864" width="17.42578125" style="63" customWidth="1"/>
    <col min="2865" max="2865" width="11.85546875" style="63" customWidth="1"/>
    <col min="2866" max="2866" width="10.5703125" style="63" customWidth="1"/>
    <col min="2867" max="2867" width="11.28515625" style="63" customWidth="1"/>
    <col min="2868" max="2870" width="52.42578125" style="63"/>
    <col min="2871" max="2872" width="52.42578125" style="63" customWidth="1"/>
    <col min="2873" max="2873" width="32.85546875" style="63" customWidth="1"/>
    <col min="2874" max="2874" width="22.5703125" style="63" customWidth="1"/>
    <col min="2875" max="3067" width="52.42578125" style="63"/>
    <col min="3068" max="3068" width="25.5703125" style="63" customWidth="1"/>
    <col min="3069" max="3069" width="12.5703125" style="63" customWidth="1"/>
    <col min="3070" max="3071" width="15.140625" style="63" customWidth="1"/>
    <col min="3072" max="3072" width="28" style="63" bestFit="1" customWidth="1"/>
    <col min="3073" max="3073" width="21.42578125" style="63" bestFit="1" customWidth="1"/>
    <col min="3074" max="3074" width="35.5703125" style="63" bestFit="1" customWidth="1"/>
    <col min="3075" max="3075" width="35.28515625" style="63" customWidth="1"/>
    <col min="3076" max="3076" width="19.7109375" style="63" bestFit="1" customWidth="1"/>
    <col min="3077" max="3077" width="69.5703125" style="63" customWidth="1"/>
    <col min="3078" max="3078" width="14.85546875" style="63" bestFit="1" customWidth="1"/>
    <col min="3079" max="3079" width="23.140625" style="63" bestFit="1" customWidth="1"/>
    <col min="3080" max="3080" width="24.85546875" style="63" customWidth="1"/>
    <col min="3081" max="3081" width="19.5703125" style="63" bestFit="1" customWidth="1"/>
    <col min="3082" max="3082" width="47.7109375" style="63" bestFit="1" customWidth="1"/>
    <col min="3083" max="3083" width="8.85546875" style="63" bestFit="1" customWidth="1"/>
    <col min="3084" max="3084" width="14" style="63" bestFit="1" customWidth="1"/>
    <col min="3085" max="3085" width="35.5703125" style="63" bestFit="1" customWidth="1"/>
    <col min="3086" max="3086" width="17.42578125" style="63" bestFit="1" customWidth="1"/>
    <col min="3087" max="3087" width="10.42578125" style="63" bestFit="1" customWidth="1"/>
    <col min="3088" max="3088" width="14.140625" style="63" bestFit="1" customWidth="1"/>
    <col min="3089" max="3089" width="24.140625" style="63" bestFit="1" customWidth="1"/>
    <col min="3090" max="3090" width="18" style="63" customWidth="1"/>
    <col min="3091" max="3091" width="18.42578125" style="63" bestFit="1" customWidth="1"/>
    <col min="3092" max="3092" width="16.85546875" style="63" bestFit="1" customWidth="1"/>
    <col min="3093" max="3093" width="19.5703125" style="63" customWidth="1"/>
    <col min="3094" max="3094" width="17.7109375" style="63" bestFit="1" customWidth="1"/>
    <col min="3095" max="3095" width="9.28515625" style="63" customWidth="1"/>
    <col min="3096" max="3096" width="20.85546875" style="63" bestFit="1" customWidth="1"/>
    <col min="3097" max="3097" width="26.28515625" style="63" customWidth="1"/>
    <col min="3098" max="3098" width="11.85546875" style="63" bestFit="1" customWidth="1"/>
    <col min="3099" max="3099" width="6.140625" style="63" customWidth="1"/>
    <col min="3100" max="3100" width="8.42578125" style="63" customWidth="1"/>
    <col min="3101" max="3101" width="18.42578125" style="63" bestFit="1" customWidth="1"/>
    <col min="3102" max="3102" width="52.42578125" style="63"/>
    <col min="3103" max="3103" width="19.42578125" style="63" customWidth="1"/>
    <col min="3104" max="3105" width="23.85546875" style="63" customWidth="1"/>
    <col min="3106" max="3106" width="22" style="63" customWidth="1"/>
    <col min="3107" max="3107" width="12.42578125" style="63" customWidth="1"/>
    <col min="3108" max="3108" width="15.7109375" style="63" customWidth="1"/>
    <col min="3109" max="3109" width="13.140625" style="63" customWidth="1"/>
    <col min="3110" max="3110" width="52.42578125" style="63"/>
    <col min="3111" max="3111" width="15.7109375" style="63" customWidth="1"/>
    <col min="3112" max="3112" width="13.85546875" style="63" customWidth="1"/>
    <col min="3113" max="3116" width="52.42578125" style="63"/>
    <col min="3117" max="3117" width="14.28515625" style="63" customWidth="1"/>
    <col min="3118" max="3118" width="12.42578125" style="63" customWidth="1"/>
    <col min="3119" max="3119" width="19.7109375" style="63" customWidth="1"/>
    <col min="3120" max="3120" width="17.42578125" style="63" customWidth="1"/>
    <col min="3121" max="3121" width="11.85546875" style="63" customWidth="1"/>
    <col min="3122" max="3122" width="10.5703125" style="63" customWidth="1"/>
    <col min="3123" max="3123" width="11.28515625" style="63" customWidth="1"/>
    <col min="3124" max="3126" width="52.42578125" style="63"/>
    <col min="3127" max="3128" width="52.42578125" style="63" customWidth="1"/>
    <col min="3129" max="3129" width="32.85546875" style="63" customWidth="1"/>
    <col min="3130" max="3130" width="22.5703125" style="63" customWidth="1"/>
    <col min="3131" max="3323" width="52.42578125" style="63"/>
    <col min="3324" max="3324" width="25.5703125" style="63" customWidth="1"/>
    <col min="3325" max="3325" width="12.5703125" style="63" customWidth="1"/>
    <col min="3326" max="3327" width="15.140625" style="63" customWidth="1"/>
    <col min="3328" max="3328" width="28" style="63" bestFit="1" customWidth="1"/>
    <col min="3329" max="3329" width="21.42578125" style="63" bestFit="1" customWidth="1"/>
    <col min="3330" max="3330" width="35.5703125" style="63" bestFit="1" customWidth="1"/>
    <col min="3331" max="3331" width="35.28515625" style="63" customWidth="1"/>
    <col min="3332" max="3332" width="19.7109375" style="63" bestFit="1" customWidth="1"/>
    <col min="3333" max="3333" width="69.5703125" style="63" customWidth="1"/>
    <col min="3334" max="3334" width="14.85546875" style="63" bestFit="1" customWidth="1"/>
    <col min="3335" max="3335" width="23.140625" style="63" bestFit="1" customWidth="1"/>
    <col min="3336" max="3336" width="24.85546875" style="63" customWidth="1"/>
    <col min="3337" max="3337" width="19.5703125" style="63" bestFit="1" customWidth="1"/>
    <col min="3338" max="3338" width="47.7109375" style="63" bestFit="1" customWidth="1"/>
    <col min="3339" max="3339" width="8.85546875" style="63" bestFit="1" customWidth="1"/>
    <col min="3340" max="3340" width="14" style="63" bestFit="1" customWidth="1"/>
    <col min="3341" max="3341" width="35.5703125" style="63" bestFit="1" customWidth="1"/>
    <col min="3342" max="3342" width="17.42578125" style="63" bestFit="1" customWidth="1"/>
    <col min="3343" max="3343" width="10.42578125" style="63" bestFit="1" customWidth="1"/>
    <col min="3344" max="3344" width="14.140625" style="63" bestFit="1" customWidth="1"/>
    <col min="3345" max="3345" width="24.140625" style="63" bestFit="1" customWidth="1"/>
    <col min="3346" max="3346" width="18" style="63" customWidth="1"/>
    <col min="3347" max="3347" width="18.42578125" style="63" bestFit="1" customWidth="1"/>
    <col min="3348" max="3348" width="16.85546875" style="63" bestFit="1" customWidth="1"/>
    <col min="3349" max="3349" width="19.5703125" style="63" customWidth="1"/>
    <col min="3350" max="3350" width="17.7109375" style="63" bestFit="1" customWidth="1"/>
    <col min="3351" max="3351" width="9.28515625" style="63" customWidth="1"/>
    <col min="3352" max="3352" width="20.85546875" style="63" bestFit="1" customWidth="1"/>
    <col min="3353" max="3353" width="26.28515625" style="63" customWidth="1"/>
    <col min="3354" max="3354" width="11.85546875" style="63" bestFit="1" customWidth="1"/>
    <col min="3355" max="3355" width="6.140625" style="63" customWidth="1"/>
    <col min="3356" max="3356" width="8.42578125" style="63" customWidth="1"/>
    <col min="3357" max="3357" width="18.42578125" style="63" bestFit="1" customWidth="1"/>
    <col min="3358" max="3358" width="52.42578125" style="63"/>
    <col min="3359" max="3359" width="19.42578125" style="63" customWidth="1"/>
    <col min="3360" max="3361" width="23.85546875" style="63" customWidth="1"/>
    <col min="3362" max="3362" width="22" style="63" customWidth="1"/>
    <col min="3363" max="3363" width="12.42578125" style="63" customWidth="1"/>
    <col min="3364" max="3364" width="15.7109375" style="63" customWidth="1"/>
    <col min="3365" max="3365" width="13.140625" style="63" customWidth="1"/>
    <col min="3366" max="3366" width="52.42578125" style="63"/>
    <col min="3367" max="3367" width="15.7109375" style="63" customWidth="1"/>
    <col min="3368" max="3368" width="13.85546875" style="63" customWidth="1"/>
    <col min="3369" max="3372" width="52.42578125" style="63"/>
    <col min="3373" max="3373" width="14.28515625" style="63" customWidth="1"/>
    <col min="3374" max="3374" width="12.42578125" style="63" customWidth="1"/>
    <col min="3375" max="3375" width="19.7109375" style="63" customWidth="1"/>
    <col min="3376" max="3376" width="17.42578125" style="63" customWidth="1"/>
    <col min="3377" max="3377" width="11.85546875" style="63" customWidth="1"/>
    <col min="3378" max="3378" width="10.5703125" style="63" customWidth="1"/>
    <col min="3379" max="3379" width="11.28515625" style="63" customWidth="1"/>
    <col min="3380" max="3382" width="52.42578125" style="63"/>
    <col min="3383" max="3384" width="52.42578125" style="63" customWidth="1"/>
    <col min="3385" max="3385" width="32.85546875" style="63" customWidth="1"/>
    <col min="3386" max="3386" width="22.5703125" style="63" customWidth="1"/>
    <col min="3387" max="3579" width="52.42578125" style="63"/>
    <col min="3580" max="3580" width="25.5703125" style="63" customWidth="1"/>
    <col min="3581" max="3581" width="12.5703125" style="63" customWidth="1"/>
    <col min="3582" max="3583" width="15.140625" style="63" customWidth="1"/>
    <col min="3584" max="3584" width="28" style="63" bestFit="1" customWidth="1"/>
    <col min="3585" max="3585" width="21.42578125" style="63" bestFit="1" customWidth="1"/>
    <col min="3586" max="3586" width="35.5703125" style="63" bestFit="1" customWidth="1"/>
    <col min="3587" max="3587" width="35.28515625" style="63" customWidth="1"/>
    <col min="3588" max="3588" width="19.7109375" style="63" bestFit="1" customWidth="1"/>
    <col min="3589" max="3589" width="69.5703125" style="63" customWidth="1"/>
    <col min="3590" max="3590" width="14.85546875" style="63" bestFit="1" customWidth="1"/>
    <col min="3591" max="3591" width="23.140625" style="63" bestFit="1" customWidth="1"/>
    <col min="3592" max="3592" width="24.85546875" style="63" customWidth="1"/>
    <col min="3593" max="3593" width="19.5703125" style="63" bestFit="1" customWidth="1"/>
    <col min="3594" max="3594" width="47.7109375" style="63" bestFit="1" customWidth="1"/>
    <col min="3595" max="3595" width="8.85546875" style="63" bestFit="1" customWidth="1"/>
    <col min="3596" max="3596" width="14" style="63" bestFit="1" customWidth="1"/>
    <col min="3597" max="3597" width="35.5703125" style="63" bestFit="1" customWidth="1"/>
    <col min="3598" max="3598" width="17.42578125" style="63" bestFit="1" customWidth="1"/>
    <col min="3599" max="3599" width="10.42578125" style="63" bestFit="1" customWidth="1"/>
    <col min="3600" max="3600" width="14.140625" style="63" bestFit="1" customWidth="1"/>
    <col min="3601" max="3601" width="24.140625" style="63" bestFit="1" customWidth="1"/>
    <col min="3602" max="3602" width="18" style="63" customWidth="1"/>
    <col min="3603" max="3603" width="18.42578125" style="63" bestFit="1" customWidth="1"/>
    <col min="3604" max="3604" width="16.85546875" style="63" bestFit="1" customWidth="1"/>
    <col min="3605" max="3605" width="19.5703125" style="63" customWidth="1"/>
    <col min="3606" max="3606" width="17.7109375" style="63" bestFit="1" customWidth="1"/>
    <col min="3607" max="3607" width="9.28515625" style="63" customWidth="1"/>
    <col min="3608" max="3608" width="20.85546875" style="63" bestFit="1" customWidth="1"/>
    <col min="3609" max="3609" width="26.28515625" style="63" customWidth="1"/>
    <col min="3610" max="3610" width="11.85546875" style="63" bestFit="1" customWidth="1"/>
    <col min="3611" max="3611" width="6.140625" style="63" customWidth="1"/>
    <col min="3612" max="3612" width="8.42578125" style="63" customWidth="1"/>
    <col min="3613" max="3613" width="18.42578125" style="63" bestFit="1" customWidth="1"/>
    <col min="3614" max="3614" width="52.42578125" style="63"/>
    <col min="3615" max="3615" width="19.42578125" style="63" customWidth="1"/>
    <col min="3616" max="3617" width="23.85546875" style="63" customWidth="1"/>
    <col min="3618" max="3618" width="22" style="63" customWidth="1"/>
    <col min="3619" max="3619" width="12.42578125" style="63" customWidth="1"/>
    <col min="3620" max="3620" width="15.7109375" style="63" customWidth="1"/>
    <col min="3621" max="3621" width="13.140625" style="63" customWidth="1"/>
    <col min="3622" max="3622" width="52.42578125" style="63"/>
    <col min="3623" max="3623" width="15.7109375" style="63" customWidth="1"/>
    <col min="3624" max="3624" width="13.85546875" style="63" customWidth="1"/>
    <col min="3625" max="3628" width="52.42578125" style="63"/>
    <col min="3629" max="3629" width="14.28515625" style="63" customWidth="1"/>
    <col min="3630" max="3630" width="12.42578125" style="63" customWidth="1"/>
    <col min="3631" max="3631" width="19.7109375" style="63" customWidth="1"/>
    <col min="3632" max="3632" width="17.42578125" style="63" customWidth="1"/>
    <col min="3633" max="3633" width="11.85546875" style="63" customWidth="1"/>
    <col min="3634" max="3634" width="10.5703125" style="63" customWidth="1"/>
    <col min="3635" max="3635" width="11.28515625" style="63" customWidth="1"/>
    <col min="3636" max="3638" width="52.42578125" style="63"/>
    <col min="3639" max="3640" width="52.42578125" style="63" customWidth="1"/>
    <col min="3641" max="3641" width="32.85546875" style="63" customWidth="1"/>
    <col min="3642" max="3642" width="22.5703125" style="63" customWidth="1"/>
    <col min="3643" max="3835" width="52.42578125" style="63"/>
    <col min="3836" max="3836" width="25.5703125" style="63" customWidth="1"/>
    <col min="3837" max="3837" width="12.5703125" style="63" customWidth="1"/>
    <col min="3838" max="3839" width="15.140625" style="63" customWidth="1"/>
    <col min="3840" max="3840" width="28" style="63" bestFit="1" customWidth="1"/>
    <col min="3841" max="3841" width="21.42578125" style="63" bestFit="1" customWidth="1"/>
    <col min="3842" max="3842" width="35.5703125" style="63" bestFit="1" customWidth="1"/>
    <col min="3843" max="3843" width="35.28515625" style="63" customWidth="1"/>
    <col min="3844" max="3844" width="19.7109375" style="63" bestFit="1" customWidth="1"/>
    <col min="3845" max="3845" width="69.5703125" style="63" customWidth="1"/>
    <col min="3846" max="3846" width="14.85546875" style="63" bestFit="1" customWidth="1"/>
    <col min="3847" max="3847" width="23.140625" style="63" bestFit="1" customWidth="1"/>
    <col min="3848" max="3848" width="24.85546875" style="63" customWidth="1"/>
    <col min="3849" max="3849" width="19.5703125" style="63" bestFit="1" customWidth="1"/>
    <col min="3850" max="3850" width="47.7109375" style="63" bestFit="1" customWidth="1"/>
    <col min="3851" max="3851" width="8.85546875" style="63" bestFit="1" customWidth="1"/>
    <col min="3852" max="3852" width="14" style="63" bestFit="1" customWidth="1"/>
    <col min="3853" max="3853" width="35.5703125" style="63" bestFit="1" customWidth="1"/>
    <col min="3854" max="3854" width="17.42578125" style="63" bestFit="1" customWidth="1"/>
    <col min="3855" max="3855" width="10.42578125" style="63" bestFit="1" customWidth="1"/>
    <col min="3856" max="3856" width="14.140625" style="63" bestFit="1" customWidth="1"/>
    <col min="3857" max="3857" width="24.140625" style="63" bestFit="1" customWidth="1"/>
    <col min="3858" max="3858" width="18" style="63" customWidth="1"/>
    <col min="3859" max="3859" width="18.42578125" style="63" bestFit="1" customWidth="1"/>
    <col min="3860" max="3860" width="16.85546875" style="63" bestFit="1" customWidth="1"/>
    <col min="3861" max="3861" width="19.5703125" style="63" customWidth="1"/>
    <col min="3862" max="3862" width="17.7109375" style="63" bestFit="1" customWidth="1"/>
    <col min="3863" max="3863" width="9.28515625" style="63" customWidth="1"/>
    <col min="3864" max="3864" width="20.85546875" style="63" bestFit="1" customWidth="1"/>
    <col min="3865" max="3865" width="26.28515625" style="63" customWidth="1"/>
    <col min="3866" max="3866" width="11.85546875" style="63" bestFit="1" customWidth="1"/>
    <col min="3867" max="3867" width="6.140625" style="63" customWidth="1"/>
    <col min="3868" max="3868" width="8.42578125" style="63" customWidth="1"/>
    <col min="3869" max="3869" width="18.42578125" style="63" bestFit="1" customWidth="1"/>
    <col min="3870" max="3870" width="52.42578125" style="63"/>
    <col min="3871" max="3871" width="19.42578125" style="63" customWidth="1"/>
    <col min="3872" max="3873" width="23.85546875" style="63" customWidth="1"/>
    <col min="3874" max="3874" width="22" style="63" customWidth="1"/>
    <col min="3875" max="3875" width="12.42578125" style="63" customWidth="1"/>
    <col min="3876" max="3876" width="15.7109375" style="63" customWidth="1"/>
    <col min="3877" max="3877" width="13.140625" style="63" customWidth="1"/>
    <col min="3878" max="3878" width="52.42578125" style="63"/>
    <col min="3879" max="3879" width="15.7109375" style="63" customWidth="1"/>
    <col min="3880" max="3880" width="13.85546875" style="63" customWidth="1"/>
    <col min="3881" max="3884" width="52.42578125" style="63"/>
    <col min="3885" max="3885" width="14.28515625" style="63" customWidth="1"/>
    <col min="3886" max="3886" width="12.42578125" style="63" customWidth="1"/>
    <col min="3887" max="3887" width="19.7109375" style="63" customWidth="1"/>
    <col min="3888" max="3888" width="17.42578125" style="63" customWidth="1"/>
    <col min="3889" max="3889" width="11.85546875" style="63" customWidth="1"/>
    <col min="3890" max="3890" width="10.5703125" style="63" customWidth="1"/>
    <col min="3891" max="3891" width="11.28515625" style="63" customWidth="1"/>
    <col min="3892" max="3894" width="52.42578125" style="63"/>
    <col min="3895" max="3896" width="52.42578125" style="63" customWidth="1"/>
    <col min="3897" max="3897" width="32.85546875" style="63" customWidth="1"/>
    <col min="3898" max="3898" width="22.5703125" style="63" customWidth="1"/>
    <col min="3899" max="4091" width="52.42578125" style="63"/>
    <col min="4092" max="4092" width="25.5703125" style="63" customWidth="1"/>
    <col min="4093" max="4093" width="12.5703125" style="63" customWidth="1"/>
    <col min="4094" max="4095" width="15.140625" style="63" customWidth="1"/>
    <col min="4096" max="4096" width="28" style="63" bestFit="1" customWidth="1"/>
    <col min="4097" max="4097" width="21.42578125" style="63" bestFit="1" customWidth="1"/>
    <col min="4098" max="4098" width="35.5703125" style="63" bestFit="1" customWidth="1"/>
    <col min="4099" max="4099" width="35.28515625" style="63" customWidth="1"/>
    <col min="4100" max="4100" width="19.7109375" style="63" bestFit="1" customWidth="1"/>
    <col min="4101" max="4101" width="69.5703125" style="63" customWidth="1"/>
    <col min="4102" max="4102" width="14.85546875" style="63" bestFit="1" customWidth="1"/>
    <col min="4103" max="4103" width="23.140625" style="63" bestFit="1" customWidth="1"/>
    <col min="4104" max="4104" width="24.85546875" style="63" customWidth="1"/>
    <col min="4105" max="4105" width="19.5703125" style="63" bestFit="1" customWidth="1"/>
    <col min="4106" max="4106" width="47.7109375" style="63" bestFit="1" customWidth="1"/>
    <col min="4107" max="4107" width="8.85546875" style="63" bestFit="1" customWidth="1"/>
    <col min="4108" max="4108" width="14" style="63" bestFit="1" customWidth="1"/>
    <col min="4109" max="4109" width="35.5703125" style="63" bestFit="1" customWidth="1"/>
    <col min="4110" max="4110" width="17.42578125" style="63" bestFit="1" customWidth="1"/>
    <col min="4111" max="4111" width="10.42578125" style="63" bestFit="1" customWidth="1"/>
    <col min="4112" max="4112" width="14.140625" style="63" bestFit="1" customWidth="1"/>
    <col min="4113" max="4113" width="24.140625" style="63" bestFit="1" customWidth="1"/>
    <col min="4114" max="4114" width="18" style="63" customWidth="1"/>
    <col min="4115" max="4115" width="18.42578125" style="63" bestFit="1" customWidth="1"/>
    <col min="4116" max="4116" width="16.85546875" style="63" bestFit="1" customWidth="1"/>
    <col min="4117" max="4117" width="19.5703125" style="63" customWidth="1"/>
    <col min="4118" max="4118" width="17.7109375" style="63" bestFit="1" customWidth="1"/>
    <col min="4119" max="4119" width="9.28515625" style="63" customWidth="1"/>
    <col min="4120" max="4120" width="20.85546875" style="63" bestFit="1" customWidth="1"/>
    <col min="4121" max="4121" width="26.28515625" style="63" customWidth="1"/>
    <col min="4122" max="4122" width="11.85546875" style="63" bestFit="1" customWidth="1"/>
    <col min="4123" max="4123" width="6.140625" style="63" customWidth="1"/>
    <col min="4124" max="4124" width="8.42578125" style="63" customWidth="1"/>
    <col min="4125" max="4125" width="18.42578125" style="63" bestFit="1" customWidth="1"/>
    <col min="4126" max="4126" width="52.42578125" style="63"/>
    <col min="4127" max="4127" width="19.42578125" style="63" customWidth="1"/>
    <col min="4128" max="4129" width="23.85546875" style="63" customWidth="1"/>
    <col min="4130" max="4130" width="22" style="63" customWidth="1"/>
    <col min="4131" max="4131" width="12.42578125" style="63" customWidth="1"/>
    <col min="4132" max="4132" width="15.7109375" style="63" customWidth="1"/>
    <col min="4133" max="4133" width="13.140625" style="63" customWidth="1"/>
    <col min="4134" max="4134" width="52.42578125" style="63"/>
    <col min="4135" max="4135" width="15.7109375" style="63" customWidth="1"/>
    <col min="4136" max="4136" width="13.85546875" style="63" customWidth="1"/>
    <col min="4137" max="4140" width="52.42578125" style="63"/>
    <col min="4141" max="4141" width="14.28515625" style="63" customWidth="1"/>
    <col min="4142" max="4142" width="12.42578125" style="63" customWidth="1"/>
    <col min="4143" max="4143" width="19.7109375" style="63" customWidth="1"/>
    <col min="4144" max="4144" width="17.42578125" style="63" customWidth="1"/>
    <col min="4145" max="4145" width="11.85546875" style="63" customWidth="1"/>
    <col min="4146" max="4146" width="10.5703125" style="63" customWidth="1"/>
    <col min="4147" max="4147" width="11.28515625" style="63" customWidth="1"/>
    <col min="4148" max="4150" width="52.42578125" style="63"/>
    <col min="4151" max="4152" width="52.42578125" style="63" customWidth="1"/>
    <col min="4153" max="4153" width="32.85546875" style="63" customWidth="1"/>
    <col min="4154" max="4154" width="22.5703125" style="63" customWidth="1"/>
    <col min="4155" max="4347" width="52.42578125" style="63"/>
    <col min="4348" max="4348" width="25.5703125" style="63" customWidth="1"/>
    <col min="4349" max="4349" width="12.5703125" style="63" customWidth="1"/>
    <col min="4350" max="4351" width="15.140625" style="63" customWidth="1"/>
    <col min="4352" max="4352" width="28" style="63" bestFit="1" customWidth="1"/>
    <col min="4353" max="4353" width="21.42578125" style="63" bestFit="1" customWidth="1"/>
    <col min="4354" max="4354" width="35.5703125" style="63" bestFit="1" customWidth="1"/>
    <col min="4355" max="4355" width="35.28515625" style="63" customWidth="1"/>
    <col min="4356" max="4356" width="19.7109375" style="63" bestFit="1" customWidth="1"/>
    <col min="4357" max="4357" width="69.5703125" style="63" customWidth="1"/>
    <col min="4358" max="4358" width="14.85546875" style="63" bestFit="1" customWidth="1"/>
    <col min="4359" max="4359" width="23.140625" style="63" bestFit="1" customWidth="1"/>
    <col min="4360" max="4360" width="24.85546875" style="63" customWidth="1"/>
    <col min="4361" max="4361" width="19.5703125" style="63" bestFit="1" customWidth="1"/>
    <col min="4362" max="4362" width="47.7109375" style="63" bestFit="1" customWidth="1"/>
    <col min="4363" max="4363" width="8.85546875" style="63" bestFit="1" customWidth="1"/>
    <col min="4364" max="4364" width="14" style="63" bestFit="1" customWidth="1"/>
    <col min="4365" max="4365" width="35.5703125" style="63" bestFit="1" customWidth="1"/>
    <col min="4366" max="4366" width="17.42578125" style="63" bestFit="1" customWidth="1"/>
    <col min="4367" max="4367" width="10.42578125" style="63" bestFit="1" customWidth="1"/>
    <col min="4368" max="4368" width="14.140625" style="63" bestFit="1" customWidth="1"/>
    <col min="4369" max="4369" width="24.140625" style="63" bestFit="1" customWidth="1"/>
    <col min="4370" max="4370" width="18" style="63" customWidth="1"/>
    <col min="4371" max="4371" width="18.42578125" style="63" bestFit="1" customWidth="1"/>
    <col min="4372" max="4372" width="16.85546875" style="63" bestFit="1" customWidth="1"/>
    <col min="4373" max="4373" width="19.5703125" style="63" customWidth="1"/>
    <col min="4374" max="4374" width="17.7109375" style="63" bestFit="1" customWidth="1"/>
    <col min="4375" max="4375" width="9.28515625" style="63" customWidth="1"/>
    <col min="4376" max="4376" width="20.85546875" style="63" bestFit="1" customWidth="1"/>
    <col min="4377" max="4377" width="26.28515625" style="63" customWidth="1"/>
    <col min="4378" max="4378" width="11.85546875" style="63" bestFit="1" customWidth="1"/>
    <col min="4379" max="4379" width="6.140625" style="63" customWidth="1"/>
    <col min="4380" max="4380" width="8.42578125" style="63" customWidth="1"/>
    <col min="4381" max="4381" width="18.42578125" style="63" bestFit="1" customWidth="1"/>
    <col min="4382" max="4382" width="52.42578125" style="63"/>
    <col min="4383" max="4383" width="19.42578125" style="63" customWidth="1"/>
    <col min="4384" max="4385" width="23.85546875" style="63" customWidth="1"/>
    <col min="4386" max="4386" width="22" style="63" customWidth="1"/>
    <col min="4387" max="4387" width="12.42578125" style="63" customWidth="1"/>
    <col min="4388" max="4388" width="15.7109375" style="63" customWidth="1"/>
    <col min="4389" max="4389" width="13.140625" style="63" customWidth="1"/>
    <col min="4390" max="4390" width="52.42578125" style="63"/>
    <col min="4391" max="4391" width="15.7109375" style="63" customWidth="1"/>
    <col min="4392" max="4392" width="13.85546875" style="63" customWidth="1"/>
    <col min="4393" max="4396" width="52.42578125" style="63"/>
    <col min="4397" max="4397" width="14.28515625" style="63" customWidth="1"/>
    <col min="4398" max="4398" width="12.42578125" style="63" customWidth="1"/>
    <col min="4399" max="4399" width="19.7109375" style="63" customWidth="1"/>
    <col min="4400" max="4400" width="17.42578125" style="63" customWidth="1"/>
    <col min="4401" max="4401" width="11.85546875" style="63" customWidth="1"/>
    <col min="4402" max="4402" width="10.5703125" style="63" customWidth="1"/>
    <col min="4403" max="4403" width="11.28515625" style="63" customWidth="1"/>
    <col min="4404" max="4406" width="52.42578125" style="63"/>
    <col min="4407" max="4408" width="52.42578125" style="63" customWidth="1"/>
    <col min="4409" max="4409" width="32.85546875" style="63" customWidth="1"/>
    <col min="4410" max="4410" width="22.5703125" style="63" customWidth="1"/>
    <col min="4411" max="4603" width="52.42578125" style="63"/>
    <col min="4604" max="4604" width="25.5703125" style="63" customWidth="1"/>
    <col min="4605" max="4605" width="12.5703125" style="63" customWidth="1"/>
    <col min="4606" max="4607" width="15.140625" style="63" customWidth="1"/>
    <col min="4608" max="4608" width="28" style="63" bestFit="1" customWidth="1"/>
    <col min="4609" max="4609" width="21.42578125" style="63" bestFit="1" customWidth="1"/>
    <col min="4610" max="4610" width="35.5703125" style="63" bestFit="1" customWidth="1"/>
    <col min="4611" max="4611" width="35.28515625" style="63" customWidth="1"/>
    <col min="4612" max="4612" width="19.7109375" style="63" bestFit="1" customWidth="1"/>
    <col min="4613" max="4613" width="69.5703125" style="63" customWidth="1"/>
    <col min="4614" max="4614" width="14.85546875" style="63" bestFit="1" customWidth="1"/>
    <col min="4615" max="4615" width="23.140625" style="63" bestFit="1" customWidth="1"/>
    <col min="4616" max="4616" width="24.85546875" style="63" customWidth="1"/>
    <col min="4617" max="4617" width="19.5703125" style="63" bestFit="1" customWidth="1"/>
    <col min="4618" max="4618" width="47.7109375" style="63" bestFit="1" customWidth="1"/>
    <col min="4619" max="4619" width="8.85546875" style="63" bestFit="1" customWidth="1"/>
    <col min="4620" max="4620" width="14" style="63" bestFit="1" customWidth="1"/>
    <col min="4621" max="4621" width="35.5703125" style="63" bestFit="1" customWidth="1"/>
    <col min="4622" max="4622" width="17.42578125" style="63" bestFit="1" customWidth="1"/>
    <col min="4623" max="4623" width="10.42578125" style="63" bestFit="1" customWidth="1"/>
    <col min="4624" max="4624" width="14.140625" style="63" bestFit="1" customWidth="1"/>
    <col min="4625" max="4625" width="24.140625" style="63" bestFit="1" customWidth="1"/>
    <col min="4626" max="4626" width="18" style="63" customWidth="1"/>
    <col min="4627" max="4627" width="18.42578125" style="63" bestFit="1" customWidth="1"/>
    <col min="4628" max="4628" width="16.85546875" style="63" bestFit="1" customWidth="1"/>
    <col min="4629" max="4629" width="19.5703125" style="63" customWidth="1"/>
    <col min="4630" max="4630" width="17.7109375" style="63" bestFit="1" customWidth="1"/>
    <col min="4631" max="4631" width="9.28515625" style="63" customWidth="1"/>
    <col min="4632" max="4632" width="20.85546875" style="63" bestFit="1" customWidth="1"/>
    <col min="4633" max="4633" width="26.28515625" style="63" customWidth="1"/>
    <col min="4634" max="4634" width="11.85546875" style="63" bestFit="1" customWidth="1"/>
    <col min="4635" max="4635" width="6.140625" style="63" customWidth="1"/>
    <col min="4636" max="4636" width="8.42578125" style="63" customWidth="1"/>
    <col min="4637" max="4637" width="18.42578125" style="63" bestFit="1" customWidth="1"/>
    <col min="4638" max="4638" width="52.42578125" style="63"/>
    <col min="4639" max="4639" width="19.42578125" style="63" customWidth="1"/>
    <col min="4640" max="4641" width="23.85546875" style="63" customWidth="1"/>
    <col min="4642" max="4642" width="22" style="63" customWidth="1"/>
    <col min="4643" max="4643" width="12.42578125" style="63" customWidth="1"/>
    <col min="4644" max="4644" width="15.7109375" style="63" customWidth="1"/>
    <col min="4645" max="4645" width="13.140625" style="63" customWidth="1"/>
    <col min="4646" max="4646" width="52.42578125" style="63"/>
    <col min="4647" max="4647" width="15.7109375" style="63" customWidth="1"/>
    <col min="4648" max="4648" width="13.85546875" style="63" customWidth="1"/>
    <col min="4649" max="4652" width="52.42578125" style="63"/>
    <col min="4653" max="4653" width="14.28515625" style="63" customWidth="1"/>
    <col min="4654" max="4654" width="12.42578125" style="63" customWidth="1"/>
    <col min="4655" max="4655" width="19.7109375" style="63" customWidth="1"/>
    <col min="4656" max="4656" width="17.42578125" style="63" customWidth="1"/>
    <col min="4657" max="4657" width="11.85546875" style="63" customWidth="1"/>
    <col min="4658" max="4658" width="10.5703125" style="63" customWidth="1"/>
    <col min="4659" max="4659" width="11.28515625" style="63" customWidth="1"/>
    <col min="4660" max="4662" width="52.42578125" style="63"/>
    <col min="4663" max="4664" width="52.42578125" style="63" customWidth="1"/>
    <col min="4665" max="4665" width="32.85546875" style="63" customWidth="1"/>
    <col min="4666" max="4666" width="22.5703125" style="63" customWidth="1"/>
    <col min="4667" max="4859" width="52.42578125" style="63"/>
    <col min="4860" max="4860" width="25.5703125" style="63" customWidth="1"/>
    <col min="4861" max="4861" width="12.5703125" style="63" customWidth="1"/>
    <col min="4862" max="4863" width="15.140625" style="63" customWidth="1"/>
    <col min="4864" max="4864" width="28" style="63" bestFit="1" customWidth="1"/>
    <col min="4865" max="4865" width="21.42578125" style="63" bestFit="1" customWidth="1"/>
    <col min="4866" max="4866" width="35.5703125" style="63" bestFit="1" customWidth="1"/>
    <col min="4867" max="4867" width="35.28515625" style="63" customWidth="1"/>
    <col min="4868" max="4868" width="19.7109375" style="63" bestFit="1" customWidth="1"/>
    <col min="4869" max="4869" width="69.5703125" style="63" customWidth="1"/>
    <col min="4870" max="4870" width="14.85546875" style="63" bestFit="1" customWidth="1"/>
    <col min="4871" max="4871" width="23.140625" style="63" bestFit="1" customWidth="1"/>
    <col min="4872" max="4872" width="24.85546875" style="63" customWidth="1"/>
    <col min="4873" max="4873" width="19.5703125" style="63" bestFit="1" customWidth="1"/>
    <col min="4874" max="4874" width="47.7109375" style="63" bestFit="1" customWidth="1"/>
    <col min="4875" max="4875" width="8.85546875" style="63" bestFit="1" customWidth="1"/>
    <col min="4876" max="4876" width="14" style="63" bestFit="1" customWidth="1"/>
    <col min="4877" max="4877" width="35.5703125" style="63" bestFit="1" customWidth="1"/>
    <col min="4878" max="4878" width="17.42578125" style="63" bestFit="1" customWidth="1"/>
    <col min="4879" max="4879" width="10.42578125" style="63" bestFit="1" customWidth="1"/>
    <col min="4880" max="4880" width="14.140625" style="63" bestFit="1" customWidth="1"/>
    <col min="4881" max="4881" width="24.140625" style="63" bestFit="1" customWidth="1"/>
    <col min="4882" max="4882" width="18" style="63" customWidth="1"/>
    <col min="4883" max="4883" width="18.42578125" style="63" bestFit="1" customWidth="1"/>
    <col min="4884" max="4884" width="16.85546875" style="63" bestFit="1" customWidth="1"/>
    <col min="4885" max="4885" width="19.5703125" style="63" customWidth="1"/>
    <col min="4886" max="4886" width="17.7109375" style="63" bestFit="1" customWidth="1"/>
    <col min="4887" max="4887" width="9.28515625" style="63" customWidth="1"/>
    <col min="4888" max="4888" width="20.85546875" style="63" bestFit="1" customWidth="1"/>
    <col min="4889" max="4889" width="26.28515625" style="63" customWidth="1"/>
    <col min="4890" max="4890" width="11.85546875" style="63" bestFit="1" customWidth="1"/>
    <col min="4891" max="4891" width="6.140625" style="63" customWidth="1"/>
    <col min="4892" max="4892" width="8.42578125" style="63" customWidth="1"/>
    <col min="4893" max="4893" width="18.42578125" style="63" bestFit="1" customWidth="1"/>
    <col min="4894" max="4894" width="52.42578125" style="63"/>
    <col min="4895" max="4895" width="19.42578125" style="63" customWidth="1"/>
    <col min="4896" max="4897" width="23.85546875" style="63" customWidth="1"/>
    <col min="4898" max="4898" width="22" style="63" customWidth="1"/>
    <col min="4899" max="4899" width="12.42578125" style="63" customWidth="1"/>
    <col min="4900" max="4900" width="15.7109375" style="63" customWidth="1"/>
    <col min="4901" max="4901" width="13.140625" style="63" customWidth="1"/>
    <col min="4902" max="4902" width="52.42578125" style="63"/>
    <col min="4903" max="4903" width="15.7109375" style="63" customWidth="1"/>
    <col min="4904" max="4904" width="13.85546875" style="63" customWidth="1"/>
    <col min="4905" max="4908" width="52.42578125" style="63"/>
    <col min="4909" max="4909" width="14.28515625" style="63" customWidth="1"/>
    <col min="4910" max="4910" width="12.42578125" style="63" customWidth="1"/>
    <col min="4911" max="4911" width="19.7109375" style="63" customWidth="1"/>
    <col min="4912" max="4912" width="17.42578125" style="63" customWidth="1"/>
    <col min="4913" max="4913" width="11.85546875" style="63" customWidth="1"/>
    <col min="4914" max="4914" width="10.5703125" style="63" customWidth="1"/>
    <col min="4915" max="4915" width="11.28515625" style="63" customWidth="1"/>
    <col min="4916" max="4918" width="52.42578125" style="63"/>
    <col min="4919" max="4920" width="52.42578125" style="63" customWidth="1"/>
    <col min="4921" max="4921" width="32.85546875" style="63" customWidth="1"/>
    <col min="4922" max="4922" width="22.5703125" style="63" customWidth="1"/>
    <col min="4923" max="5115" width="52.42578125" style="63"/>
    <col min="5116" max="5116" width="25.5703125" style="63" customWidth="1"/>
    <col min="5117" max="5117" width="12.5703125" style="63" customWidth="1"/>
    <col min="5118" max="5119" width="15.140625" style="63" customWidth="1"/>
    <col min="5120" max="5120" width="28" style="63" bestFit="1" customWidth="1"/>
    <col min="5121" max="5121" width="21.42578125" style="63" bestFit="1" customWidth="1"/>
    <col min="5122" max="5122" width="35.5703125" style="63" bestFit="1" customWidth="1"/>
    <col min="5123" max="5123" width="35.28515625" style="63" customWidth="1"/>
    <col min="5124" max="5124" width="19.7109375" style="63" bestFit="1" customWidth="1"/>
    <col min="5125" max="5125" width="69.5703125" style="63" customWidth="1"/>
    <col min="5126" max="5126" width="14.85546875" style="63" bestFit="1" customWidth="1"/>
    <col min="5127" max="5127" width="23.140625" style="63" bestFit="1" customWidth="1"/>
    <col min="5128" max="5128" width="24.85546875" style="63" customWidth="1"/>
    <col min="5129" max="5129" width="19.5703125" style="63" bestFit="1" customWidth="1"/>
    <col min="5130" max="5130" width="47.7109375" style="63" bestFit="1" customWidth="1"/>
    <col min="5131" max="5131" width="8.85546875" style="63" bestFit="1" customWidth="1"/>
    <col min="5132" max="5132" width="14" style="63" bestFit="1" customWidth="1"/>
    <col min="5133" max="5133" width="35.5703125" style="63" bestFit="1" customWidth="1"/>
    <col min="5134" max="5134" width="17.42578125" style="63" bestFit="1" customWidth="1"/>
    <col min="5135" max="5135" width="10.42578125" style="63" bestFit="1" customWidth="1"/>
    <col min="5136" max="5136" width="14.140625" style="63" bestFit="1" customWidth="1"/>
    <col min="5137" max="5137" width="24.140625" style="63" bestFit="1" customWidth="1"/>
    <col min="5138" max="5138" width="18" style="63" customWidth="1"/>
    <col min="5139" max="5139" width="18.42578125" style="63" bestFit="1" customWidth="1"/>
    <col min="5140" max="5140" width="16.85546875" style="63" bestFit="1" customWidth="1"/>
    <col min="5141" max="5141" width="19.5703125" style="63" customWidth="1"/>
    <col min="5142" max="5142" width="17.7109375" style="63" bestFit="1" customWidth="1"/>
    <col min="5143" max="5143" width="9.28515625" style="63" customWidth="1"/>
    <col min="5144" max="5144" width="20.85546875" style="63" bestFit="1" customWidth="1"/>
    <col min="5145" max="5145" width="26.28515625" style="63" customWidth="1"/>
    <col min="5146" max="5146" width="11.85546875" style="63" bestFit="1" customWidth="1"/>
    <col min="5147" max="5147" width="6.140625" style="63" customWidth="1"/>
    <col min="5148" max="5148" width="8.42578125" style="63" customWidth="1"/>
    <col min="5149" max="5149" width="18.42578125" style="63" bestFit="1" customWidth="1"/>
    <col min="5150" max="5150" width="52.42578125" style="63"/>
    <col min="5151" max="5151" width="19.42578125" style="63" customWidth="1"/>
    <col min="5152" max="5153" width="23.85546875" style="63" customWidth="1"/>
    <col min="5154" max="5154" width="22" style="63" customWidth="1"/>
    <col min="5155" max="5155" width="12.42578125" style="63" customWidth="1"/>
    <col min="5156" max="5156" width="15.7109375" style="63" customWidth="1"/>
    <col min="5157" max="5157" width="13.140625" style="63" customWidth="1"/>
    <col min="5158" max="5158" width="52.42578125" style="63"/>
    <col min="5159" max="5159" width="15.7109375" style="63" customWidth="1"/>
    <col min="5160" max="5160" width="13.85546875" style="63" customWidth="1"/>
    <col min="5161" max="5164" width="52.42578125" style="63"/>
    <col min="5165" max="5165" width="14.28515625" style="63" customWidth="1"/>
    <col min="5166" max="5166" width="12.42578125" style="63" customWidth="1"/>
    <col min="5167" max="5167" width="19.7109375" style="63" customWidth="1"/>
    <col min="5168" max="5168" width="17.42578125" style="63" customWidth="1"/>
    <col min="5169" max="5169" width="11.85546875" style="63" customWidth="1"/>
    <col min="5170" max="5170" width="10.5703125" style="63" customWidth="1"/>
    <col min="5171" max="5171" width="11.28515625" style="63" customWidth="1"/>
    <col min="5172" max="5174" width="52.42578125" style="63"/>
    <col min="5175" max="5176" width="52.42578125" style="63" customWidth="1"/>
    <col min="5177" max="5177" width="32.85546875" style="63" customWidth="1"/>
    <col min="5178" max="5178" width="22.5703125" style="63" customWidth="1"/>
    <col min="5179" max="5371" width="52.42578125" style="63"/>
    <col min="5372" max="5372" width="25.5703125" style="63" customWidth="1"/>
    <col min="5373" max="5373" width="12.5703125" style="63" customWidth="1"/>
    <col min="5374" max="5375" width="15.140625" style="63" customWidth="1"/>
    <col min="5376" max="5376" width="28" style="63" bestFit="1" customWidth="1"/>
    <col min="5377" max="5377" width="21.42578125" style="63" bestFit="1" customWidth="1"/>
    <col min="5378" max="5378" width="35.5703125" style="63" bestFit="1" customWidth="1"/>
    <col min="5379" max="5379" width="35.28515625" style="63" customWidth="1"/>
    <col min="5380" max="5380" width="19.7109375" style="63" bestFit="1" customWidth="1"/>
    <col min="5381" max="5381" width="69.5703125" style="63" customWidth="1"/>
    <col min="5382" max="5382" width="14.85546875" style="63" bestFit="1" customWidth="1"/>
    <col min="5383" max="5383" width="23.140625" style="63" bestFit="1" customWidth="1"/>
    <col min="5384" max="5384" width="24.85546875" style="63" customWidth="1"/>
    <col min="5385" max="5385" width="19.5703125" style="63" bestFit="1" customWidth="1"/>
    <col min="5386" max="5386" width="47.7109375" style="63" bestFit="1" customWidth="1"/>
    <col min="5387" max="5387" width="8.85546875" style="63" bestFit="1" customWidth="1"/>
    <col min="5388" max="5388" width="14" style="63" bestFit="1" customWidth="1"/>
    <col min="5389" max="5389" width="35.5703125" style="63" bestFit="1" customWidth="1"/>
    <col min="5390" max="5390" width="17.42578125" style="63" bestFit="1" customWidth="1"/>
    <col min="5391" max="5391" width="10.42578125" style="63" bestFit="1" customWidth="1"/>
    <col min="5392" max="5392" width="14.140625" style="63" bestFit="1" customWidth="1"/>
    <col min="5393" max="5393" width="24.140625" style="63" bestFit="1" customWidth="1"/>
    <col min="5394" max="5394" width="18" style="63" customWidth="1"/>
    <col min="5395" max="5395" width="18.42578125" style="63" bestFit="1" customWidth="1"/>
    <col min="5396" max="5396" width="16.85546875" style="63" bestFit="1" customWidth="1"/>
    <col min="5397" max="5397" width="19.5703125" style="63" customWidth="1"/>
    <col min="5398" max="5398" width="17.7109375" style="63" bestFit="1" customWidth="1"/>
    <col min="5399" max="5399" width="9.28515625" style="63" customWidth="1"/>
    <col min="5400" max="5400" width="20.85546875" style="63" bestFit="1" customWidth="1"/>
    <col min="5401" max="5401" width="26.28515625" style="63" customWidth="1"/>
    <col min="5402" max="5402" width="11.85546875" style="63" bestFit="1" customWidth="1"/>
    <col min="5403" max="5403" width="6.140625" style="63" customWidth="1"/>
    <col min="5404" max="5404" width="8.42578125" style="63" customWidth="1"/>
    <col min="5405" max="5405" width="18.42578125" style="63" bestFit="1" customWidth="1"/>
    <col min="5406" max="5406" width="52.42578125" style="63"/>
    <col min="5407" max="5407" width="19.42578125" style="63" customWidth="1"/>
    <col min="5408" max="5409" width="23.85546875" style="63" customWidth="1"/>
    <col min="5410" max="5410" width="22" style="63" customWidth="1"/>
    <col min="5411" max="5411" width="12.42578125" style="63" customWidth="1"/>
    <col min="5412" max="5412" width="15.7109375" style="63" customWidth="1"/>
    <col min="5413" max="5413" width="13.140625" style="63" customWidth="1"/>
    <col min="5414" max="5414" width="52.42578125" style="63"/>
    <col min="5415" max="5415" width="15.7109375" style="63" customWidth="1"/>
    <col min="5416" max="5416" width="13.85546875" style="63" customWidth="1"/>
    <col min="5417" max="5420" width="52.42578125" style="63"/>
    <col min="5421" max="5421" width="14.28515625" style="63" customWidth="1"/>
    <col min="5422" max="5422" width="12.42578125" style="63" customWidth="1"/>
    <col min="5423" max="5423" width="19.7109375" style="63" customWidth="1"/>
    <col min="5424" max="5424" width="17.42578125" style="63" customWidth="1"/>
    <col min="5425" max="5425" width="11.85546875" style="63" customWidth="1"/>
    <col min="5426" max="5426" width="10.5703125" style="63" customWidth="1"/>
    <col min="5427" max="5427" width="11.28515625" style="63" customWidth="1"/>
    <col min="5428" max="5430" width="52.42578125" style="63"/>
    <col min="5431" max="5432" width="52.42578125" style="63" customWidth="1"/>
    <col min="5433" max="5433" width="32.85546875" style="63" customWidth="1"/>
    <col min="5434" max="5434" width="22.5703125" style="63" customWidth="1"/>
    <col min="5435" max="5627" width="52.42578125" style="63"/>
    <col min="5628" max="5628" width="25.5703125" style="63" customWidth="1"/>
    <col min="5629" max="5629" width="12.5703125" style="63" customWidth="1"/>
    <col min="5630" max="5631" width="15.140625" style="63" customWidth="1"/>
    <col min="5632" max="5632" width="28" style="63" bestFit="1" customWidth="1"/>
    <col min="5633" max="5633" width="21.42578125" style="63" bestFit="1" customWidth="1"/>
    <col min="5634" max="5634" width="35.5703125" style="63" bestFit="1" customWidth="1"/>
    <col min="5635" max="5635" width="35.28515625" style="63" customWidth="1"/>
    <col min="5636" max="5636" width="19.7109375" style="63" bestFit="1" customWidth="1"/>
    <col min="5637" max="5637" width="69.5703125" style="63" customWidth="1"/>
    <col min="5638" max="5638" width="14.85546875" style="63" bestFit="1" customWidth="1"/>
    <col min="5639" max="5639" width="23.140625" style="63" bestFit="1" customWidth="1"/>
    <col min="5640" max="5640" width="24.85546875" style="63" customWidth="1"/>
    <col min="5641" max="5641" width="19.5703125" style="63" bestFit="1" customWidth="1"/>
    <col min="5642" max="5642" width="47.7109375" style="63" bestFit="1" customWidth="1"/>
    <col min="5643" max="5643" width="8.85546875" style="63" bestFit="1" customWidth="1"/>
    <col min="5644" max="5644" width="14" style="63" bestFit="1" customWidth="1"/>
    <col min="5645" max="5645" width="35.5703125" style="63" bestFit="1" customWidth="1"/>
    <col min="5646" max="5646" width="17.42578125" style="63" bestFit="1" customWidth="1"/>
    <col min="5647" max="5647" width="10.42578125" style="63" bestFit="1" customWidth="1"/>
    <col min="5648" max="5648" width="14.140625" style="63" bestFit="1" customWidth="1"/>
    <col min="5649" max="5649" width="24.140625" style="63" bestFit="1" customWidth="1"/>
    <col min="5650" max="5650" width="18" style="63" customWidth="1"/>
    <col min="5651" max="5651" width="18.42578125" style="63" bestFit="1" customWidth="1"/>
    <col min="5652" max="5652" width="16.85546875" style="63" bestFit="1" customWidth="1"/>
    <col min="5653" max="5653" width="19.5703125" style="63" customWidth="1"/>
    <col min="5654" max="5654" width="17.7109375" style="63" bestFit="1" customWidth="1"/>
    <col min="5655" max="5655" width="9.28515625" style="63" customWidth="1"/>
    <col min="5656" max="5656" width="20.85546875" style="63" bestFit="1" customWidth="1"/>
    <col min="5657" max="5657" width="26.28515625" style="63" customWidth="1"/>
    <col min="5658" max="5658" width="11.85546875" style="63" bestFit="1" customWidth="1"/>
    <col min="5659" max="5659" width="6.140625" style="63" customWidth="1"/>
    <col min="5660" max="5660" width="8.42578125" style="63" customWidth="1"/>
    <col min="5661" max="5661" width="18.42578125" style="63" bestFit="1" customWidth="1"/>
    <col min="5662" max="5662" width="52.42578125" style="63"/>
    <col min="5663" max="5663" width="19.42578125" style="63" customWidth="1"/>
    <col min="5664" max="5665" width="23.85546875" style="63" customWidth="1"/>
    <col min="5666" max="5666" width="22" style="63" customWidth="1"/>
    <col min="5667" max="5667" width="12.42578125" style="63" customWidth="1"/>
    <col min="5668" max="5668" width="15.7109375" style="63" customWidth="1"/>
    <col min="5669" max="5669" width="13.140625" style="63" customWidth="1"/>
    <col min="5670" max="5670" width="52.42578125" style="63"/>
    <col min="5671" max="5671" width="15.7109375" style="63" customWidth="1"/>
    <col min="5672" max="5672" width="13.85546875" style="63" customWidth="1"/>
    <col min="5673" max="5676" width="52.42578125" style="63"/>
    <col min="5677" max="5677" width="14.28515625" style="63" customWidth="1"/>
    <col min="5678" max="5678" width="12.42578125" style="63" customWidth="1"/>
    <col min="5679" max="5679" width="19.7109375" style="63" customWidth="1"/>
    <col min="5680" max="5680" width="17.42578125" style="63" customWidth="1"/>
    <col min="5681" max="5681" width="11.85546875" style="63" customWidth="1"/>
    <col min="5682" max="5682" width="10.5703125" style="63" customWidth="1"/>
    <col min="5683" max="5683" width="11.28515625" style="63" customWidth="1"/>
    <col min="5684" max="5686" width="52.42578125" style="63"/>
    <col min="5687" max="5688" width="52.42578125" style="63" customWidth="1"/>
    <col min="5689" max="5689" width="32.85546875" style="63" customWidth="1"/>
    <col min="5690" max="5690" width="22.5703125" style="63" customWidth="1"/>
    <col min="5691" max="5883" width="52.42578125" style="63"/>
    <col min="5884" max="5884" width="25.5703125" style="63" customWidth="1"/>
    <col min="5885" max="5885" width="12.5703125" style="63" customWidth="1"/>
    <col min="5886" max="5887" width="15.140625" style="63" customWidth="1"/>
    <col min="5888" max="5888" width="28" style="63" bestFit="1" customWidth="1"/>
    <col min="5889" max="5889" width="21.42578125" style="63" bestFit="1" customWidth="1"/>
    <col min="5890" max="5890" width="35.5703125" style="63" bestFit="1" customWidth="1"/>
    <col min="5891" max="5891" width="35.28515625" style="63" customWidth="1"/>
    <col min="5892" max="5892" width="19.7109375" style="63" bestFit="1" customWidth="1"/>
    <col min="5893" max="5893" width="69.5703125" style="63" customWidth="1"/>
    <col min="5894" max="5894" width="14.85546875" style="63" bestFit="1" customWidth="1"/>
    <col min="5895" max="5895" width="23.140625" style="63" bestFit="1" customWidth="1"/>
    <col min="5896" max="5896" width="24.85546875" style="63" customWidth="1"/>
    <col min="5897" max="5897" width="19.5703125" style="63" bestFit="1" customWidth="1"/>
    <col min="5898" max="5898" width="47.7109375" style="63" bestFit="1" customWidth="1"/>
    <col min="5899" max="5899" width="8.85546875" style="63" bestFit="1" customWidth="1"/>
    <col min="5900" max="5900" width="14" style="63" bestFit="1" customWidth="1"/>
    <col min="5901" max="5901" width="35.5703125" style="63" bestFit="1" customWidth="1"/>
    <col min="5902" max="5902" width="17.42578125" style="63" bestFit="1" customWidth="1"/>
    <col min="5903" max="5903" width="10.42578125" style="63" bestFit="1" customWidth="1"/>
    <col min="5904" max="5904" width="14.140625" style="63" bestFit="1" customWidth="1"/>
    <col min="5905" max="5905" width="24.140625" style="63" bestFit="1" customWidth="1"/>
    <col min="5906" max="5906" width="18" style="63" customWidth="1"/>
    <col min="5907" max="5907" width="18.42578125" style="63" bestFit="1" customWidth="1"/>
    <col min="5908" max="5908" width="16.85546875" style="63" bestFit="1" customWidth="1"/>
    <col min="5909" max="5909" width="19.5703125" style="63" customWidth="1"/>
    <col min="5910" max="5910" width="17.7109375" style="63" bestFit="1" customWidth="1"/>
    <col min="5911" max="5911" width="9.28515625" style="63" customWidth="1"/>
    <col min="5912" max="5912" width="20.85546875" style="63" bestFit="1" customWidth="1"/>
    <col min="5913" max="5913" width="26.28515625" style="63" customWidth="1"/>
    <col min="5914" max="5914" width="11.85546875" style="63" bestFit="1" customWidth="1"/>
    <col min="5915" max="5915" width="6.140625" style="63" customWidth="1"/>
    <col min="5916" max="5916" width="8.42578125" style="63" customWidth="1"/>
    <col min="5917" max="5917" width="18.42578125" style="63" bestFit="1" customWidth="1"/>
    <col min="5918" max="5918" width="52.42578125" style="63"/>
    <col min="5919" max="5919" width="19.42578125" style="63" customWidth="1"/>
    <col min="5920" max="5921" width="23.85546875" style="63" customWidth="1"/>
    <col min="5922" max="5922" width="22" style="63" customWidth="1"/>
    <col min="5923" max="5923" width="12.42578125" style="63" customWidth="1"/>
    <col min="5924" max="5924" width="15.7109375" style="63" customWidth="1"/>
    <col min="5925" max="5925" width="13.140625" style="63" customWidth="1"/>
    <col min="5926" max="5926" width="52.42578125" style="63"/>
    <col min="5927" max="5927" width="15.7109375" style="63" customWidth="1"/>
    <col min="5928" max="5928" width="13.85546875" style="63" customWidth="1"/>
    <col min="5929" max="5932" width="52.42578125" style="63"/>
    <col min="5933" max="5933" width="14.28515625" style="63" customWidth="1"/>
    <col min="5934" max="5934" width="12.42578125" style="63" customWidth="1"/>
    <col min="5935" max="5935" width="19.7109375" style="63" customWidth="1"/>
    <col min="5936" max="5936" width="17.42578125" style="63" customWidth="1"/>
    <col min="5937" max="5937" width="11.85546875" style="63" customWidth="1"/>
    <col min="5938" max="5938" width="10.5703125" style="63" customWidth="1"/>
    <col min="5939" max="5939" width="11.28515625" style="63" customWidth="1"/>
    <col min="5940" max="5942" width="52.42578125" style="63"/>
    <col min="5943" max="5944" width="52.42578125" style="63" customWidth="1"/>
    <col min="5945" max="5945" width="32.85546875" style="63" customWidth="1"/>
    <col min="5946" max="5946" width="22.5703125" style="63" customWidth="1"/>
    <col min="5947" max="6139" width="52.42578125" style="63"/>
    <col min="6140" max="6140" width="25.5703125" style="63" customWidth="1"/>
    <col min="6141" max="6141" width="12.5703125" style="63" customWidth="1"/>
    <col min="6142" max="6143" width="15.140625" style="63" customWidth="1"/>
    <col min="6144" max="6144" width="28" style="63" bestFit="1" customWidth="1"/>
    <col min="6145" max="6145" width="21.42578125" style="63" bestFit="1" customWidth="1"/>
    <col min="6146" max="6146" width="35.5703125" style="63" bestFit="1" customWidth="1"/>
    <col min="6147" max="6147" width="35.28515625" style="63" customWidth="1"/>
    <col min="6148" max="6148" width="19.7109375" style="63" bestFit="1" customWidth="1"/>
    <col min="6149" max="6149" width="69.5703125" style="63" customWidth="1"/>
    <col min="6150" max="6150" width="14.85546875" style="63" bestFit="1" customWidth="1"/>
    <col min="6151" max="6151" width="23.140625" style="63" bestFit="1" customWidth="1"/>
    <col min="6152" max="6152" width="24.85546875" style="63" customWidth="1"/>
    <col min="6153" max="6153" width="19.5703125" style="63" bestFit="1" customWidth="1"/>
    <col min="6154" max="6154" width="47.7109375" style="63" bestFit="1" customWidth="1"/>
    <col min="6155" max="6155" width="8.85546875" style="63" bestFit="1" customWidth="1"/>
    <col min="6156" max="6156" width="14" style="63" bestFit="1" customWidth="1"/>
    <col min="6157" max="6157" width="35.5703125" style="63" bestFit="1" customWidth="1"/>
    <col min="6158" max="6158" width="17.42578125" style="63" bestFit="1" customWidth="1"/>
    <col min="6159" max="6159" width="10.42578125" style="63" bestFit="1" customWidth="1"/>
    <col min="6160" max="6160" width="14.140625" style="63" bestFit="1" customWidth="1"/>
    <col min="6161" max="6161" width="24.140625" style="63" bestFit="1" customWidth="1"/>
    <col min="6162" max="6162" width="18" style="63" customWidth="1"/>
    <col min="6163" max="6163" width="18.42578125" style="63" bestFit="1" customWidth="1"/>
    <col min="6164" max="6164" width="16.85546875" style="63" bestFit="1" customWidth="1"/>
    <col min="6165" max="6165" width="19.5703125" style="63" customWidth="1"/>
    <col min="6166" max="6166" width="17.7109375" style="63" bestFit="1" customWidth="1"/>
    <col min="6167" max="6167" width="9.28515625" style="63" customWidth="1"/>
    <col min="6168" max="6168" width="20.85546875" style="63" bestFit="1" customWidth="1"/>
    <col min="6169" max="6169" width="26.28515625" style="63" customWidth="1"/>
    <col min="6170" max="6170" width="11.85546875" style="63" bestFit="1" customWidth="1"/>
    <col min="6171" max="6171" width="6.140625" style="63" customWidth="1"/>
    <col min="6172" max="6172" width="8.42578125" style="63" customWidth="1"/>
    <col min="6173" max="6173" width="18.42578125" style="63" bestFit="1" customWidth="1"/>
    <col min="6174" max="6174" width="52.42578125" style="63"/>
    <col min="6175" max="6175" width="19.42578125" style="63" customWidth="1"/>
    <col min="6176" max="6177" width="23.85546875" style="63" customWidth="1"/>
    <col min="6178" max="6178" width="22" style="63" customWidth="1"/>
    <col min="6179" max="6179" width="12.42578125" style="63" customWidth="1"/>
    <col min="6180" max="6180" width="15.7109375" style="63" customWidth="1"/>
    <col min="6181" max="6181" width="13.140625" style="63" customWidth="1"/>
    <col min="6182" max="6182" width="52.42578125" style="63"/>
    <col min="6183" max="6183" width="15.7109375" style="63" customWidth="1"/>
    <col min="6184" max="6184" width="13.85546875" style="63" customWidth="1"/>
    <col min="6185" max="6188" width="52.42578125" style="63"/>
    <col min="6189" max="6189" width="14.28515625" style="63" customWidth="1"/>
    <col min="6190" max="6190" width="12.42578125" style="63" customWidth="1"/>
    <col min="6191" max="6191" width="19.7109375" style="63" customWidth="1"/>
    <col min="6192" max="6192" width="17.42578125" style="63" customWidth="1"/>
    <col min="6193" max="6193" width="11.85546875" style="63" customWidth="1"/>
    <col min="6194" max="6194" width="10.5703125" style="63" customWidth="1"/>
    <col min="6195" max="6195" width="11.28515625" style="63" customWidth="1"/>
    <col min="6196" max="6198" width="52.42578125" style="63"/>
    <col min="6199" max="6200" width="52.42578125" style="63" customWidth="1"/>
    <col min="6201" max="6201" width="32.85546875" style="63" customWidth="1"/>
    <col min="6202" max="6202" width="22.5703125" style="63" customWidth="1"/>
    <col min="6203" max="6395" width="52.42578125" style="63"/>
    <col min="6396" max="6396" width="25.5703125" style="63" customWidth="1"/>
    <col min="6397" max="6397" width="12.5703125" style="63" customWidth="1"/>
    <col min="6398" max="6399" width="15.140625" style="63" customWidth="1"/>
    <col min="6400" max="6400" width="28" style="63" bestFit="1" customWidth="1"/>
    <col min="6401" max="6401" width="21.42578125" style="63" bestFit="1" customWidth="1"/>
    <col min="6402" max="6402" width="35.5703125" style="63" bestFit="1" customWidth="1"/>
    <col min="6403" max="6403" width="35.28515625" style="63" customWidth="1"/>
    <col min="6404" max="6404" width="19.7109375" style="63" bestFit="1" customWidth="1"/>
    <col min="6405" max="6405" width="69.5703125" style="63" customWidth="1"/>
    <col min="6406" max="6406" width="14.85546875" style="63" bestFit="1" customWidth="1"/>
    <col min="6407" max="6407" width="23.140625" style="63" bestFit="1" customWidth="1"/>
    <col min="6408" max="6408" width="24.85546875" style="63" customWidth="1"/>
    <col min="6409" max="6409" width="19.5703125" style="63" bestFit="1" customWidth="1"/>
    <col min="6410" max="6410" width="47.7109375" style="63" bestFit="1" customWidth="1"/>
    <col min="6411" max="6411" width="8.85546875" style="63" bestFit="1" customWidth="1"/>
    <col min="6412" max="6412" width="14" style="63" bestFit="1" customWidth="1"/>
    <col min="6413" max="6413" width="35.5703125" style="63" bestFit="1" customWidth="1"/>
    <col min="6414" max="6414" width="17.42578125" style="63" bestFit="1" customWidth="1"/>
    <col min="6415" max="6415" width="10.42578125" style="63" bestFit="1" customWidth="1"/>
    <col min="6416" max="6416" width="14.140625" style="63" bestFit="1" customWidth="1"/>
    <col min="6417" max="6417" width="24.140625" style="63" bestFit="1" customWidth="1"/>
    <col min="6418" max="6418" width="18" style="63" customWidth="1"/>
    <col min="6419" max="6419" width="18.42578125" style="63" bestFit="1" customWidth="1"/>
    <col min="6420" max="6420" width="16.85546875" style="63" bestFit="1" customWidth="1"/>
    <col min="6421" max="6421" width="19.5703125" style="63" customWidth="1"/>
    <col min="6422" max="6422" width="17.7109375" style="63" bestFit="1" customWidth="1"/>
    <col min="6423" max="6423" width="9.28515625" style="63" customWidth="1"/>
    <col min="6424" max="6424" width="20.85546875" style="63" bestFit="1" customWidth="1"/>
    <col min="6425" max="6425" width="26.28515625" style="63" customWidth="1"/>
    <col min="6426" max="6426" width="11.85546875" style="63" bestFit="1" customWidth="1"/>
    <col min="6427" max="6427" width="6.140625" style="63" customWidth="1"/>
    <col min="6428" max="6428" width="8.42578125" style="63" customWidth="1"/>
    <col min="6429" max="6429" width="18.42578125" style="63" bestFit="1" customWidth="1"/>
    <col min="6430" max="6430" width="52.42578125" style="63"/>
    <col min="6431" max="6431" width="19.42578125" style="63" customWidth="1"/>
    <col min="6432" max="6433" width="23.85546875" style="63" customWidth="1"/>
    <col min="6434" max="6434" width="22" style="63" customWidth="1"/>
    <col min="6435" max="6435" width="12.42578125" style="63" customWidth="1"/>
    <col min="6436" max="6436" width="15.7109375" style="63" customWidth="1"/>
    <col min="6437" max="6437" width="13.140625" style="63" customWidth="1"/>
    <col min="6438" max="6438" width="52.42578125" style="63"/>
    <col min="6439" max="6439" width="15.7109375" style="63" customWidth="1"/>
    <col min="6440" max="6440" width="13.85546875" style="63" customWidth="1"/>
    <col min="6441" max="6444" width="52.42578125" style="63"/>
    <col min="6445" max="6445" width="14.28515625" style="63" customWidth="1"/>
    <col min="6446" max="6446" width="12.42578125" style="63" customWidth="1"/>
    <col min="6447" max="6447" width="19.7109375" style="63" customWidth="1"/>
    <col min="6448" max="6448" width="17.42578125" style="63" customWidth="1"/>
    <col min="6449" max="6449" width="11.85546875" style="63" customWidth="1"/>
    <col min="6450" max="6450" width="10.5703125" style="63" customWidth="1"/>
    <col min="6451" max="6451" width="11.28515625" style="63" customWidth="1"/>
    <col min="6452" max="6454" width="52.42578125" style="63"/>
    <col min="6455" max="6456" width="52.42578125" style="63" customWidth="1"/>
    <col min="6457" max="6457" width="32.85546875" style="63" customWidth="1"/>
    <col min="6458" max="6458" width="22.5703125" style="63" customWidth="1"/>
    <col min="6459" max="6651" width="52.42578125" style="63"/>
    <col min="6652" max="6652" width="25.5703125" style="63" customWidth="1"/>
    <col min="6653" max="6653" width="12.5703125" style="63" customWidth="1"/>
    <col min="6654" max="6655" width="15.140625" style="63" customWidth="1"/>
    <col min="6656" max="6656" width="28" style="63" bestFit="1" customWidth="1"/>
    <col min="6657" max="6657" width="21.42578125" style="63" bestFit="1" customWidth="1"/>
    <col min="6658" max="6658" width="35.5703125" style="63" bestFit="1" customWidth="1"/>
    <col min="6659" max="6659" width="35.28515625" style="63" customWidth="1"/>
    <col min="6660" max="6660" width="19.7109375" style="63" bestFit="1" customWidth="1"/>
    <col min="6661" max="6661" width="69.5703125" style="63" customWidth="1"/>
    <col min="6662" max="6662" width="14.85546875" style="63" bestFit="1" customWidth="1"/>
    <col min="6663" max="6663" width="23.140625" style="63" bestFit="1" customWidth="1"/>
    <col min="6664" max="6664" width="24.85546875" style="63" customWidth="1"/>
    <col min="6665" max="6665" width="19.5703125" style="63" bestFit="1" customWidth="1"/>
    <col min="6666" max="6666" width="47.7109375" style="63" bestFit="1" customWidth="1"/>
    <col min="6667" max="6667" width="8.85546875" style="63" bestFit="1" customWidth="1"/>
    <col min="6668" max="6668" width="14" style="63" bestFit="1" customWidth="1"/>
    <col min="6669" max="6669" width="35.5703125" style="63" bestFit="1" customWidth="1"/>
    <col min="6670" max="6670" width="17.42578125" style="63" bestFit="1" customWidth="1"/>
    <col min="6671" max="6671" width="10.42578125" style="63" bestFit="1" customWidth="1"/>
    <col min="6672" max="6672" width="14.140625" style="63" bestFit="1" customWidth="1"/>
    <col min="6673" max="6673" width="24.140625" style="63" bestFit="1" customWidth="1"/>
    <col min="6674" max="6674" width="18" style="63" customWidth="1"/>
    <col min="6675" max="6675" width="18.42578125" style="63" bestFit="1" customWidth="1"/>
    <col min="6676" max="6676" width="16.85546875" style="63" bestFit="1" customWidth="1"/>
    <col min="6677" max="6677" width="19.5703125" style="63" customWidth="1"/>
    <col min="6678" max="6678" width="17.7109375" style="63" bestFit="1" customWidth="1"/>
    <col min="6679" max="6679" width="9.28515625" style="63" customWidth="1"/>
    <col min="6680" max="6680" width="20.85546875" style="63" bestFit="1" customWidth="1"/>
    <col min="6681" max="6681" width="26.28515625" style="63" customWidth="1"/>
    <col min="6682" max="6682" width="11.85546875" style="63" bestFit="1" customWidth="1"/>
    <col min="6683" max="6683" width="6.140625" style="63" customWidth="1"/>
    <col min="6684" max="6684" width="8.42578125" style="63" customWidth="1"/>
    <col min="6685" max="6685" width="18.42578125" style="63" bestFit="1" customWidth="1"/>
    <col min="6686" max="6686" width="52.42578125" style="63"/>
    <col min="6687" max="6687" width="19.42578125" style="63" customWidth="1"/>
    <col min="6688" max="6689" width="23.85546875" style="63" customWidth="1"/>
    <col min="6690" max="6690" width="22" style="63" customWidth="1"/>
    <col min="6691" max="6691" width="12.42578125" style="63" customWidth="1"/>
    <col min="6692" max="6692" width="15.7109375" style="63" customWidth="1"/>
    <col min="6693" max="6693" width="13.140625" style="63" customWidth="1"/>
    <col min="6694" max="6694" width="52.42578125" style="63"/>
    <col min="6695" max="6695" width="15.7109375" style="63" customWidth="1"/>
    <col min="6696" max="6696" width="13.85546875" style="63" customWidth="1"/>
    <col min="6697" max="6700" width="52.42578125" style="63"/>
    <col min="6701" max="6701" width="14.28515625" style="63" customWidth="1"/>
    <col min="6702" max="6702" width="12.42578125" style="63" customWidth="1"/>
    <col min="6703" max="6703" width="19.7109375" style="63" customWidth="1"/>
    <col min="6704" max="6704" width="17.42578125" style="63" customWidth="1"/>
    <col min="6705" max="6705" width="11.85546875" style="63" customWidth="1"/>
    <col min="6706" max="6706" width="10.5703125" style="63" customWidth="1"/>
    <col min="6707" max="6707" width="11.28515625" style="63" customWidth="1"/>
    <col min="6708" max="6710" width="52.42578125" style="63"/>
    <col min="6711" max="6712" width="52.42578125" style="63" customWidth="1"/>
    <col min="6713" max="6713" width="32.85546875" style="63" customWidth="1"/>
    <col min="6714" max="6714" width="22.5703125" style="63" customWidth="1"/>
    <col min="6715" max="6907" width="52.42578125" style="63"/>
    <col min="6908" max="6908" width="25.5703125" style="63" customWidth="1"/>
    <col min="6909" max="6909" width="12.5703125" style="63" customWidth="1"/>
    <col min="6910" max="6911" width="15.140625" style="63" customWidth="1"/>
    <col min="6912" max="6912" width="28" style="63" bestFit="1" customWidth="1"/>
    <col min="6913" max="6913" width="21.42578125" style="63" bestFit="1" customWidth="1"/>
    <col min="6914" max="6914" width="35.5703125" style="63" bestFit="1" customWidth="1"/>
    <col min="6915" max="6915" width="35.28515625" style="63" customWidth="1"/>
    <col min="6916" max="6916" width="19.7109375" style="63" bestFit="1" customWidth="1"/>
    <col min="6917" max="6917" width="69.5703125" style="63" customWidth="1"/>
    <col min="6918" max="6918" width="14.85546875" style="63" bestFit="1" customWidth="1"/>
    <col min="6919" max="6919" width="23.140625" style="63" bestFit="1" customWidth="1"/>
    <col min="6920" max="6920" width="24.85546875" style="63" customWidth="1"/>
    <col min="6921" max="6921" width="19.5703125" style="63" bestFit="1" customWidth="1"/>
    <col min="6922" max="6922" width="47.7109375" style="63" bestFit="1" customWidth="1"/>
    <col min="6923" max="6923" width="8.85546875" style="63" bestFit="1" customWidth="1"/>
    <col min="6924" max="6924" width="14" style="63" bestFit="1" customWidth="1"/>
    <col min="6925" max="6925" width="35.5703125" style="63" bestFit="1" customWidth="1"/>
    <col min="6926" max="6926" width="17.42578125" style="63" bestFit="1" customWidth="1"/>
    <col min="6927" max="6927" width="10.42578125" style="63" bestFit="1" customWidth="1"/>
    <col min="6928" max="6928" width="14.140625" style="63" bestFit="1" customWidth="1"/>
    <col min="6929" max="6929" width="24.140625" style="63" bestFit="1" customWidth="1"/>
    <col min="6930" max="6930" width="18" style="63" customWidth="1"/>
    <col min="6931" max="6931" width="18.42578125" style="63" bestFit="1" customWidth="1"/>
    <col min="6932" max="6932" width="16.85546875" style="63" bestFit="1" customWidth="1"/>
    <col min="6933" max="6933" width="19.5703125" style="63" customWidth="1"/>
    <col min="6934" max="6934" width="17.7109375" style="63" bestFit="1" customWidth="1"/>
    <col min="6935" max="6935" width="9.28515625" style="63" customWidth="1"/>
    <col min="6936" max="6936" width="20.85546875" style="63" bestFit="1" customWidth="1"/>
    <col min="6937" max="6937" width="26.28515625" style="63" customWidth="1"/>
    <col min="6938" max="6938" width="11.85546875" style="63" bestFit="1" customWidth="1"/>
    <col min="6939" max="6939" width="6.140625" style="63" customWidth="1"/>
    <col min="6940" max="6940" width="8.42578125" style="63" customWidth="1"/>
    <col min="6941" max="6941" width="18.42578125" style="63" bestFit="1" customWidth="1"/>
    <col min="6942" max="6942" width="52.42578125" style="63"/>
    <col min="6943" max="6943" width="19.42578125" style="63" customWidth="1"/>
    <col min="6944" max="6945" width="23.85546875" style="63" customWidth="1"/>
    <col min="6946" max="6946" width="22" style="63" customWidth="1"/>
    <col min="6947" max="6947" width="12.42578125" style="63" customWidth="1"/>
    <col min="6948" max="6948" width="15.7109375" style="63" customWidth="1"/>
    <col min="6949" max="6949" width="13.140625" style="63" customWidth="1"/>
    <col min="6950" max="6950" width="52.42578125" style="63"/>
    <col min="6951" max="6951" width="15.7109375" style="63" customWidth="1"/>
    <col min="6952" max="6952" width="13.85546875" style="63" customWidth="1"/>
    <col min="6953" max="6956" width="52.42578125" style="63"/>
    <col min="6957" max="6957" width="14.28515625" style="63" customWidth="1"/>
    <col min="6958" max="6958" width="12.42578125" style="63" customWidth="1"/>
    <col min="6959" max="6959" width="19.7109375" style="63" customWidth="1"/>
    <col min="6960" max="6960" width="17.42578125" style="63" customWidth="1"/>
    <col min="6961" max="6961" width="11.85546875" style="63" customWidth="1"/>
    <col min="6962" max="6962" width="10.5703125" style="63" customWidth="1"/>
    <col min="6963" max="6963" width="11.28515625" style="63" customWidth="1"/>
    <col min="6964" max="6966" width="52.42578125" style="63"/>
    <col min="6967" max="6968" width="52.42578125" style="63" customWidth="1"/>
    <col min="6969" max="6969" width="32.85546875" style="63" customWidth="1"/>
    <col min="6970" max="6970" width="22.5703125" style="63" customWidth="1"/>
    <col min="6971" max="7163" width="52.42578125" style="63"/>
    <col min="7164" max="7164" width="25.5703125" style="63" customWidth="1"/>
    <col min="7165" max="7165" width="12.5703125" style="63" customWidth="1"/>
    <col min="7166" max="7167" width="15.140625" style="63" customWidth="1"/>
    <col min="7168" max="7168" width="28" style="63" bestFit="1" customWidth="1"/>
    <col min="7169" max="7169" width="21.42578125" style="63" bestFit="1" customWidth="1"/>
    <col min="7170" max="7170" width="35.5703125" style="63" bestFit="1" customWidth="1"/>
    <col min="7171" max="7171" width="35.28515625" style="63" customWidth="1"/>
    <col min="7172" max="7172" width="19.7109375" style="63" bestFit="1" customWidth="1"/>
    <col min="7173" max="7173" width="69.5703125" style="63" customWidth="1"/>
    <col min="7174" max="7174" width="14.85546875" style="63" bestFit="1" customWidth="1"/>
    <col min="7175" max="7175" width="23.140625" style="63" bestFit="1" customWidth="1"/>
    <col min="7176" max="7176" width="24.85546875" style="63" customWidth="1"/>
    <col min="7177" max="7177" width="19.5703125" style="63" bestFit="1" customWidth="1"/>
    <col min="7178" max="7178" width="47.7109375" style="63" bestFit="1" customWidth="1"/>
    <col min="7179" max="7179" width="8.85546875" style="63" bestFit="1" customWidth="1"/>
    <col min="7180" max="7180" width="14" style="63" bestFit="1" customWidth="1"/>
    <col min="7181" max="7181" width="35.5703125" style="63" bestFit="1" customWidth="1"/>
    <col min="7182" max="7182" width="17.42578125" style="63" bestFit="1" customWidth="1"/>
    <col min="7183" max="7183" width="10.42578125" style="63" bestFit="1" customWidth="1"/>
    <col min="7184" max="7184" width="14.140625" style="63" bestFit="1" customWidth="1"/>
    <col min="7185" max="7185" width="24.140625" style="63" bestFit="1" customWidth="1"/>
    <col min="7186" max="7186" width="18" style="63" customWidth="1"/>
    <col min="7187" max="7187" width="18.42578125" style="63" bestFit="1" customWidth="1"/>
    <col min="7188" max="7188" width="16.85546875" style="63" bestFit="1" customWidth="1"/>
    <col min="7189" max="7189" width="19.5703125" style="63" customWidth="1"/>
    <col min="7190" max="7190" width="17.7109375" style="63" bestFit="1" customWidth="1"/>
    <col min="7191" max="7191" width="9.28515625" style="63" customWidth="1"/>
    <col min="7192" max="7192" width="20.85546875" style="63" bestFit="1" customWidth="1"/>
    <col min="7193" max="7193" width="26.28515625" style="63" customWidth="1"/>
    <col min="7194" max="7194" width="11.85546875" style="63" bestFit="1" customWidth="1"/>
    <col min="7195" max="7195" width="6.140625" style="63" customWidth="1"/>
    <col min="7196" max="7196" width="8.42578125" style="63" customWidth="1"/>
    <col min="7197" max="7197" width="18.42578125" style="63" bestFit="1" customWidth="1"/>
    <col min="7198" max="7198" width="52.42578125" style="63"/>
    <col min="7199" max="7199" width="19.42578125" style="63" customWidth="1"/>
    <col min="7200" max="7201" width="23.85546875" style="63" customWidth="1"/>
    <col min="7202" max="7202" width="22" style="63" customWidth="1"/>
    <col min="7203" max="7203" width="12.42578125" style="63" customWidth="1"/>
    <col min="7204" max="7204" width="15.7109375" style="63" customWidth="1"/>
    <col min="7205" max="7205" width="13.140625" style="63" customWidth="1"/>
    <col min="7206" max="7206" width="52.42578125" style="63"/>
    <col min="7207" max="7207" width="15.7109375" style="63" customWidth="1"/>
    <col min="7208" max="7208" width="13.85546875" style="63" customWidth="1"/>
    <col min="7209" max="7212" width="52.42578125" style="63"/>
    <col min="7213" max="7213" width="14.28515625" style="63" customWidth="1"/>
    <col min="7214" max="7214" width="12.42578125" style="63" customWidth="1"/>
    <col min="7215" max="7215" width="19.7109375" style="63" customWidth="1"/>
    <col min="7216" max="7216" width="17.42578125" style="63" customWidth="1"/>
    <col min="7217" max="7217" width="11.85546875" style="63" customWidth="1"/>
    <col min="7218" max="7218" width="10.5703125" style="63" customWidth="1"/>
    <col min="7219" max="7219" width="11.28515625" style="63" customWidth="1"/>
    <col min="7220" max="7222" width="52.42578125" style="63"/>
    <col min="7223" max="7224" width="52.42578125" style="63" customWidth="1"/>
    <col min="7225" max="7225" width="32.85546875" style="63" customWidth="1"/>
    <col min="7226" max="7226" width="22.5703125" style="63" customWidth="1"/>
    <col min="7227" max="7419" width="52.42578125" style="63"/>
    <col min="7420" max="7420" width="25.5703125" style="63" customWidth="1"/>
    <col min="7421" max="7421" width="12.5703125" style="63" customWidth="1"/>
    <col min="7422" max="7423" width="15.140625" style="63" customWidth="1"/>
    <col min="7424" max="7424" width="28" style="63" bestFit="1" customWidth="1"/>
    <col min="7425" max="7425" width="21.42578125" style="63" bestFit="1" customWidth="1"/>
    <col min="7426" max="7426" width="35.5703125" style="63" bestFit="1" customWidth="1"/>
    <col min="7427" max="7427" width="35.28515625" style="63" customWidth="1"/>
    <col min="7428" max="7428" width="19.7109375" style="63" bestFit="1" customWidth="1"/>
    <col min="7429" max="7429" width="69.5703125" style="63" customWidth="1"/>
    <col min="7430" max="7430" width="14.85546875" style="63" bestFit="1" customWidth="1"/>
    <col min="7431" max="7431" width="23.140625" style="63" bestFit="1" customWidth="1"/>
    <col min="7432" max="7432" width="24.85546875" style="63" customWidth="1"/>
    <col min="7433" max="7433" width="19.5703125" style="63" bestFit="1" customWidth="1"/>
    <col min="7434" max="7434" width="47.7109375" style="63" bestFit="1" customWidth="1"/>
    <col min="7435" max="7435" width="8.85546875" style="63" bestFit="1" customWidth="1"/>
    <col min="7436" max="7436" width="14" style="63" bestFit="1" customWidth="1"/>
    <col min="7437" max="7437" width="35.5703125" style="63" bestFit="1" customWidth="1"/>
    <col min="7438" max="7438" width="17.42578125" style="63" bestFit="1" customWidth="1"/>
    <col min="7439" max="7439" width="10.42578125" style="63" bestFit="1" customWidth="1"/>
    <col min="7440" max="7440" width="14.140625" style="63" bestFit="1" customWidth="1"/>
    <col min="7441" max="7441" width="24.140625" style="63" bestFit="1" customWidth="1"/>
    <col min="7442" max="7442" width="18" style="63" customWidth="1"/>
    <col min="7443" max="7443" width="18.42578125" style="63" bestFit="1" customWidth="1"/>
    <col min="7444" max="7444" width="16.85546875" style="63" bestFit="1" customWidth="1"/>
    <col min="7445" max="7445" width="19.5703125" style="63" customWidth="1"/>
    <col min="7446" max="7446" width="17.7109375" style="63" bestFit="1" customWidth="1"/>
    <col min="7447" max="7447" width="9.28515625" style="63" customWidth="1"/>
    <col min="7448" max="7448" width="20.85546875" style="63" bestFit="1" customWidth="1"/>
    <col min="7449" max="7449" width="26.28515625" style="63" customWidth="1"/>
    <col min="7450" max="7450" width="11.85546875" style="63" bestFit="1" customWidth="1"/>
    <col min="7451" max="7451" width="6.140625" style="63" customWidth="1"/>
    <col min="7452" max="7452" width="8.42578125" style="63" customWidth="1"/>
    <col min="7453" max="7453" width="18.42578125" style="63" bestFit="1" customWidth="1"/>
    <col min="7454" max="7454" width="52.42578125" style="63"/>
    <col min="7455" max="7455" width="19.42578125" style="63" customWidth="1"/>
    <col min="7456" max="7457" width="23.85546875" style="63" customWidth="1"/>
    <col min="7458" max="7458" width="22" style="63" customWidth="1"/>
    <col min="7459" max="7459" width="12.42578125" style="63" customWidth="1"/>
    <col min="7460" max="7460" width="15.7109375" style="63" customWidth="1"/>
    <col min="7461" max="7461" width="13.140625" style="63" customWidth="1"/>
    <col min="7462" max="7462" width="52.42578125" style="63"/>
    <col min="7463" max="7463" width="15.7109375" style="63" customWidth="1"/>
    <col min="7464" max="7464" width="13.85546875" style="63" customWidth="1"/>
    <col min="7465" max="7468" width="52.42578125" style="63"/>
    <col min="7469" max="7469" width="14.28515625" style="63" customWidth="1"/>
    <col min="7470" max="7470" width="12.42578125" style="63" customWidth="1"/>
    <col min="7471" max="7471" width="19.7109375" style="63" customWidth="1"/>
    <col min="7472" max="7472" width="17.42578125" style="63" customWidth="1"/>
    <col min="7473" max="7473" width="11.85546875" style="63" customWidth="1"/>
    <col min="7474" max="7474" width="10.5703125" style="63" customWidth="1"/>
    <col min="7475" max="7475" width="11.28515625" style="63" customWidth="1"/>
    <col min="7476" max="7478" width="52.42578125" style="63"/>
    <col min="7479" max="7480" width="52.42578125" style="63" customWidth="1"/>
    <col min="7481" max="7481" width="32.85546875" style="63" customWidth="1"/>
    <col min="7482" max="7482" width="22.5703125" style="63" customWidth="1"/>
    <col min="7483" max="7675" width="52.42578125" style="63"/>
    <col min="7676" max="7676" width="25.5703125" style="63" customWidth="1"/>
    <col min="7677" max="7677" width="12.5703125" style="63" customWidth="1"/>
    <col min="7678" max="7679" width="15.140625" style="63" customWidth="1"/>
    <col min="7680" max="7680" width="28" style="63" bestFit="1" customWidth="1"/>
    <col min="7681" max="7681" width="21.42578125" style="63" bestFit="1" customWidth="1"/>
    <col min="7682" max="7682" width="35.5703125" style="63" bestFit="1" customWidth="1"/>
    <col min="7683" max="7683" width="35.28515625" style="63" customWidth="1"/>
    <col min="7684" max="7684" width="19.7109375" style="63" bestFit="1" customWidth="1"/>
    <col min="7685" max="7685" width="69.5703125" style="63" customWidth="1"/>
    <col min="7686" max="7686" width="14.85546875" style="63" bestFit="1" customWidth="1"/>
    <col min="7687" max="7687" width="23.140625" style="63" bestFit="1" customWidth="1"/>
    <col min="7688" max="7688" width="24.85546875" style="63" customWidth="1"/>
    <col min="7689" max="7689" width="19.5703125" style="63" bestFit="1" customWidth="1"/>
    <col min="7690" max="7690" width="47.7109375" style="63" bestFit="1" customWidth="1"/>
    <col min="7691" max="7691" width="8.85546875" style="63" bestFit="1" customWidth="1"/>
    <col min="7692" max="7692" width="14" style="63" bestFit="1" customWidth="1"/>
    <col min="7693" max="7693" width="35.5703125" style="63" bestFit="1" customWidth="1"/>
    <col min="7694" max="7694" width="17.42578125" style="63" bestFit="1" customWidth="1"/>
    <col min="7695" max="7695" width="10.42578125" style="63" bestFit="1" customWidth="1"/>
    <col min="7696" max="7696" width="14.140625" style="63" bestFit="1" customWidth="1"/>
    <col min="7697" max="7697" width="24.140625" style="63" bestFit="1" customWidth="1"/>
    <col min="7698" max="7698" width="18" style="63" customWidth="1"/>
    <col min="7699" max="7699" width="18.42578125" style="63" bestFit="1" customWidth="1"/>
    <col min="7700" max="7700" width="16.85546875" style="63" bestFit="1" customWidth="1"/>
    <col min="7701" max="7701" width="19.5703125" style="63" customWidth="1"/>
    <col min="7702" max="7702" width="17.7109375" style="63" bestFit="1" customWidth="1"/>
    <col min="7703" max="7703" width="9.28515625" style="63" customWidth="1"/>
    <col min="7704" max="7704" width="20.85546875" style="63" bestFit="1" customWidth="1"/>
    <col min="7705" max="7705" width="26.28515625" style="63" customWidth="1"/>
    <col min="7706" max="7706" width="11.85546875" style="63" bestFit="1" customWidth="1"/>
    <col min="7707" max="7707" width="6.140625" style="63" customWidth="1"/>
    <col min="7708" max="7708" width="8.42578125" style="63" customWidth="1"/>
    <col min="7709" max="7709" width="18.42578125" style="63" bestFit="1" customWidth="1"/>
    <col min="7710" max="7710" width="52.42578125" style="63"/>
    <col min="7711" max="7711" width="19.42578125" style="63" customWidth="1"/>
    <col min="7712" max="7713" width="23.85546875" style="63" customWidth="1"/>
    <col min="7714" max="7714" width="22" style="63" customWidth="1"/>
    <col min="7715" max="7715" width="12.42578125" style="63" customWidth="1"/>
    <col min="7716" max="7716" width="15.7109375" style="63" customWidth="1"/>
    <col min="7717" max="7717" width="13.140625" style="63" customWidth="1"/>
    <col min="7718" max="7718" width="52.42578125" style="63"/>
    <col min="7719" max="7719" width="15.7109375" style="63" customWidth="1"/>
    <col min="7720" max="7720" width="13.85546875" style="63" customWidth="1"/>
    <col min="7721" max="7724" width="52.42578125" style="63"/>
    <col min="7725" max="7725" width="14.28515625" style="63" customWidth="1"/>
    <col min="7726" max="7726" width="12.42578125" style="63" customWidth="1"/>
    <col min="7727" max="7727" width="19.7109375" style="63" customWidth="1"/>
    <col min="7728" max="7728" width="17.42578125" style="63" customWidth="1"/>
    <col min="7729" max="7729" width="11.85546875" style="63" customWidth="1"/>
    <col min="7730" max="7730" width="10.5703125" style="63" customWidth="1"/>
    <col min="7731" max="7731" width="11.28515625" style="63" customWidth="1"/>
    <col min="7732" max="7734" width="52.42578125" style="63"/>
    <col min="7735" max="7736" width="52.42578125" style="63" customWidth="1"/>
    <col min="7737" max="7737" width="32.85546875" style="63" customWidth="1"/>
    <col min="7738" max="7738" width="22.5703125" style="63" customWidth="1"/>
    <col min="7739" max="7931" width="52.42578125" style="63"/>
    <col min="7932" max="7932" width="25.5703125" style="63" customWidth="1"/>
    <col min="7933" max="7933" width="12.5703125" style="63" customWidth="1"/>
    <col min="7934" max="7935" width="15.140625" style="63" customWidth="1"/>
    <col min="7936" max="7936" width="28" style="63" bestFit="1" customWidth="1"/>
    <col min="7937" max="7937" width="21.42578125" style="63" bestFit="1" customWidth="1"/>
    <col min="7938" max="7938" width="35.5703125" style="63" bestFit="1" customWidth="1"/>
    <col min="7939" max="7939" width="35.28515625" style="63" customWidth="1"/>
    <col min="7940" max="7940" width="19.7109375" style="63" bestFit="1" customWidth="1"/>
    <col min="7941" max="7941" width="69.5703125" style="63" customWidth="1"/>
    <col min="7942" max="7942" width="14.85546875" style="63" bestFit="1" customWidth="1"/>
    <col min="7943" max="7943" width="23.140625" style="63" bestFit="1" customWidth="1"/>
    <col min="7944" max="7944" width="24.85546875" style="63" customWidth="1"/>
    <col min="7945" max="7945" width="19.5703125" style="63" bestFit="1" customWidth="1"/>
    <col min="7946" max="7946" width="47.7109375" style="63" bestFit="1" customWidth="1"/>
    <col min="7947" max="7947" width="8.85546875" style="63" bestFit="1" customWidth="1"/>
    <col min="7948" max="7948" width="14" style="63" bestFit="1" customWidth="1"/>
    <col min="7949" max="7949" width="35.5703125" style="63" bestFit="1" customWidth="1"/>
    <col min="7950" max="7950" width="17.42578125" style="63" bestFit="1" customWidth="1"/>
    <col min="7951" max="7951" width="10.42578125" style="63" bestFit="1" customWidth="1"/>
    <col min="7952" max="7952" width="14.140625" style="63" bestFit="1" customWidth="1"/>
    <col min="7953" max="7953" width="24.140625" style="63" bestFit="1" customWidth="1"/>
    <col min="7954" max="7954" width="18" style="63" customWidth="1"/>
    <col min="7955" max="7955" width="18.42578125" style="63" bestFit="1" customWidth="1"/>
    <col min="7956" max="7956" width="16.85546875" style="63" bestFit="1" customWidth="1"/>
    <col min="7957" max="7957" width="19.5703125" style="63" customWidth="1"/>
    <col min="7958" max="7958" width="17.7109375" style="63" bestFit="1" customWidth="1"/>
    <col min="7959" max="7959" width="9.28515625" style="63" customWidth="1"/>
    <col min="7960" max="7960" width="20.85546875" style="63" bestFit="1" customWidth="1"/>
    <col min="7961" max="7961" width="26.28515625" style="63" customWidth="1"/>
    <col min="7962" max="7962" width="11.85546875" style="63" bestFit="1" customWidth="1"/>
    <col min="7963" max="7963" width="6.140625" style="63" customWidth="1"/>
    <col min="7964" max="7964" width="8.42578125" style="63" customWidth="1"/>
    <col min="7965" max="7965" width="18.42578125" style="63" bestFit="1" customWidth="1"/>
    <col min="7966" max="7966" width="52.42578125" style="63"/>
    <col min="7967" max="7967" width="19.42578125" style="63" customWidth="1"/>
    <col min="7968" max="7969" width="23.85546875" style="63" customWidth="1"/>
    <col min="7970" max="7970" width="22" style="63" customWidth="1"/>
    <col min="7971" max="7971" width="12.42578125" style="63" customWidth="1"/>
    <col min="7972" max="7972" width="15.7109375" style="63" customWidth="1"/>
    <col min="7973" max="7973" width="13.140625" style="63" customWidth="1"/>
    <col min="7974" max="7974" width="52.42578125" style="63"/>
    <col min="7975" max="7975" width="15.7109375" style="63" customWidth="1"/>
    <col min="7976" max="7976" width="13.85546875" style="63" customWidth="1"/>
    <col min="7977" max="7980" width="52.42578125" style="63"/>
    <col min="7981" max="7981" width="14.28515625" style="63" customWidth="1"/>
    <col min="7982" max="7982" width="12.42578125" style="63" customWidth="1"/>
    <col min="7983" max="7983" width="19.7109375" style="63" customWidth="1"/>
    <col min="7984" max="7984" width="17.42578125" style="63" customWidth="1"/>
    <col min="7985" max="7985" width="11.85546875" style="63" customWidth="1"/>
    <col min="7986" max="7986" width="10.5703125" style="63" customWidth="1"/>
    <col min="7987" max="7987" width="11.28515625" style="63" customWidth="1"/>
    <col min="7988" max="7990" width="52.42578125" style="63"/>
    <col min="7991" max="7992" width="52.42578125" style="63" customWidth="1"/>
    <col min="7993" max="7993" width="32.85546875" style="63" customWidth="1"/>
    <col min="7994" max="7994" width="22.5703125" style="63" customWidth="1"/>
    <col min="7995" max="8187" width="52.42578125" style="63"/>
    <col min="8188" max="8188" width="25.5703125" style="63" customWidth="1"/>
    <col min="8189" max="8189" width="12.5703125" style="63" customWidth="1"/>
    <col min="8190" max="8191" width="15.140625" style="63" customWidth="1"/>
    <col min="8192" max="8192" width="28" style="63" bestFit="1" customWidth="1"/>
    <col min="8193" max="8193" width="21.42578125" style="63" bestFit="1" customWidth="1"/>
    <col min="8194" max="8194" width="35.5703125" style="63" bestFit="1" customWidth="1"/>
    <col min="8195" max="8195" width="35.28515625" style="63" customWidth="1"/>
    <col min="8196" max="8196" width="19.7109375" style="63" bestFit="1" customWidth="1"/>
    <col min="8197" max="8197" width="69.5703125" style="63" customWidth="1"/>
    <col min="8198" max="8198" width="14.85546875" style="63" bestFit="1" customWidth="1"/>
    <col min="8199" max="8199" width="23.140625" style="63" bestFit="1" customWidth="1"/>
    <col min="8200" max="8200" width="24.85546875" style="63" customWidth="1"/>
    <col min="8201" max="8201" width="19.5703125" style="63" bestFit="1" customWidth="1"/>
    <col min="8202" max="8202" width="47.7109375" style="63" bestFit="1" customWidth="1"/>
    <col min="8203" max="8203" width="8.85546875" style="63" bestFit="1" customWidth="1"/>
    <col min="8204" max="8204" width="14" style="63" bestFit="1" customWidth="1"/>
    <col min="8205" max="8205" width="35.5703125" style="63" bestFit="1" customWidth="1"/>
    <col min="8206" max="8206" width="17.42578125" style="63" bestFit="1" customWidth="1"/>
    <col min="8207" max="8207" width="10.42578125" style="63" bestFit="1" customWidth="1"/>
    <col min="8208" max="8208" width="14.140625" style="63" bestFit="1" customWidth="1"/>
    <col min="8209" max="8209" width="24.140625" style="63" bestFit="1" customWidth="1"/>
    <col min="8210" max="8210" width="18" style="63" customWidth="1"/>
    <col min="8211" max="8211" width="18.42578125" style="63" bestFit="1" customWidth="1"/>
    <col min="8212" max="8212" width="16.85546875" style="63" bestFit="1" customWidth="1"/>
    <col min="8213" max="8213" width="19.5703125" style="63" customWidth="1"/>
    <col min="8214" max="8214" width="17.7109375" style="63" bestFit="1" customWidth="1"/>
    <col min="8215" max="8215" width="9.28515625" style="63" customWidth="1"/>
    <col min="8216" max="8216" width="20.85546875" style="63" bestFit="1" customWidth="1"/>
    <col min="8217" max="8217" width="26.28515625" style="63" customWidth="1"/>
    <col min="8218" max="8218" width="11.85546875" style="63" bestFit="1" customWidth="1"/>
    <col min="8219" max="8219" width="6.140625" style="63" customWidth="1"/>
    <col min="8220" max="8220" width="8.42578125" style="63" customWidth="1"/>
    <col min="8221" max="8221" width="18.42578125" style="63" bestFit="1" customWidth="1"/>
    <col min="8222" max="8222" width="52.42578125" style="63"/>
    <col min="8223" max="8223" width="19.42578125" style="63" customWidth="1"/>
    <col min="8224" max="8225" width="23.85546875" style="63" customWidth="1"/>
    <col min="8226" max="8226" width="22" style="63" customWidth="1"/>
    <col min="8227" max="8227" width="12.42578125" style="63" customWidth="1"/>
    <col min="8228" max="8228" width="15.7109375" style="63" customWidth="1"/>
    <col min="8229" max="8229" width="13.140625" style="63" customWidth="1"/>
    <col min="8230" max="8230" width="52.42578125" style="63"/>
    <col min="8231" max="8231" width="15.7109375" style="63" customWidth="1"/>
    <col min="8232" max="8232" width="13.85546875" style="63" customWidth="1"/>
    <col min="8233" max="8236" width="52.42578125" style="63"/>
    <col min="8237" max="8237" width="14.28515625" style="63" customWidth="1"/>
    <col min="8238" max="8238" width="12.42578125" style="63" customWidth="1"/>
    <col min="8239" max="8239" width="19.7109375" style="63" customWidth="1"/>
    <col min="8240" max="8240" width="17.42578125" style="63" customWidth="1"/>
    <col min="8241" max="8241" width="11.85546875" style="63" customWidth="1"/>
    <col min="8242" max="8242" width="10.5703125" style="63" customWidth="1"/>
    <col min="8243" max="8243" width="11.28515625" style="63" customWidth="1"/>
    <col min="8244" max="8246" width="52.42578125" style="63"/>
    <col min="8247" max="8248" width="52.42578125" style="63" customWidth="1"/>
    <col min="8249" max="8249" width="32.85546875" style="63" customWidth="1"/>
    <col min="8250" max="8250" width="22.5703125" style="63" customWidth="1"/>
    <col min="8251" max="8443" width="52.42578125" style="63"/>
    <col min="8444" max="8444" width="25.5703125" style="63" customWidth="1"/>
    <col min="8445" max="8445" width="12.5703125" style="63" customWidth="1"/>
    <col min="8446" max="8447" width="15.140625" style="63" customWidth="1"/>
    <col min="8448" max="8448" width="28" style="63" bestFit="1" customWidth="1"/>
    <col min="8449" max="8449" width="21.42578125" style="63" bestFit="1" customWidth="1"/>
    <col min="8450" max="8450" width="35.5703125" style="63" bestFit="1" customWidth="1"/>
    <col min="8451" max="8451" width="35.28515625" style="63" customWidth="1"/>
    <col min="8452" max="8452" width="19.7109375" style="63" bestFit="1" customWidth="1"/>
    <col min="8453" max="8453" width="69.5703125" style="63" customWidth="1"/>
    <col min="8454" max="8454" width="14.85546875" style="63" bestFit="1" customWidth="1"/>
    <col min="8455" max="8455" width="23.140625" style="63" bestFit="1" customWidth="1"/>
    <col min="8456" max="8456" width="24.85546875" style="63" customWidth="1"/>
    <col min="8457" max="8457" width="19.5703125" style="63" bestFit="1" customWidth="1"/>
    <col min="8458" max="8458" width="47.7109375" style="63" bestFit="1" customWidth="1"/>
    <col min="8459" max="8459" width="8.85546875" style="63" bestFit="1" customWidth="1"/>
    <col min="8460" max="8460" width="14" style="63" bestFit="1" customWidth="1"/>
    <col min="8461" max="8461" width="35.5703125" style="63" bestFit="1" customWidth="1"/>
    <col min="8462" max="8462" width="17.42578125" style="63" bestFit="1" customWidth="1"/>
    <col min="8463" max="8463" width="10.42578125" style="63" bestFit="1" customWidth="1"/>
    <col min="8464" max="8464" width="14.140625" style="63" bestFit="1" customWidth="1"/>
    <col min="8465" max="8465" width="24.140625" style="63" bestFit="1" customWidth="1"/>
    <col min="8466" max="8466" width="18" style="63" customWidth="1"/>
    <col min="8467" max="8467" width="18.42578125" style="63" bestFit="1" customWidth="1"/>
    <col min="8468" max="8468" width="16.85546875" style="63" bestFit="1" customWidth="1"/>
    <col min="8469" max="8469" width="19.5703125" style="63" customWidth="1"/>
    <col min="8470" max="8470" width="17.7109375" style="63" bestFit="1" customWidth="1"/>
    <col min="8471" max="8471" width="9.28515625" style="63" customWidth="1"/>
    <col min="8472" max="8472" width="20.85546875" style="63" bestFit="1" customWidth="1"/>
    <col min="8473" max="8473" width="26.28515625" style="63" customWidth="1"/>
    <col min="8474" max="8474" width="11.85546875" style="63" bestFit="1" customWidth="1"/>
    <col min="8475" max="8475" width="6.140625" style="63" customWidth="1"/>
    <col min="8476" max="8476" width="8.42578125" style="63" customWidth="1"/>
    <col min="8477" max="8477" width="18.42578125" style="63" bestFit="1" customWidth="1"/>
    <col min="8478" max="8478" width="52.42578125" style="63"/>
    <col min="8479" max="8479" width="19.42578125" style="63" customWidth="1"/>
    <col min="8480" max="8481" width="23.85546875" style="63" customWidth="1"/>
    <col min="8482" max="8482" width="22" style="63" customWidth="1"/>
    <col min="8483" max="8483" width="12.42578125" style="63" customWidth="1"/>
    <col min="8484" max="8484" width="15.7109375" style="63" customWidth="1"/>
    <col min="8485" max="8485" width="13.140625" style="63" customWidth="1"/>
    <col min="8486" max="8486" width="52.42578125" style="63"/>
    <col min="8487" max="8487" width="15.7109375" style="63" customWidth="1"/>
    <col min="8488" max="8488" width="13.85546875" style="63" customWidth="1"/>
    <col min="8489" max="8492" width="52.42578125" style="63"/>
    <col min="8493" max="8493" width="14.28515625" style="63" customWidth="1"/>
    <col min="8494" max="8494" width="12.42578125" style="63" customWidth="1"/>
    <col min="8495" max="8495" width="19.7109375" style="63" customWidth="1"/>
    <col min="8496" max="8496" width="17.42578125" style="63" customWidth="1"/>
    <col min="8497" max="8497" width="11.85546875" style="63" customWidth="1"/>
    <col min="8498" max="8498" width="10.5703125" style="63" customWidth="1"/>
    <col min="8499" max="8499" width="11.28515625" style="63" customWidth="1"/>
    <col min="8500" max="8502" width="52.42578125" style="63"/>
    <col min="8503" max="8504" width="52.42578125" style="63" customWidth="1"/>
    <col min="8505" max="8505" width="32.85546875" style="63" customWidth="1"/>
    <col min="8506" max="8506" width="22.5703125" style="63" customWidth="1"/>
    <col min="8507" max="8699" width="52.42578125" style="63"/>
    <col min="8700" max="8700" width="25.5703125" style="63" customWidth="1"/>
    <col min="8701" max="8701" width="12.5703125" style="63" customWidth="1"/>
    <col min="8702" max="8703" width="15.140625" style="63" customWidth="1"/>
    <col min="8704" max="8704" width="28" style="63" bestFit="1" customWidth="1"/>
    <col min="8705" max="8705" width="21.42578125" style="63" bestFit="1" customWidth="1"/>
    <col min="8706" max="8706" width="35.5703125" style="63" bestFit="1" customWidth="1"/>
    <col min="8707" max="8707" width="35.28515625" style="63" customWidth="1"/>
    <col min="8708" max="8708" width="19.7109375" style="63" bestFit="1" customWidth="1"/>
    <col min="8709" max="8709" width="69.5703125" style="63" customWidth="1"/>
    <col min="8710" max="8710" width="14.85546875" style="63" bestFit="1" customWidth="1"/>
    <col min="8711" max="8711" width="23.140625" style="63" bestFit="1" customWidth="1"/>
    <col min="8712" max="8712" width="24.85546875" style="63" customWidth="1"/>
    <col min="8713" max="8713" width="19.5703125" style="63" bestFit="1" customWidth="1"/>
    <col min="8714" max="8714" width="47.7109375" style="63" bestFit="1" customWidth="1"/>
    <col min="8715" max="8715" width="8.85546875" style="63" bestFit="1" customWidth="1"/>
    <col min="8716" max="8716" width="14" style="63" bestFit="1" customWidth="1"/>
    <col min="8717" max="8717" width="35.5703125" style="63" bestFit="1" customWidth="1"/>
    <col min="8718" max="8718" width="17.42578125" style="63" bestFit="1" customWidth="1"/>
    <col min="8719" max="8719" width="10.42578125" style="63" bestFit="1" customWidth="1"/>
    <col min="8720" max="8720" width="14.140625" style="63" bestFit="1" customWidth="1"/>
    <col min="8721" max="8721" width="24.140625" style="63" bestFit="1" customWidth="1"/>
    <col min="8722" max="8722" width="18" style="63" customWidth="1"/>
    <col min="8723" max="8723" width="18.42578125" style="63" bestFit="1" customWidth="1"/>
    <col min="8724" max="8724" width="16.85546875" style="63" bestFit="1" customWidth="1"/>
    <col min="8725" max="8725" width="19.5703125" style="63" customWidth="1"/>
    <col min="8726" max="8726" width="17.7109375" style="63" bestFit="1" customWidth="1"/>
    <col min="8727" max="8727" width="9.28515625" style="63" customWidth="1"/>
    <col min="8728" max="8728" width="20.85546875" style="63" bestFit="1" customWidth="1"/>
    <col min="8729" max="8729" width="26.28515625" style="63" customWidth="1"/>
    <col min="8730" max="8730" width="11.85546875" style="63" bestFit="1" customWidth="1"/>
    <col min="8731" max="8731" width="6.140625" style="63" customWidth="1"/>
    <col min="8732" max="8732" width="8.42578125" style="63" customWidth="1"/>
    <col min="8733" max="8733" width="18.42578125" style="63" bestFit="1" customWidth="1"/>
    <col min="8734" max="8734" width="52.42578125" style="63"/>
    <col min="8735" max="8735" width="19.42578125" style="63" customWidth="1"/>
    <col min="8736" max="8737" width="23.85546875" style="63" customWidth="1"/>
    <col min="8738" max="8738" width="22" style="63" customWidth="1"/>
    <col min="8739" max="8739" width="12.42578125" style="63" customWidth="1"/>
    <col min="8740" max="8740" width="15.7109375" style="63" customWidth="1"/>
    <col min="8741" max="8741" width="13.140625" style="63" customWidth="1"/>
    <col min="8742" max="8742" width="52.42578125" style="63"/>
    <col min="8743" max="8743" width="15.7109375" style="63" customWidth="1"/>
    <col min="8744" max="8744" width="13.85546875" style="63" customWidth="1"/>
    <col min="8745" max="8748" width="52.42578125" style="63"/>
    <col min="8749" max="8749" width="14.28515625" style="63" customWidth="1"/>
    <col min="8750" max="8750" width="12.42578125" style="63" customWidth="1"/>
    <col min="8751" max="8751" width="19.7109375" style="63" customWidth="1"/>
    <col min="8752" max="8752" width="17.42578125" style="63" customWidth="1"/>
    <col min="8753" max="8753" width="11.85546875" style="63" customWidth="1"/>
    <col min="8754" max="8754" width="10.5703125" style="63" customWidth="1"/>
    <col min="8755" max="8755" width="11.28515625" style="63" customWidth="1"/>
    <col min="8756" max="8758" width="52.42578125" style="63"/>
    <col min="8759" max="8760" width="52.42578125" style="63" customWidth="1"/>
    <col min="8761" max="8761" width="32.85546875" style="63" customWidth="1"/>
    <col min="8762" max="8762" width="22.5703125" style="63" customWidth="1"/>
    <col min="8763" max="8955" width="52.42578125" style="63"/>
    <col min="8956" max="8956" width="25.5703125" style="63" customWidth="1"/>
    <col min="8957" max="8957" width="12.5703125" style="63" customWidth="1"/>
    <col min="8958" max="8959" width="15.140625" style="63" customWidth="1"/>
    <col min="8960" max="8960" width="28" style="63" bestFit="1" customWidth="1"/>
    <col min="8961" max="8961" width="21.42578125" style="63" bestFit="1" customWidth="1"/>
    <col min="8962" max="8962" width="35.5703125" style="63" bestFit="1" customWidth="1"/>
    <col min="8963" max="8963" width="35.28515625" style="63" customWidth="1"/>
    <col min="8964" max="8964" width="19.7109375" style="63" bestFit="1" customWidth="1"/>
    <col min="8965" max="8965" width="69.5703125" style="63" customWidth="1"/>
    <col min="8966" max="8966" width="14.85546875" style="63" bestFit="1" customWidth="1"/>
    <col min="8967" max="8967" width="23.140625" style="63" bestFit="1" customWidth="1"/>
    <col min="8968" max="8968" width="24.85546875" style="63" customWidth="1"/>
    <col min="8969" max="8969" width="19.5703125" style="63" bestFit="1" customWidth="1"/>
    <col min="8970" max="8970" width="47.7109375" style="63" bestFit="1" customWidth="1"/>
    <col min="8971" max="8971" width="8.85546875" style="63" bestFit="1" customWidth="1"/>
    <col min="8972" max="8972" width="14" style="63" bestFit="1" customWidth="1"/>
    <col min="8973" max="8973" width="35.5703125" style="63" bestFit="1" customWidth="1"/>
    <col min="8974" max="8974" width="17.42578125" style="63" bestFit="1" customWidth="1"/>
    <col min="8975" max="8975" width="10.42578125" style="63" bestFit="1" customWidth="1"/>
    <col min="8976" max="8976" width="14.140625" style="63" bestFit="1" customWidth="1"/>
    <col min="8977" max="8977" width="24.140625" style="63" bestFit="1" customWidth="1"/>
    <col min="8978" max="8978" width="18" style="63" customWidth="1"/>
    <col min="8979" max="8979" width="18.42578125" style="63" bestFit="1" customWidth="1"/>
    <col min="8980" max="8980" width="16.85546875" style="63" bestFit="1" customWidth="1"/>
    <col min="8981" max="8981" width="19.5703125" style="63" customWidth="1"/>
    <col min="8982" max="8982" width="17.7109375" style="63" bestFit="1" customWidth="1"/>
    <col min="8983" max="8983" width="9.28515625" style="63" customWidth="1"/>
    <col min="8984" max="8984" width="20.85546875" style="63" bestFit="1" customWidth="1"/>
    <col min="8985" max="8985" width="26.28515625" style="63" customWidth="1"/>
    <col min="8986" max="8986" width="11.85546875" style="63" bestFit="1" customWidth="1"/>
    <col min="8987" max="8987" width="6.140625" style="63" customWidth="1"/>
    <col min="8988" max="8988" width="8.42578125" style="63" customWidth="1"/>
    <col min="8989" max="8989" width="18.42578125" style="63" bestFit="1" customWidth="1"/>
    <col min="8990" max="8990" width="52.42578125" style="63"/>
    <col min="8991" max="8991" width="19.42578125" style="63" customWidth="1"/>
    <col min="8992" max="8993" width="23.85546875" style="63" customWidth="1"/>
    <col min="8994" max="8994" width="22" style="63" customWidth="1"/>
    <col min="8995" max="8995" width="12.42578125" style="63" customWidth="1"/>
    <col min="8996" max="8996" width="15.7109375" style="63" customWidth="1"/>
    <col min="8997" max="8997" width="13.140625" style="63" customWidth="1"/>
    <col min="8998" max="8998" width="52.42578125" style="63"/>
    <col min="8999" max="8999" width="15.7109375" style="63" customWidth="1"/>
    <col min="9000" max="9000" width="13.85546875" style="63" customWidth="1"/>
    <col min="9001" max="9004" width="52.42578125" style="63"/>
    <col min="9005" max="9005" width="14.28515625" style="63" customWidth="1"/>
    <col min="9006" max="9006" width="12.42578125" style="63" customWidth="1"/>
    <col min="9007" max="9007" width="19.7109375" style="63" customWidth="1"/>
    <col min="9008" max="9008" width="17.42578125" style="63" customWidth="1"/>
    <col min="9009" max="9009" width="11.85546875" style="63" customWidth="1"/>
    <col min="9010" max="9010" width="10.5703125" style="63" customWidth="1"/>
    <col min="9011" max="9011" width="11.28515625" style="63" customWidth="1"/>
    <col min="9012" max="9014" width="52.42578125" style="63"/>
    <col min="9015" max="9016" width="52.42578125" style="63" customWidth="1"/>
    <col min="9017" max="9017" width="32.85546875" style="63" customWidth="1"/>
    <col min="9018" max="9018" width="22.5703125" style="63" customWidth="1"/>
    <col min="9019" max="9211" width="52.42578125" style="63"/>
    <col min="9212" max="9212" width="25.5703125" style="63" customWidth="1"/>
    <col min="9213" max="9213" width="12.5703125" style="63" customWidth="1"/>
    <col min="9214" max="9215" width="15.140625" style="63" customWidth="1"/>
    <col min="9216" max="9216" width="28" style="63" bestFit="1" customWidth="1"/>
    <col min="9217" max="9217" width="21.42578125" style="63" bestFit="1" customWidth="1"/>
    <col min="9218" max="9218" width="35.5703125" style="63" bestFit="1" customWidth="1"/>
    <col min="9219" max="9219" width="35.28515625" style="63" customWidth="1"/>
    <col min="9220" max="9220" width="19.7109375" style="63" bestFit="1" customWidth="1"/>
    <col min="9221" max="9221" width="69.5703125" style="63" customWidth="1"/>
    <col min="9222" max="9222" width="14.85546875" style="63" bestFit="1" customWidth="1"/>
    <col min="9223" max="9223" width="23.140625" style="63" bestFit="1" customWidth="1"/>
    <col min="9224" max="9224" width="24.85546875" style="63" customWidth="1"/>
    <col min="9225" max="9225" width="19.5703125" style="63" bestFit="1" customWidth="1"/>
    <col min="9226" max="9226" width="47.7109375" style="63" bestFit="1" customWidth="1"/>
    <col min="9227" max="9227" width="8.85546875" style="63" bestFit="1" customWidth="1"/>
    <col min="9228" max="9228" width="14" style="63" bestFit="1" customWidth="1"/>
    <col min="9229" max="9229" width="35.5703125" style="63" bestFit="1" customWidth="1"/>
    <col min="9230" max="9230" width="17.42578125" style="63" bestFit="1" customWidth="1"/>
    <col min="9231" max="9231" width="10.42578125" style="63" bestFit="1" customWidth="1"/>
    <col min="9232" max="9232" width="14.140625" style="63" bestFit="1" customWidth="1"/>
    <col min="9233" max="9233" width="24.140625" style="63" bestFit="1" customWidth="1"/>
    <col min="9234" max="9234" width="18" style="63" customWidth="1"/>
    <col min="9235" max="9235" width="18.42578125" style="63" bestFit="1" customWidth="1"/>
    <col min="9236" max="9236" width="16.85546875" style="63" bestFit="1" customWidth="1"/>
    <col min="9237" max="9237" width="19.5703125" style="63" customWidth="1"/>
    <col min="9238" max="9238" width="17.7109375" style="63" bestFit="1" customWidth="1"/>
    <col min="9239" max="9239" width="9.28515625" style="63" customWidth="1"/>
    <col min="9240" max="9240" width="20.85546875" style="63" bestFit="1" customWidth="1"/>
    <col min="9241" max="9241" width="26.28515625" style="63" customWidth="1"/>
    <col min="9242" max="9242" width="11.85546875" style="63" bestFit="1" customWidth="1"/>
    <col min="9243" max="9243" width="6.140625" style="63" customWidth="1"/>
    <col min="9244" max="9244" width="8.42578125" style="63" customWidth="1"/>
    <col min="9245" max="9245" width="18.42578125" style="63" bestFit="1" customWidth="1"/>
    <col min="9246" max="9246" width="52.42578125" style="63"/>
    <col min="9247" max="9247" width="19.42578125" style="63" customWidth="1"/>
    <col min="9248" max="9249" width="23.85546875" style="63" customWidth="1"/>
    <col min="9250" max="9250" width="22" style="63" customWidth="1"/>
    <col min="9251" max="9251" width="12.42578125" style="63" customWidth="1"/>
    <col min="9252" max="9252" width="15.7109375" style="63" customWidth="1"/>
    <col min="9253" max="9253" width="13.140625" style="63" customWidth="1"/>
    <col min="9254" max="9254" width="52.42578125" style="63"/>
    <col min="9255" max="9255" width="15.7109375" style="63" customWidth="1"/>
    <col min="9256" max="9256" width="13.85546875" style="63" customWidth="1"/>
    <col min="9257" max="9260" width="52.42578125" style="63"/>
    <col min="9261" max="9261" width="14.28515625" style="63" customWidth="1"/>
    <col min="9262" max="9262" width="12.42578125" style="63" customWidth="1"/>
    <col min="9263" max="9263" width="19.7109375" style="63" customWidth="1"/>
    <col min="9264" max="9264" width="17.42578125" style="63" customWidth="1"/>
    <col min="9265" max="9265" width="11.85546875" style="63" customWidth="1"/>
    <col min="9266" max="9266" width="10.5703125" style="63" customWidth="1"/>
    <col min="9267" max="9267" width="11.28515625" style="63" customWidth="1"/>
    <col min="9268" max="9270" width="52.42578125" style="63"/>
    <col min="9271" max="9272" width="52.42578125" style="63" customWidth="1"/>
    <col min="9273" max="9273" width="32.85546875" style="63" customWidth="1"/>
    <col min="9274" max="9274" width="22.5703125" style="63" customWidth="1"/>
    <col min="9275" max="9467" width="52.42578125" style="63"/>
    <col min="9468" max="9468" width="25.5703125" style="63" customWidth="1"/>
    <col min="9469" max="9469" width="12.5703125" style="63" customWidth="1"/>
    <col min="9470" max="9471" width="15.140625" style="63" customWidth="1"/>
    <col min="9472" max="9472" width="28" style="63" bestFit="1" customWidth="1"/>
    <col min="9473" max="9473" width="21.42578125" style="63" bestFit="1" customWidth="1"/>
    <col min="9474" max="9474" width="35.5703125" style="63" bestFit="1" customWidth="1"/>
    <col min="9475" max="9475" width="35.28515625" style="63" customWidth="1"/>
    <col min="9476" max="9476" width="19.7109375" style="63" bestFit="1" customWidth="1"/>
    <col min="9477" max="9477" width="69.5703125" style="63" customWidth="1"/>
    <col min="9478" max="9478" width="14.85546875" style="63" bestFit="1" customWidth="1"/>
    <col min="9479" max="9479" width="23.140625" style="63" bestFit="1" customWidth="1"/>
    <col min="9480" max="9480" width="24.85546875" style="63" customWidth="1"/>
    <col min="9481" max="9481" width="19.5703125" style="63" bestFit="1" customWidth="1"/>
    <col min="9482" max="9482" width="47.7109375" style="63" bestFit="1" customWidth="1"/>
    <col min="9483" max="9483" width="8.85546875" style="63" bestFit="1" customWidth="1"/>
    <col min="9484" max="9484" width="14" style="63" bestFit="1" customWidth="1"/>
    <col min="9485" max="9485" width="35.5703125" style="63" bestFit="1" customWidth="1"/>
    <col min="9486" max="9486" width="17.42578125" style="63" bestFit="1" customWidth="1"/>
    <col min="9487" max="9487" width="10.42578125" style="63" bestFit="1" customWidth="1"/>
    <col min="9488" max="9488" width="14.140625" style="63" bestFit="1" customWidth="1"/>
    <col min="9489" max="9489" width="24.140625" style="63" bestFit="1" customWidth="1"/>
    <col min="9490" max="9490" width="18" style="63" customWidth="1"/>
    <col min="9491" max="9491" width="18.42578125" style="63" bestFit="1" customWidth="1"/>
    <col min="9492" max="9492" width="16.85546875" style="63" bestFit="1" customWidth="1"/>
    <col min="9493" max="9493" width="19.5703125" style="63" customWidth="1"/>
    <col min="9494" max="9494" width="17.7109375" style="63" bestFit="1" customWidth="1"/>
    <col min="9495" max="9495" width="9.28515625" style="63" customWidth="1"/>
    <col min="9496" max="9496" width="20.85546875" style="63" bestFit="1" customWidth="1"/>
    <col min="9497" max="9497" width="26.28515625" style="63" customWidth="1"/>
    <col min="9498" max="9498" width="11.85546875" style="63" bestFit="1" customWidth="1"/>
    <col min="9499" max="9499" width="6.140625" style="63" customWidth="1"/>
    <col min="9500" max="9500" width="8.42578125" style="63" customWidth="1"/>
    <col min="9501" max="9501" width="18.42578125" style="63" bestFit="1" customWidth="1"/>
    <col min="9502" max="9502" width="52.42578125" style="63"/>
    <col min="9503" max="9503" width="19.42578125" style="63" customWidth="1"/>
    <col min="9504" max="9505" width="23.85546875" style="63" customWidth="1"/>
    <col min="9506" max="9506" width="22" style="63" customWidth="1"/>
    <col min="9507" max="9507" width="12.42578125" style="63" customWidth="1"/>
    <col min="9508" max="9508" width="15.7109375" style="63" customWidth="1"/>
    <col min="9509" max="9509" width="13.140625" style="63" customWidth="1"/>
    <col min="9510" max="9510" width="52.42578125" style="63"/>
    <col min="9511" max="9511" width="15.7109375" style="63" customWidth="1"/>
    <col min="9512" max="9512" width="13.85546875" style="63" customWidth="1"/>
    <col min="9513" max="9516" width="52.42578125" style="63"/>
    <col min="9517" max="9517" width="14.28515625" style="63" customWidth="1"/>
    <col min="9518" max="9518" width="12.42578125" style="63" customWidth="1"/>
    <col min="9519" max="9519" width="19.7109375" style="63" customWidth="1"/>
    <col min="9520" max="9520" width="17.42578125" style="63" customWidth="1"/>
    <col min="9521" max="9521" width="11.85546875" style="63" customWidth="1"/>
    <col min="9522" max="9522" width="10.5703125" style="63" customWidth="1"/>
    <col min="9523" max="9523" width="11.28515625" style="63" customWidth="1"/>
    <col min="9524" max="9526" width="52.42578125" style="63"/>
    <col min="9527" max="9528" width="52.42578125" style="63" customWidth="1"/>
    <col min="9529" max="9529" width="32.85546875" style="63" customWidth="1"/>
    <col min="9530" max="9530" width="22.5703125" style="63" customWidth="1"/>
    <col min="9531" max="9723" width="52.42578125" style="63"/>
    <col min="9724" max="9724" width="25.5703125" style="63" customWidth="1"/>
    <col min="9725" max="9725" width="12.5703125" style="63" customWidth="1"/>
    <col min="9726" max="9727" width="15.140625" style="63" customWidth="1"/>
    <col min="9728" max="9728" width="28" style="63" bestFit="1" customWidth="1"/>
    <col min="9729" max="9729" width="21.42578125" style="63" bestFit="1" customWidth="1"/>
    <col min="9730" max="9730" width="35.5703125" style="63" bestFit="1" customWidth="1"/>
    <col min="9731" max="9731" width="35.28515625" style="63" customWidth="1"/>
    <col min="9732" max="9732" width="19.7109375" style="63" bestFit="1" customWidth="1"/>
    <col min="9733" max="9733" width="69.5703125" style="63" customWidth="1"/>
    <col min="9734" max="9734" width="14.85546875" style="63" bestFit="1" customWidth="1"/>
    <col min="9735" max="9735" width="23.140625" style="63" bestFit="1" customWidth="1"/>
    <col min="9736" max="9736" width="24.85546875" style="63" customWidth="1"/>
    <col min="9737" max="9737" width="19.5703125" style="63" bestFit="1" customWidth="1"/>
    <col min="9738" max="9738" width="47.7109375" style="63" bestFit="1" customWidth="1"/>
    <col min="9739" max="9739" width="8.85546875" style="63" bestFit="1" customWidth="1"/>
    <col min="9740" max="9740" width="14" style="63" bestFit="1" customWidth="1"/>
    <col min="9741" max="9741" width="35.5703125" style="63" bestFit="1" customWidth="1"/>
    <col min="9742" max="9742" width="17.42578125" style="63" bestFit="1" customWidth="1"/>
    <col min="9743" max="9743" width="10.42578125" style="63" bestFit="1" customWidth="1"/>
    <col min="9744" max="9744" width="14.140625" style="63" bestFit="1" customWidth="1"/>
    <col min="9745" max="9745" width="24.140625" style="63" bestFit="1" customWidth="1"/>
    <col min="9746" max="9746" width="18" style="63" customWidth="1"/>
    <col min="9747" max="9747" width="18.42578125" style="63" bestFit="1" customWidth="1"/>
    <col min="9748" max="9748" width="16.85546875" style="63" bestFit="1" customWidth="1"/>
    <col min="9749" max="9749" width="19.5703125" style="63" customWidth="1"/>
    <col min="9750" max="9750" width="17.7109375" style="63" bestFit="1" customWidth="1"/>
    <col min="9751" max="9751" width="9.28515625" style="63" customWidth="1"/>
    <col min="9752" max="9752" width="20.85546875" style="63" bestFit="1" customWidth="1"/>
    <col min="9753" max="9753" width="26.28515625" style="63" customWidth="1"/>
    <col min="9754" max="9754" width="11.85546875" style="63" bestFit="1" customWidth="1"/>
    <col min="9755" max="9755" width="6.140625" style="63" customWidth="1"/>
    <col min="9756" max="9756" width="8.42578125" style="63" customWidth="1"/>
    <col min="9757" max="9757" width="18.42578125" style="63" bestFit="1" customWidth="1"/>
    <col min="9758" max="9758" width="52.42578125" style="63"/>
    <col min="9759" max="9759" width="19.42578125" style="63" customWidth="1"/>
    <col min="9760" max="9761" width="23.85546875" style="63" customWidth="1"/>
    <col min="9762" max="9762" width="22" style="63" customWidth="1"/>
    <col min="9763" max="9763" width="12.42578125" style="63" customWidth="1"/>
    <col min="9764" max="9764" width="15.7109375" style="63" customWidth="1"/>
    <col min="9765" max="9765" width="13.140625" style="63" customWidth="1"/>
    <col min="9766" max="9766" width="52.42578125" style="63"/>
    <col min="9767" max="9767" width="15.7109375" style="63" customWidth="1"/>
    <col min="9768" max="9768" width="13.85546875" style="63" customWidth="1"/>
    <col min="9769" max="9772" width="52.42578125" style="63"/>
    <col min="9773" max="9773" width="14.28515625" style="63" customWidth="1"/>
    <col min="9774" max="9774" width="12.42578125" style="63" customWidth="1"/>
    <col min="9775" max="9775" width="19.7109375" style="63" customWidth="1"/>
    <col min="9776" max="9776" width="17.42578125" style="63" customWidth="1"/>
    <col min="9777" max="9777" width="11.85546875" style="63" customWidth="1"/>
    <col min="9778" max="9778" width="10.5703125" style="63" customWidth="1"/>
    <col min="9779" max="9779" width="11.28515625" style="63" customWidth="1"/>
    <col min="9780" max="9782" width="52.42578125" style="63"/>
    <col min="9783" max="9784" width="52.42578125" style="63" customWidth="1"/>
    <col min="9785" max="9785" width="32.85546875" style="63" customWidth="1"/>
    <col min="9786" max="9786" width="22.5703125" style="63" customWidth="1"/>
    <col min="9787" max="9979" width="52.42578125" style="63"/>
    <col min="9980" max="9980" width="25.5703125" style="63" customWidth="1"/>
    <col min="9981" max="9981" width="12.5703125" style="63" customWidth="1"/>
    <col min="9982" max="9983" width="15.140625" style="63" customWidth="1"/>
    <col min="9984" max="9984" width="28" style="63" bestFit="1" customWidth="1"/>
    <col min="9985" max="9985" width="21.42578125" style="63" bestFit="1" customWidth="1"/>
    <col min="9986" max="9986" width="35.5703125" style="63" bestFit="1" customWidth="1"/>
    <col min="9987" max="9987" width="35.28515625" style="63" customWidth="1"/>
    <col min="9988" max="9988" width="19.7109375" style="63" bestFit="1" customWidth="1"/>
    <col min="9989" max="9989" width="69.5703125" style="63" customWidth="1"/>
    <col min="9990" max="9990" width="14.85546875" style="63" bestFit="1" customWidth="1"/>
    <col min="9991" max="9991" width="23.140625" style="63" bestFit="1" customWidth="1"/>
    <col min="9992" max="9992" width="24.85546875" style="63" customWidth="1"/>
    <col min="9993" max="9993" width="19.5703125" style="63" bestFit="1" customWidth="1"/>
    <col min="9994" max="9994" width="47.7109375" style="63" bestFit="1" customWidth="1"/>
    <col min="9995" max="9995" width="8.85546875" style="63" bestFit="1" customWidth="1"/>
    <col min="9996" max="9996" width="14" style="63" bestFit="1" customWidth="1"/>
    <col min="9997" max="9997" width="35.5703125" style="63" bestFit="1" customWidth="1"/>
    <col min="9998" max="9998" width="17.42578125" style="63" bestFit="1" customWidth="1"/>
    <col min="9999" max="9999" width="10.42578125" style="63" bestFit="1" customWidth="1"/>
    <col min="10000" max="10000" width="14.140625" style="63" bestFit="1" customWidth="1"/>
    <col min="10001" max="10001" width="24.140625" style="63" bestFit="1" customWidth="1"/>
    <col min="10002" max="10002" width="18" style="63" customWidth="1"/>
    <col min="10003" max="10003" width="18.42578125" style="63" bestFit="1" customWidth="1"/>
    <col min="10004" max="10004" width="16.85546875" style="63" bestFit="1" customWidth="1"/>
    <col min="10005" max="10005" width="19.5703125" style="63" customWidth="1"/>
    <col min="10006" max="10006" width="17.7109375" style="63" bestFit="1" customWidth="1"/>
    <col min="10007" max="10007" width="9.28515625" style="63" customWidth="1"/>
    <col min="10008" max="10008" width="20.85546875" style="63" bestFit="1" customWidth="1"/>
    <col min="10009" max="10009" width="26.28515625" style="63" customWidth="1"/>
    <col min="10010" max="10010" width="11.85546875" style="63" bestFit="1" customWidth="1"/>
    <col min="10011" max="10011" width="6.140625" style="63" customWidth="1"/>
    <col min="10012" max="10012" width="8.42578125" style="63" customWidth="1"/>
    <col min="10013" max="10013" width="18.42578125" style="63" bestFit="1" customWidth="1"/>
    <col min="10014" max="10014" width="52.42578125" style="63"/>
    <col min="10015" max="10015" width="19.42578125" style="63" customWidth="1"/>
    <col min="10016" max="10017" width="23.85546875" style="63" customWidth="1"/>
    <col min="10018" max="10018" width="22" style="63" customWidth="1"/>
    <col min="10019" max="10019" width="12.42578125" style="63" customWidth="1"/>
    <col min="10020" max="10020" width="15.7109375" style="63" customWidth="1"/>
    <col min="10021" max="10021" width="13.140625" style="63" customWidth="1"/>
    <col min="10022" max="10022" width="52.42578125" style="63"/>
    <col min="10023" max="10023" width="15.7109375" style="63" customWidth="1"/>
    <col min="10024" max="10024" width="13.85546875" style="63" customWidth="1"/>
    <col min="10025" max="10028" width="52.42578125" style="63"/>
    <col min="10029" max="10029" width="14.28515625" style="63" customWidth="1"/>
    <col min="10030" max="10030" width="12.42578125" style="63" customWidth="1"/>
    <col min="10031" max="10031" width="19.7109375" style="63" customWidth="1"/>
    <col min="10032" max="10032" width="17.42578125" style="63" customWidth="1"/>
    <col min="10033" max="10033" width="11.85546875" style="63" customWidth="1"/>
    <col min="10034" max="10034" width="10.5703125" style="63" customWidth="1"/>
    <col min="10035" max="10035" width="11.28515625" style="63" customWidth="1"/>
    <col min="10036" max="10038" width="52.42578125" style="63"/>
    <col min="10039" max="10040" width="52.42578125" style="63" customWidth="1"/>
    <col min="10041" max="10041" width="32.85546875" style="63" customWidth="1"/>
    <col min="10042" max="10042" width="22.5703125" style="63" customWidth="1"/>
    <col min="10043" max="10235" width="52.42578125" style="63"/>
    <col min="10236" max="10236" width="25.5703125" style="63" customWidth="1"/>
    <col min="10237" max="10237" width="12.5703125" style="63" customWidth="1"/>
    <col min="10238" max="10239" width="15.140625" style="63" customWidth="1"/>
    <col min="10240" max="10240" width="28" style="63" bestFit="1" customWidth="1"/>
    <col min="10241" max="10241" width="21.42578125" style="63" bestFit="1" customWidth="1"/>
    <col min="10242" max="10242" width="35.5703125" style="63" bestFit="1" customWidth="1"/>
    <col min="10243" max="10243" width="35.28515625" style="63" customWidth="1"/>
    <col min="10244" max="10244" width="19.7109375" style="63" bestFit="1" customWidth="1"/>
    <col min="10245" max="10245" width="69.5703125" style="63" customWidth="1"/>
    <col min="10246" max="10246" width="14.85546875" style="63" bestFit="1" customWidth="1"/>
    <col min="10247" max="10247" width="23.140625" style="63" bestFit="1" customWidth="1"/>
    <col min="10248" max="10248" width="24.85546875" style="63" customWidth="1"/>
    <col min="10249" max="10249" width="19.5703125" style="63" bestFit="1" customWidth="1"/>
    <col min="10250" max="10250" width="47.7109375" style="63" bestFit="1" customWidth="1"/>
    <col min="10251" max="10251" width="8.85546875" style="63" bestFit="1" customWidth="1"/>
    <col min="10252" max="10252" width="14" style="63" bestFit="1" customWidth="1"/>
    <col min="10253" max="10253" width="35.5703125" style="63" bestFit="1" customWidth="1"/>
    <col min="10254" max="10254" width="17.42578125" style="63" bestFit="1" customWidth="1"/>
    <col min="10255" max="10255" width="10.42578125" style="63" bestFit="1" customWidth="1"/>
    <col min="10256" max="10256" width="14.140625" style="63" bestFit="1" customWidth="1"/>
    <col min="10257" max="10257" width="24.140625" style="63" bestFit="1" customWidth="1"/>
    <col min="10258" max="10258" width="18" style="63" customWidth="1"/>
    <col min="10259" max="10259" width="18.42578125" style="63" bestFit="1" customWidth="1"/>
    <col min="10260" max="10260" width="16.85546875" style="63" bestFit="1" customWidth="1"/>
    <col min="10261" max="10261" width="19.5703125" style="63" customWidth="1"/>
    <col min="10262" max="10262" width="17.7109375" style="63" bestFit="1" customWidth="1"/>
    <col min="10263" max="10263" width="9.28515625" style="63" customWidth="1"/>
    <col min="10264" max="10264" width="20.85546875" style="63" bestFit="1" customWidth="1"/>
    <col min="10265" max="10265" width="26.28515625" style="63" customWidth="1"/>
    <col min="10266" max="10266" width="11.85546875" style="63" bestFit="1" customWidth="1"/>
    <col min="10267" max="10267" width="6.140625" style="63" customWidth="1"/>
    <col min="10268" max="10268" width="8.42578125" style="63" customWidth="1"/>
    <col min="10269" max="10269" width="18.42578125" style="63" bestFit="1" customWidth="1"/>
    <col min="10270" max="10270" width="52.42578125" style="63"/>
    <col min="10271" max="10271" width="19.42578125" style="63" customWidth="1"/>
    <col min="10272" max="10273" width="23.85546875" style="63" customWidth="1"/>
    <col min="10274" max="10274" width="22" style="63" customWidth="1"/>
    <col min="10275" max="10275" width="12.42578125" style="63" customWidth="1"/>
    <col min="10276" max="10276" width="15.7109375" style="63" customWidth="1"/>
    <col min="10277" max="10277" width="13.140625" style="63" customWidth="1"/>
    <col min="10278" max="10278" width="52.42578125" style="63"/>
    <col min="10279" max="10279" width="15.7109375" style="63" customWidth="1"/>
    <col min="10280" max="10280" width="13.85546875" style="63" customWidth="1"/>
    <col min="10281" max="10284" width="52.42578125" style="63"/>
    <col min="10285" max="10285" width="14.28515625" style="63" customWidth="1"/>
    <col min="10286" max="10286" width="12.42578125" style="63" customWidth="1"/>
    <col min="10287" max="10287" width="19.7109375" style="63" customWidth="1"/>
    <col min="10288" max="10288" width="17.42578125" style="63" customWidth="1"/>
    <col min="10289" max="10289" width="11.85546875" style="63" customWidth="1"/>
    <col min="10290" max="10290" width="10.5703125" style="63" customWidth="1"/>
    <col min="10291" max="10291" width="11.28515625" style="63" customWidth="1"/>
    <col min="10292" max="10294" width="52.42578125" style="63"/>
    <col min="10295" max="10296" width="52.42578125" style="63" customWidth="1"/>
    <col min="10297" max="10297" width="32.85546875" style="63" customWidth="1"/>
    <col min="10298" max="10298" width="22.5703125" style="63" customWidth="1"/>
    <col min="10299" max="10491" width="52.42578125" style="63"/>
    <col min="10492" max="10492" width="25.5703125" style="63" customWidth="1"/>
    <col min="10493" max="10493" width="12.5703125" style="63" customWidth="1"/>
    <col min="10494" max="10495" width="15.140625" style="63" customWidth="1"/>
    <col min="10496" max="10496" width="28" style="63" bestFit="1" customWidth="1"/>
    <col min="10497" max="10497" width="21.42578125" style="63" bestFit="1" customWidth="1"/>
    <col min="10498" max="10498" width="35.5703125" style="63" bestFit="1" customWidth="1"/>
    <col min="10499" max="10499" width="35.28515625" style="63" customWidth="1"/>
    <col min="10500" max="10500" width="19.7109375" style="63" bestFit="1" customWidth="1"/>
    <col min="10501" max="10501" width="69.5703125" style="63" customWidth="1"/>
    <col min="10502" max="10502" width="14.85546875" style="63" bestFit="1" customWidth="1"/>
    <col min="10503" max="10503" width="23.140625" style="63" bestFit="1" customWidth="1"/>
    <col min="10504" max="10504" width="24.85546875" style="63" customWidth="1"/>
    <col min="10505" max="10505" width="19.5703125" style="63" bestFit="1" customWidth="1"/>
    <col min="10506" max="10506" width="47.7109375" style="63" bestFit="1" customWidth="1"/>
    <col min="10507" max="10507" width="8.85546875" style="63" bestFit="1" customWidth="1"/>
    <col min="10508" max="10508" width="14" style="63" bestFit="1" customWidth="1"/>
    <col min="10509" max="10509" width="35.5703125" style="63" bestFit="1" customWidth="1"/>
    <col min="10510" max="10510" width="17.42578125" style="63" bestFit="1" customWidth="1"/>
    <col min="10511" max="10511" width="10.42578125" style="63" bestFit="1" customWidth="1"/>
    <col min="10512" max="10512" width="14.140625" style="63" bestFit="1" customWidth="1"/>
    <col min="10513" max="10513" width="24.140625" style="63" bestFit="1" customWidth="1"/>
    <col min="10514" max="10514" width="18" style="63" customWidth="1"/>
    <col min="10515" max="10515" width="18.42578125" style="63" bestFit="1" customWidth="1"/>
    <col min="10516" max="10516" width="16.85546875" style="63" bestFit="1" customWidth="1"/>
    <col min="10517" max="10517" width="19.5703125" style="63" customWidth="1"/>
    <col min="10518" max="10518" width="17.7109375" style="63" bestFit="1" customWidth="1"/>
    <col min="10519" max="10519" width="9.28515625" style="63" customWidth="1"/>
    <col min="10520" max="10520" width="20.85546875" style="63" bestFit="1" customWidth="1"/>
    <col min="10521" max="10521" width="26.28515625" style="63" customWidth="1"/>
    <col min="10522" max="10522" width="11.85546875" style="63" bestFit="1" customWidth="1"/>
    <col min="10523" max="10523" width="6.140625" style="63" customWidth="1"/>
    <col min="10524" max="10524" width="8.42578125" style="63" customWidth="1"/>
    <col min="10525" max="10525" width="18.42578125" style="63" bestFit="1" customWidth="1"/>
    <col min="10526" max="10526" width="52.42578125" style="63"/>
    <col min="10527" max="10527" width="19.42578125" style="63" customWidth="1"/>
    <col min="10528" max="10529" width="23.85546875" style="63" customWidth="1"/>
    <col min="10530" max="10530" width="22" style="63" customWidth="1"/>
    <col min="10531" max="10531" width="12.42578125" style="63" customWidth="1"/>
    <col min="10532" max="10532" width="15.7109375" style="63" customWidth="1"/>
    <col min="10533" max="10533" width="13.140625" style="63" customWidth="1"/>
    <col min="10534" max="10534" width="52.42578125" style="63"/>
    <col min="10535" max="10535" width="15.7109375" style="63" customWidth="1"/>
    <col min="10536" max="10536" width="13.85546875" style="63" customWidth="1"/>
    <col min="10537" max="10540" width="52.42578125" style="63"/>
    <col min="10541" max="10541" width="14.28515625" style="63" customWidth="1"/>
    <col min="10542" max="10542" width="12.42578125" style="63" customWidth="1"/>
    <col min="10543" max="10543" width="19.7109375" style="63" customWidth="1"/>
    <col min="10544" max="10544" width="17.42578125" style="63" customWidth="1"/>
    <col min="10545" max="10545" width="11.85546875" style="63" customWidth="1"/>
    <col min="10546" max="10546" width="10.5703125" style="63" customWidth="1"/>
    <col min="10547" max="10547" width="11.28515625" style="63" customWidth="1"/>
    <col min="10548" max="10550" width="52.42578125" style="63"/>
    <col min="10551" max="10552" width="52.42578125" style="63" customWidth="1"/>
    <col min="10553" max="10553" width="32.85546875" style="63" customWidth="1"/>
    <col min="10554" max="10554" width="22.5703125" style="63" customWidth="1"/>
    <col min="10555" max="10747" width="52.42578125" style="63"/>
    <col min="10748" max="10748" width="25.5703125" style="63" customWidth="1"/>
    <col min="10749" max="10749" width="12.5703125" style="63" customWidth="1"/>
    <col min="10750" max="10751" width="15.140625" style="63" customWidth="1"/>
    <col min="10752" max="10752" width="28" style="63" bestFit="1" customWidth="1"/>
    <col min="10753" max="10753" width="21.42578125" style="63" bestFit="1" customWidth="1"/>
    <col min="10754" max="10754" width="35.5703125" style="63" bestFit="1" customWidth="1"/>
    <col min="10755" max="10755" width="35.28515625" style="63" customWidth="1"/>
    <col min="10756" max="10756" width="19.7109375" style="63" bestFit="1" customWidth="1"/>
    <col min="10757" max="10757" width="69.5703125" style="63" customWidth="1"/>
    <col min="10758" max="10758" width="14.85546875" style="63" bestFit="1" customWidth="1"/>
    <col min="10759" max="10759" width="23.140625" style="63" bestFit="1" customWidth="1"/>
    <col min="10760" max="10760" width="24.85546875" style="63" customWidth="1"/>
    <col min="10761" max="10761" width="19.5703125" style="63" bestFit="1" customWidth="1"/>
    <col min="10762" max="10762" width="47.7109375" style="63" bestFit="1" customWidth="1"/>
    <col min="10763" max="10763" width="8.85546875" style="63" bestFit="1" customWidth="1"/>
    <col min="10764" max="10764" width="14" style="63" bestFit="1" customWidth="1"/>
    <col min="10765" max="10765" width="35.5703125" style="63" bestFit="1" customWidth="1"/>
    <col min="10766" max="10766" width="17.42578125" style="63" bestFit="1" customWidth="1"/>
    <col min="10767" max="10767" width="10.42578125" style="63" bestFit="1" customWidth="1"/>
    <col min="10768" max="10768" width="14.140625" style="63" bestFit="1" customWidth="1"/>
    <col min="10769" max="10769" width="24.140625" style="63" bestFit="1" customWidth="1"/>
    <col min="10770" max="10770" width="18" style="63" customWidth="1"/>
    <col min="10771" max="10771" width="18.42578125" style="63" bestFit="1" customWidth="1"/>
    <col min="10772" max="10772" width="16.85546875" style="63" bestFit="1" customWidth="1"/>
    <col min="10773" max="10773" width="19.5703125" style="63" customWidth="1"/>
    <col min="10774" max="10774" width="17.7109375" style="63" bestFit="1" customWidth="1"/>
    <col min="10775" max="10775" width="9.28515625" style="63" customWidth="1"/>
    <col min="10776" max="10776" width="20.85546875" style="63" bestFit="1" customWidth="1"/>
    <col min="10777" max="10777" width="26.28515625" style="63" customWidth="1"/>
    <col min="10778" max="10778" width="11.85546875" style="63" bestFit="1" customWidth="1"/>
    <col min="10779" max="10779" width="6.140625" style="63" customWidth="1"/>
    <col min="10780" max="10780" width="8.42578125" style="63" customWidth="1"/>
    <col min="10781" max="10781" width="18.42578125" style="63" bestFit="1" customWidth="1"/>
    <col min="10782" max="10782" width="52.42578125" style="63"/>
    <col min="10783" max="10783" width="19.42578125" style="63" customWidth="1"/>
    <col min="10784" max="10785" width="23.85546875" style="63" customWidth="1"/>
    <col min="10786" max="10786" width="22" style="63" customWidth="1"/>
    <col min="10787" max="10787" width="12.42578125" style="63" customWidth="1"/>
    <col min="10788" max="10788" width="15.7109375" style="63" customWidth="1"/>
    <col min="10789" max="10789" width="13.140625" style="63" customWidth="1"/>
    <col min="10790" max="10790" width="52.42578125" style="63"/>
    <col min="10791" max="10791" width="15.7109375" style="63" customWidth="1"/>
    <col min="10792" max="10792" width="13.85546875" style="63" customWidth="1"/>
    <col min="10793" max="10796" width="52.42578125" style="63"/>
    <col min="10797" max="10797" width="14.28515625" style="63" customWidth="1"/>
    <col min="10798" max="10798" width="12.42578125" style="63" customWidth="1"/>
    <col min="10799" max="10799" width="19.7109375" style="63" customWidth="1"/>
    <col min="10800" max="10800" width="17.42578125" style="63" customWidth="1"/>
    <col min="10801" max="10801" width="11.85546875" style="63" customWidth="1"/>
    <col min="10802" max="10802" width="10.5703125" style="63" customWidth="1"/>
    <col min="10803" max="10803" width="11.28515625" style="63" customWidth="1"/>
    <col min="10804" max="10806" width="52.42578125" style="63"/>
    <col min="10807" max="10808" width="52.42578125" style="63" customWidth="1"/>
    <col min="10809" max="10809" width="32.85546875" style="63" customWidth="1"/>
    <col min="10810" max="10810" width="22.5703125" style="63" customWidth="1"/>
    <col min="10811" max="11003" width="52.42578125" style="63"/>
    <col min="11004" max="11004" width="25.5703125" style="63" customWidth="1"/>
    <col min="11005" max="11005" width="12.5703125" style="63" customWidth="1"/>
    <col min="11006" max="11007" width="15.140625" style="63" customWidth="1"/>
    <col min="11008" max="11008" width="28" style="63" bestFit="1" customWidth="1"/>
    <col min="11009" max="11009" width="21.42578125" style="63" bestFit="1" customWidth="1"/>
    <col min="11010" max="11010" width="35.5703125" style="63" bestFit="1" customWidth="1"/>
    <col min="11011" max="11011" width="35.28515625" style="63" customWidth="1"/>
    <col min="11012" max="11012" width="19.7109375" style="63" bestFit="1" customWidth="1"/>
    <col min="11013" max="11013" width="69.5703125" style="63" customWidth="1"/>
    <col min="11014" max="11014" width="14.85546875" style="63" bestFit="1" customWidth="1"/>
    <col min="11015" max="11015" width="23.140625" style="63" bestFit="1" customWidth="1"/>
    <col min="11016" max="11016" width="24.85546875" style="63" customWidth="1"/>
    <col min="11017" max="11017" width="19.5703125" style="63" bestFit="1" customWidth="1"/>
    <col min="11018" max="11018" width="47.7109375" style="63" bestFit="1" customWidth="1"/>
    <col min="11019" max="11019" width="8.85546875" style="63" bestFit="1" customWidth="1"/>
    <col min="11020" max="11020" width="14" style="63" bestFit="1" customWidth="1"/>
    <col min="11021" max="11021" width="35.5703125" style="63" bestFit="1" customWidth="1"/>
    <col min="11022" max="11022" width="17.42578125" style="63" bestFit="1" customWidth="1"/>
    <col min="11023" max="11023" width="10.42578125" style="63" bestFit="1" customWidth="1"/>
    <col min="11024" max="11024" width="14.140625" style="63" bestFit="1" customWidth="1"/>
    <col min="11025" max="11025" width="24.140625" style="63" bestFit="1" customWidth="1"/>
    <col min="11026" max="11026" width="18" style="63" customWidth="1"/>
    <col min="11027" max="11027" width="18.42578125" style="63" bestFit="1" customWidth="1"/>
    <col min="11028" max="11028" width="16.85546875" style="63" bestFit="1" customWidth="1"/>
    <col min="11029" max="11029" width="19.5703125" style="63" customWidth="1"/>
    <col min="11030" max="11030" width="17.7109375" style="63" bestFit="1" customWidth="1"/>
    <col min="11031" max="11031" width="9.28515625" style="63" customWidth="1"/>
    <col min="11032" max="11032" width="20.85546875" style="63" bestFit="1" customWidth="1"/>
    <col min="11033" max="11033" width="26.28515625" style="63" customWidth="1"/>
    <col min="11034" max="11034" width="11.85546875" style="63" bestFit="1" customWidth="1"/>
    <col min="11035" max="11035" width="6.140625" style="63" customWidth="1"/>
    <col min="11036" max="11036" width="8.42578125" style="63" customWidth="1"/>
    <col min="11037" max="11037" width="18.42578125" style="63" bestFit="1" customWidth="1"/>
    <col min="11038" max="11038" width="52.42578125" style="63"/>
    <col min="11039" max="11039" width="19.42578125" style="63" customWidth="1"/>
    <col min="11040" max="11041" width="23.85546875" style="63" customWidth="1"/>
    <col min="11042" max="11042" width="22" style="63" customWidth="1"/>
    <col min="11043" max="11043" width="12.42578125" style="63" customWidth="1"/>
    <col min="11044" max="11044" width="15.7109375" style="63" customWidth="1"/>
    <col min="11045" max="11045" width="13.140625" style="63" customWidth="1"/>
    <col min="11046" max="11046" width="52.42578125" style="63"/>
    <col min="11047" max="11047" width="15.7109375" style="63" customWidth="1"/>
    <col min="11048" max="11048" width="13.85546875" style="63" customWidth="1"/>
    <col min="11049" max="11052" width="52.42578125" style="63"/>
    <col min="11053" max="11053" width="14.28515625" style="63" customWidth="1"/>
    <col min="11054" max="11054" width="12.42578125" style="63" customWidth="1"/>
    <col min="11055" max="11055" width="19.7109375" style="63" customWidth="1"/>
    <col min="11056" max="11056" width="17.42578125" style="63" customWidth="1"/>
    <col min="11057" max="11057" width="11.85546875" style="63" customWidth="1"/>
    <col min="11058" max="11058" width="10.5703125" style="63" customWidth="1"/>
    <col min="11059" max="11059" width="11.28515625" style="63" customWidth="1"/>
    <col min="11060" max="11062" width="52.42578125" style="63"/>
    <col min="11063" max="11064" width="52.42578125" style="63" customWidth="1"/>
    <col min="11065" max="11065" width="32.85546875" style="63" customWidth="1"/>
    <col min="11066" max="11066" width="22.5703125" style="63" customWidth="1"/>
    <col min="11067" max="11259" width="52.42578125" style="63"/>
    <col min="11260" max="11260" width="25.5703125" style="63" customWidth="1"/>
    <col min="11261" max="11261" width="12.5703125" style="63" customWidth="1"/>
    <col min="11262" max="11263" width="15.140625" style="63" customWidth="1"/>
    <col min="11264" max="11264" width="28" style="63" bestFit="1" customWidth="1"/>
    <col min="11265" max="11265" width="21.42578125" style="63" bestFit="1" customWidth="1"/>
    <col min="11266" max="11266" width="35.5703125" style="63" bestFit="1" customWidth="1"/>
    <col min="11267" max="11267" width="35.28515625" style="63" customWidth="1"/>
    <col min="11268" max="11268" width="19.7109375" style="63" bestFit="1" customWidth="1"/>
    <col min="11269" max="11269" width="69.5703125" style="63" customWidth="1"/>
    <col min="11270" max="11270" width="14.85546875" style="63" bestFit="1" customWidth="1"/>
    <col min="11271" max="11271" width="23.140625" style="63" bestFit="1" customWidth="1"/>
    <col min="11272" max="11272" width="24.85546875" style="63" customWidth="1"/>
    <col min="11273" max="11273" width="19.5703125" style="63" bestFit="1" customWidth="1"/>
    <col min="11274" max="11274" width="47.7109375" style="63" bestFit="1" customWidth="1"/>
    <col min="11275" max="11275" width="8.85546875" style="63" bestFit="1" customWidth="1"/>
    <col min="11276" max="11276" width="14" style="63" bestFit="1" customWidth="1"/>
    <col min="11277" max="11277" width="35.5703125" style="63" bestFit="1" customWidth="1"/>
    <col min="11278" max="11278" width="17.42578125" style="63" bestFit="1" customWidth="1"/>
    <col min="11279" max="11279" width="10.42578125" style="63" bestFit="1" customWidth="1"/>
    <col min="11280" max="11280" width="14.140625" style="63" bestFit="1" customWidth="1"/>
    <col min="11281" max="11281" width="24.140625" style="63" bestFit="1" customWidth="1"/>
    <col min="11282" max="11282" width="18" style="63" customWidth="1"/>
    <col min="11283" max="11283" width="18.42578125" style="63" bestFit="1" customWidth="1"/>
    <col min="11284" max="11284" width="16.85546875" style="63" bestFit="1" customWidth="1"/>
    <col min="11285" max="11285" width="19.5703125" style="63" customWidth="1"/>
    <col min="11286" max="11286" width="17.7109375" style="63" bestFit="1" customWidth="1"/>
    <col min="11287" max="11287" width="9.28515625" style="63" customWidth="1"/>
    <col min="11288" max="11288" width="20.85546875" style="63" bestFit="1" customWidth="1"/>
    <col min="11289" max="11289" width="26.28515625" style="63" customWidth="1"/>
    <col min="11290" max="11290" width="11.85546875" style="63" bestFit="1" customWidth="1"/>
    <col min="11291" max="11291" width="6.140625" style="63" customWidth="1"/>
    <col min="11292" max="11292" width="8.42578125" style="63" customWidth="1"/>
    <col min="11293" max="11293" width="18.42578125" style="63" bestFit="1" customWidth="1"/>
    <col min="11294" max="11294" width="52.42578125" style="63"/>
    <col min="11295" max="11295" width="19.42578125" style="63" customWidth="1"/>
    <col min="11296" max="11297" width="23.85546875" style="63" customWidth="1"/>
    <col min="11298" max="11298" width="22" style="63" customWidth="1"/>
    <col min="11299" max="11299" width="12.42578125" style="63" customWidth="1"/>
    <col min="11300" max="11300" width="15.7109375" style="63" customWidth="1"/>
    <col min="11301" max="11301" width="13.140625" style="63" customWidth="1"/>
    <col min="11302" max="11302" width="52.42578125" style="63"/>
    <col min="11303" max="11303" width="15.7109375" style="63" customWidth="1"/>
    <col min="11304" max="11304" width="13.85546875" style="63" customWidth="1"/>
    <col min="11305" max="11308" width="52.42578125" style="63"/>
    <col min="11309" max="11309" width="14.28515625" style="63" customWidth="1"/>
    <col min="11310" max="11310" width="12.42578125" style="63" customWidth="1"/>
    <col min="11311" max="11311" width="19.7109375" style="63" customWidth="1"/>
    <col min="11312" max="11312" width="17.42578125" style="63" customWidth="1"/>
    <col min="11313" max="11313" width="11.85546875" style="63" customWidth="1"/>
    <col min="11314" max="11314" width="10.5703125" style="63" customWidth="1"/>
    <col min="11315" max="11315" width="11.28515625" style="63" customWidth="1"/>
    <col min="11316" max="11318" width="52.42578125" style="63"/>
    <col min="11319" max="11320" width="52.42578125" style="63" customWidth="1"/>
    <col min="11321" max="11321" width="32.85546875" style="63" customWidth="1"/>
    <col min="11322" max="11322" width="22.5703125" style="63" customWidth="1"/>
    <col min="11323" max="11515" width="52.42578125" style="63"/>
    <col min="11516" max="11516" width="25.5703125" style="63" customWidth="1"/>
    <col min="11517" max="11517" width="12.5703125" style="63" customWidth="1"/>
    <col min="11518" max="11519" width="15.140625" style="63" customWidth="1"/>
    <col min="11520" max="11520" width="28" style="63" bestFit="1" customWidth="1"/>
    <col min="11521" max="11521" width="21.42578125" style="63" bestFit="1" customWidth="1"/>
    <col min="11522" max="11522" width="35.5703125" style="63" bestFit="1" customWidth="1"/>
    <col min="11523" max="11523" width="35.28515625" style="63" customWidth="1"/>
    <col min="11524" max="11524" width="19.7109375" style="63" bestFit="1" customWidth="1"/>
    <col min="11525" max="11525" width="69.5703125" style="63" customWidth="1"/>
    <col min="11526" max="11526" width="14.85546875" style="63" bestFit="1" customWidth="1"/>
    <col min="11527" max="11527" width="23.140625" style="63" bestFit="1" customWidth="1"/>
    <col min="11528" max="11528" width="24.85546875" style="63" customWidth="1"/>
    <col min="11529" max="11529" width="19.5703125" style="63" bestFit="1" customWidth="1"/>
    <col min="11530" max="11530" width="47.7109375" style="63" bestFit="1" customWidth="1"/>
    <col min="11531" max="11531" width="8.85546875" style="63" bestFit="1" customWidth="1"/>
    <col min="11532" max="11532" width="14" style="63" bestFit="1" customWidth="1"/>
    <col min="11533" max="11533" width="35.5703125" style="63" bestFit="1" customWidth="1"/>
    <col min="11534" max="11534" width="17.42578125" style="63" bestFit="1" customWidth="1"/>
    <col min="11535" max="11535" width="10.42578125" style="63" bestFit="1" customWidth="1"/>
    <col min="11536" max="11536" width="14.140625" style="63" bestFit="1" customWidth="1"/>
    <col min="11537" max="11537" width="24.140625" style="63" bestFit="1" customWidth="1"/>
    <col min="11538" max="11538" width="18" style="63" customWidth="1"/>
    <col min="11539" max="11539" width="18.42578125" style="63" bestFit="1" customWidth="1"/>
    <col min="11540" max="11540" width="16.85546875" style="63" bestFit="1" customWidth="1"/>
    <col min="11541" max="11541" width="19.5703125" style="63" customWidth="1"/>
    <col min="11542" max="11542" width="17.7109375" style="63" bestFit="1" customWidth="1"/>
    <col min="11543" max="11543" width="9.28515625" style="63" customWidth="1"/>
    <col min="11544" max="11544" width="20.85546875" style="63" bestFit="1" customWidth="1"/>
    <col min="11545" max="11545" width="26.28515625" style="63" customWidth="1"/>
    <col min="11546" max="11546" width="11.85546875" style="63" bestFit="1" customWidth="1"/>
    <col min="11547" max="11547" width="6.140625" style="63" customWidth="1"/>
    <col min="11548" max="11548" width="8.42578125" style="63" customWidth="1"/>
    <col min="11549" max="11549" width="18.42578125" style="63" bestFit="1" customWidth="1"/>
    <col min="11550" max="11550" width="52.42578125" style="63"/>
    <col min="11551" max="11551" width="19.42578125" style="63" customWidth="1"/>
    <col min="11552" max="11553" width="23.85546875" style="63" customWidth="1"/>
    <col min="11554" max="11554" width="22" style="63" customWidth="1"/>
    <col min="11555" max="11555" width="12.42578125" style="63" customWidth="1"/>
    <col min="11556" max="11556" width="15.7109375" style="63" customWidth="1"/>
    <col min="11557" max="11557" width="13.140625" style="63" customWidth="1"/>
    <col min="11558" max="11558" width="52.42578125" style="63"/>
    <col min="11559" max="11559" width="15.7109375" style="63" customWidth="1"/>
    <col min="11560" max="11560" width="13.85546875" style="63" customWidth="1"/>
    <col min="11561" max="11564" width="52.42578125" style="63"/>
    <col min="11565" max="11565" width="14.28515625" style="63" customWidth="1"/>
    <col min="11566" max="11566" width="12.42578125" style="63" customWidth="1"/>
    <col min="11567" max="11567" width="19.7109375" style="63" customWidth="1"/>
    <col min="11568" max="11568" width="17.42578125" style="63" customWidth="1"/>
    <col min="11569" max="11569" width="11.85546875" style="63" customWidth="1"/>
    <col min="11570" max="11570" width="10.5703125" style="63" customWidth="1"/>
    <col min="11571" max="11571" width="11.28515625" style="63" customWidth="1"/>
    <col min="11572" max="11574" width="52.42578125" style="63"/>
    <col min="11575" max="11576" width="52.42578125" style="63" customWidth="1"/>
    <col min="11577" max="11577" width="32.85546875" style="63" customWidth="1"/>
    <col min="11578" max="11578" width="22.5703125" style="63" customWidth="1"/>
    <col min="11579" max="11771" width="52.42578125" style="63"/>
    <col min="11772" max="11772" width="25.5703125" style="63" customWidth="1"/>
    <col min="11773" max="11773" width="12.5703125" style="63" customWidth="1"/>
    <col min="11774" max="11775" width="15.140625" style="63" customWidth="1"/>
    <col min="11776" max="11776" width="28" style="63" bestFit="1" customWidth="1"/>
    <col min="11777" max="11777" width="21.42578125" style="63" bestFit="1" customWidth="1"/>
    <col min="11778" max="11778" width="35.5703125" style="63" bestFit="1" customWidth="1"/>
    <col min="11779" max="11779" width="35.28515625" style="63" customWidth="1"/>
    <col min="11780" max="11780" width="19.7109375" style="63" bestFit="1" customWidth="1"/>
    <col min="11781" max="11781" width="69.5703125" style="63" customWidth="1"/>
    <col min="11782" max="11782" width="14.85546875" style="63" bestFit="1" customWidth="1"/>
    <col min="11783" max="11783" width="23.140625" style="63" bestFit="1" customWidth="1"/>
    <col min="11784" max="11784" width="24.85546875" style="63" customWidth="1"/>
    <col min="11785" max="11785" width="19.5703125" style="63" bestFit="1" customWidth="1"/>
    <col min="11786" max="11786" width="47.7109375" style="63" bestFit="1" customWidth="1"/>
    <col min="11787" max="11787" width="8.85546875" style="63" bestFit="1" customWidth="1"/>
    <col min="11788" max="11788" width="14" style="63" bestFit="1" customWidth="1"/>
    <col min="11789" max="11789" width="35.5703125" style="63" bestFit="1" customWidth="1"/>
    <col min="11790" max="11790" width="17.42578125" style="63" bestFit="1" customWidth="1"/>
    <col min="11791" max="11791" width="10.42578125" style="63" bestFit="1" customWidth="1"/>
    <col min="11792" max="11792" width="14.140625" style="63" bestFit="1" customWidth="1"/>
    <col min="11793" max="11793" width="24.140625" style="63" bestFit="1" customWidth="1"/>
    <col min="11794" max="11794" width="18" style="63" customWidth="1"/>
    <col min="11795" max="11795" width="18.42578125" style="63" bestFit="1" customWidth="1"/>
    <col min="11796" max="11796" width="16.85546875" style="63" bestFit="1" customWidth="1"/>
    <col min="11797" max="11797" width="19.5703125" style="63" customWidth="1"/>
    <col min="11798" max="11798" width="17.7109375" style="63" bestFit="1" customWidth="1"/>
    <col min="11799" max="11799" width="9.28515625" style="63" customWidth="1"/>
    <col min="11800" max="11800" width="20.85546875" style="63" bestFit="1" customWidth="1"/>
    <col min="11801" max="11801" width="26.28515625" style="63" customWidth="1"/>
    <col min="11802" max="11802" width="11.85546875" style="63" bestFit="1" customWidth="1"/>
    <col min="11803" max="11803" width="6.140625" style="63" customWidth="1"/>
    <col min="11804" max="11804" width="8.42578125" style="63" customWidth="1"/>
    <col min="11805" max="11805" width="18.42578125" style="63" bestFit="1" customWidth="1"/>
    <col min="11806" max="11806" width="52.42578125" style="63"/>
    <col min="11807" max="11807" width="19.42578125" style="63" customWidth="1"/>
    <col min="11808" max="11809" width="23.85546875" style="63" customWidth="1"/>
    <col min="11810" max="11810" width="22" style="63" customWidth="1"/>
    <col min="11811" max="11811" width="12.42578125" style="63" customWidth="1"/>
    <col min="11812" max="11812" width="15.7109375" style="63" customWidth="1"/>
    <col min="11813" max="11813" width="13.140625" style="63" customWidth="1"/>
    <col min="11814" max="11814" width="52.42578125" style="63"/>
    <col min="11815" max="11815" width="15.7109375" style="63" customWidth="1"/>
    <col min="11816" max="11816" width="13.85546875" style="63" customWidth="1"/>
    <col min="11817" max="11820" width="52.42578125" style="63"/>
    <col min="11821" max="11821" width="14.28515625" style="63" customWidth="1"/>
    <col min="11822" max="11822" width="12.42578125" style="63" customWidth="1"/>
    <col min="11823" max="11823" width="19.7109375" style="63" customWidth="1"/>
    <col min="11824" max="11824" width="17.42578125" style="63" customWidth="1"/>
    <col min="11825" max="11825" width="11.85546875" style="63" customWidth="1"/>
    <col min="11826" max="11826" width="10.5703125" style="63" customWidth="1"/>
    <col min="11827" max="11827" width="11.28515625" style="63" customWidth="1"/>
    <col min="11828" max="11830" width="52.42578125" style="63"/>
    <col min="11831" max="11832" width="52.42578125" style="63" customWidth="1"/>
    <col min="11833" max="11833" width="32.85546875" style="63" customWidth="1"/>
    <col min="11834" max="11834" width="22.5703125" style="63" customWidth="1"/>
    <col min="11835" max="12027" width="52.42578125" style="63"/>
    <col min="12028" max="12028" width="25.5703125" style="63" customWidth="1"/>
    <col min="12029" max="12029" width="12.5703125" style="63" customWidth="1"/>
    <col min="12030" max="12031" width="15.140625" style="63" customWidth="1"/>
    <col min="12032" max="12032" width="28" style="63" bestFit="1" customWidth="1"/>
    <col min="12033" max="12033" width="21.42578125" style="63" bestFit="1" customWidth="1"/>
    <col min="12034" max="12034" width="35.5703125" style="63" bestFit="1" customWidth="1"/>
    <col min="12035" max="12035" width="35.28515625" style="63" customWidth="1"/>
    <col min="12036" max="12036" width="19.7109375" style="63" bestFit="1" customWidth="1"/>
    <col min="12037" max="12037" width="69.5703125" style="63" customWidth="1"/>
    <col min="12038" max="12038" width="14.85546875" style="63" bestFit="1" customWidth="1"/>
    <col min="12039" max="12039" width="23.140625" style="63" bestFit="1" customWidth="1"/>
    <col min="12040" max="12040" width="24.85546875" style="63" customWidth="1"/>
    <col min="12041" max="12041" width="19.5703125" style="63" bestFit="1" customWidth="1"/>
    <col min="12042" max="12042" width="47.7109375" style="63" bestFit="1" customWidth="1"/>
    <col min="12043" max="12043" width="8.85546875" style="63" bestFit="1" customWidth="1"/>
    <col min="12044" max="12044" width="14" style="63" bestFit="1" customWidth="1"/>
    <col min="12045" max="12045" width="35.5703125" style="63" bestFit="1" customWidth="1"/>
    <col min="12046" max="12046" width="17.42578125" style="63" bestFit="1" customWidth="1"/>
    <col min="12047" max="12047" width="10.42578125" style="63" bestFit="1" customWidth="1"/>
    <col min="12048" max="12048" width="14.140625" style="63" bestFit="1" customWidth="1"/>
    <col min="12049" max="12049" width="24.140625" style="63" bestFit="1" customWidth="1"/>
    <col min="12050" max="12050" width="18" style="63" customWidth="1"/>
    <col min="12051" max="12051" width="18.42578125" style="63" bestFit="1" customWidth="1"/>
    <col min="12052" max="12052" width="16.85546875" style="63" bestFit="1" customWidth="1"/>
    <col min="12053" max="12053" width="19.5703125" style="63" customWidth="1"/>
    <col min="12054" max="12054" width="17.7109375" style="63" bestFit="1" customWidth="1"/>
    <col min="12055" max="12055" width="9.28515625" style="63" customWidth="1"/>
    <col min="12056" max="12056" width="20.85546875" style="63" bestFit="1" customWidth="1"/>
    <col min="12057" max="12057" width="26.28515625" style="63" customWidth="1"/>
    <col min="12058" max="12058" width="11.85546875" style="63" bestFit="1" customWidth="1"/>
    <col min="12059" max="12059" width="6.140625" style="63" customWidth="1"/>
    <col min="12060" max="12060" width="8.42578125" style="63" customWidth="1"/>
    <col min="12061" max="12061" width="18.42578125" style="63" bestFit="1" customWidth="1"/>
    <col min="12062" max="12062" width="52.42578125" style="63"/>
    <col min="12063" max="12063" width="19.42578125" style="63" customWidth="1"/>
    <col min="12064" max="12065" width="23.85546875" style="63" customWidth="1"/>
    <col min="12066" max="12066" width="22" style="63" customWidth="1"/>
    <col min="12067" max="12067" width="12.42578125" style="63" customWidth="1"/>
    <col min="12068" max="12068" width="15.7109375" style="63" customWidth="1"/>
    <col min="12069" max="12069" width="13.140625" style="63" customWidth="1"/>
    <col min="12070" max="12070" width="52.42578125" style="63"/>
    <col min="12071" max="12071" width="15.7109375" style="63" customWidth="1"/>
    <col min="12072" max="12072" width="13.85546875" style="63" customWidth="1"/>
    <col min="12073" max="12076" width="52.42578125" style="63"/>
    <col min="12077" max="12077" width="14.28515625" style="63" customWidth="1"/>
    <col min="12078" max="12078" width="12.42578125" style="63" customWidth="1"/>
    <col min="12079" max="12079" width="19.7109375" style="63" customWidth="1"/>
    <col min="12080" max="12080" width="17.42578125" style="63" customWidth="1"/>
    <col min="12081" max="12081" width="11.85546875" style="63" customWidth="1"/>
    <col min="12082" max="12082" width="10.5703125" style="63" customWidth="1"/>
    <col min="12083" max="12083" width="11.28515625" style="63" customWidth="1"/>
    <col min="12084" max="12086" width="52.42578125" style="63"/>
    <col min="12087" max="12088" width="52.42578125" style="63" customWidth="1"/>
    <col min="12089" max="12089" width="32.85546875" style="63" customWidth="1"/>
    <col min="12090" max="12090" width="22.5703125" style="63" customWidth="1"/>
    <col min="12091" max="12283" width="52.42578125" style="63"/>
    <col min="12284" max="12284" width="25.5703125" style="63" customWidth="1"/>
    <col min="12285" max="12285" width="12.5703125" style="63" customWidth="1"/>
    <col min="12286" max="12287" width="15.140625" style="63" customWidth="1"/>
    <col min="12288" max="12288" width="28" style="63" bestFit="1" customWidth="1"/>
    <col min="12289" max="12289" width="21.42578125" style="63" bestFit="1" customWidth="1"/>
    <col min="12290" max="12290" width="35.5703125" style="63" bestFit="1" customWidth="1"/>
    <col min="12291" max="12291" width="35.28515625" style="63" customWidth="1"/>
    <col min="12292" max="12292" width="19.7109375" style="63" bestFit="1" customWidth="1"/>
    <col min="12293" max="12293" width="69.5703125" style="63" customWidth="1"/>
    <col min="12294" max="12294" width="14.85546875" style="63" bestFit="1" customWidth="1"/>
    <col min="12295" max="12295" width="23.140625" style="63" bestFit="1" customWidth="1"/>
    <col min="12296" max="12296" width="24.85546875" style="63" customWidth="1"/>
    <col min="12297" max="12297" width="19.5703125" style="63" bestFit="1" customWidth="1"/>
    <col min="12298" max="12298" width="47.7109375" style="63" bestFit="1" customWidth="1"/>
    <col min="12299" max="12299" width="8.85546875" style="63" bestFit="1" customWidth="1"/>
    <col min="12300" max="12300" width="14" style="63" bestFit="1" customWidth="1"/>
    <col min="12301" max="12301" width="35.5703125" style="63" bestFit="1" customWidth="1"/>
    <col min="12302" max="12302" width="17.42578125" style="63" bestFit="1" customWidth="1"/>
    <col min="12303" max="12303" width="10.42578125" style="63" bestFit="1" customWidth="1"/>
    <col min="12304" max="12304" width="14.140625" style="63" bestFit="1" customWidth="1"/>
    <col min="12305" max="12305" width="24.140625" style="63" bestFit="1" customWidth="1"/>
    <col min="12306" max="12306" width="18" style="63" customWidth="1"/>
    <col min="12307" max="12307" width="18.42578125" style="63" bestFit="1" customWidth="1"/>
    <col min="12308" max="12308" width="16.85546875" style="63" bestFit="1" customWidth="1"/>
    <col min="12309" max="12309" width="19.5703125" style="63" customWidth="1"/>
    <col min="12310" max="12310" width="17.7109375" style="63" bestFit="1" customWidth="1"/>
    <col min="12311" max="12311" width="9.28515625" style="63" customWidth="1"/>
    <col min="12312" max="12312" width="20.85546875" style="63" bestFit="1" customWidth="1"/>
    <col min="12313" max="12313" width="26.28515625" style="63" customWidth="1"/>
    <col min="12314" max="12314" width="11.85546875" style="63" bestFit="1" customWidth="1"/>
    <col min="12315" max="12315" width="6.140625" style="63" customWidth="1"/>
    <col min="12316" max="12316" width="8.42578125" style="63" customWidth="1"/>
    <col min="12317" max="12317" width="18.42578125" style="63" bestFit="1" customWidth="1"/>
    <col min="12318" max="12318" width="52.42578125" style="63"/>
    <col min="12319" max="12319" width="19.42578125" style="63" customWidth="1"/>
    <col min="12320" max="12321" width="23.85546875" style="63" customWidth="1"/>
    <col min="12322" max="12322" width="22" style="63" customWidth="1"/>
    <col min="12323" max="12323" width="12.42578125" style="63" customWidth="1"/>
    <col min="12324" max="12324" width="15.7109375" style="63" customWidth="1"/>
    <col min="12325" max="12325" width="13.140625" style="63" customWidth="1"/>
    <col min="12326" max="12326" width="52.42578125" style="63"/>
    <col min="12327" max="12327" width="15.7109375" style="63" customWidth="1"/>
    <col min="12328" max="12328" width="13.85546875" style="63" customWidth="1"/>
    <col min="12329" max="12332" width="52.42578125" style="63"/>
    <col min="12333" max="12333" width="14.28515625" style="63" customWidth="1"/>
    <col min="12334" max="12334" width="12.42578125" style="63" customWidth="1"/>
    <col min="12335" max="12335" width="19.7109375" style="63" customWidth="1"/>
    <col min="12336" max="12336" width="17.42578125" style="63" customWidth="1"/>
    <col min="12337" max="12337" width="11.85546875" style="63" customWidth="1"/>
    <col min="12338" max="12338" width="10.5703125" style="63" customWidth="1"/>
    <col min="12339" max="12339" width="11.28515625" style="63" customWidth="1"/>
    <col min="12340" max="12342" width="52.42578125" style="63"/>
    <col min="12343" max="12344" width="52.42578125" style="63" customWidth="1"/>
    <col min="12345" max="12345" width="32.85546875" style="63" customWidth="1"/>
    <col min="12346" max="12346" width="22.5703125" style="63" customWidth="1"/>
    <col min="12347" max="12539" width="52.42578125" style="63"/>
    <col min="12540" max="12540" width="25.5703125" style="63" customWidth="1"/>
    <col min="12541" max="12541" width="12.5703125" style="63" customWidth="1"/>
    <col min="12542" max="12543" width="15.140625" style="63" customWidth="1"/>
    <col min="12544" max="12544" width="28" style="63" bestFit="1" customWidth="1"/>
    <col min="12545" max="12545" width="21.42578125" style="63" bestFit="1" customWidth="1"/>
    <col min="12546" max="12546" width="35.5703125" style="63" bestFit="1" customWidth="1"/>
    <col min="12547" max="12547" width="35.28515625" style="63" customWidth="1"/>
    <col min="12548" max="12548" width="19.7109375" style="63" bestFit="1" customWidth="1"/>
    <col min="12549" max="12549" width="69.5703125" style="63" customWidth="1"/>
    <col min="12550" max="12550" width="14.85546875" style="63" bestFit="1" customWidth="1"/>
    <col min="12551" max="12551" width="23.140625" style="63" bestFit="1" customWidth="1"/>
    <col min="12552" max="12552" width="24.85546875" style="63" customWidth="1"/>
    <col min="12553" max="12553" width="19.5703125" style="63" bestFit="1" customWidth="1"/>
    <col min="12554" max="12554" width="47.7109375" style="63" bestFit="1" customWidth="1"/>
    <col min="12555" max="12555" width="8.85546875" style="63" bestFit="1" customWidth="1"/>
    <col min="12556" max="12556" width="14" style="63" bestFit="1" customWidth="1"/>
    <col min="12557" max="12557" width="35.5703125" style="63" bestFit="1" customWidth="1"/>
    <col min="12558" max="12558" width="17.42578125" style="63" bestFit="1" customWidth="1"/>
    <col min="12559" max="12559" width="10.42578125" style="63" bestFit="1" customWidth="1"/>
    <col min="12560" max="12560" width="14.140625" style="63" bestFit="1" customWidth="1"/>
    <col min="12561" max="12561" width="24.140625" style="63" bestFit="1" customWidth="1"/>
    <col min="12562" max="12562" width="18" style="63" customWidth="1"/>
    <col min="12563" max="12563" width="18.42578125" style="63" bestFit="1" customWidth="1"/>
    <col min="12564" max="12564" width="16.85546875" style="63" bestFit="1" customWidth="1"/>
    <col min="12565" max="12565" width="19.5703125" style="63" customWidth="1"/>
    <col min="12566" max="12566" width="17.7109375" style="63" bestFit="1" customWidth="1"/>
    <col min="12567" max="12567" width="9.28515625" style="63" customWidth="1"/>
    <col min="12568" max="12568" width="20.85546875" style="63" bestFit="1" customWidth="1"/>
    <col min="12569" max="12569" width="26.28515625" style="63" customWidth="1"/>
    <col min="12570" max="12570" width="11.85546875" style="63" bestFit="1" customWidth="1"/>
    <col min="12571" max="12571" width="6.140625" style="63" customWidth="1"/>
    <col min="12572" max="12572" width="8.42578125" style="63" customWidth="1"/>
    <col min="12573" max="12573" width="18.42578125" style="63" bestFit="1" customWidth="1"/>
    <col min="12574" max="12574" width="52.42578125" style="63"/>
    <col min="12575" max="12575" width="19.42578125" style="63" customWidth="1"/>
    <col min="12576" max="12577" width="23.85546875" style="63" customWidth="1"/>
    <col min="12578" max="12578" width="22" style="63" customWidth="1"/>
    <col min="12579" max="12579" width="12.42578125" style="63" customWidth="1"/>
    <col min="12580" max="12580" width="15.7109375" style="63" customWidth="1"/>
    <col min="12581" max="12581" width="13.140625" style="63" customWidth="1"/>
    <col min="12582" max="12582" width="52.42578125" style="63"/>
    <col min="12583" max="12583" width="15.7109375" style="63" customWidth="1"/>
    <col min="12584" max="12584" width="13.85546875" style="63" customWidth="1"/>
    <col min="12585" max="12588" width="52.42578125" style="63"/>
    <col min="12589" max="12589" width="14.28515625" style="63" customWidth="1"/>
    <col min="12590" max="12590" width="12.42578125" style="63" customWidth="1"/>
    <col min="12591" max="12591" width="19.7109375" style="63" customWidth="1"/>
    <col min="12592" max="12592" width="17.42578125" style="63" customWidth="1"/>
    <col min="12593" max="12593" width="11.85546875" style="63" customWidth="1"/>
    <col min="12594" max="12594" width="10.5703125" style="63" customWidth="1"/>
    <col min="12595" max="12595" width="11.28515625" style="63" customWidth="1"/>
    <col min="12596" max="12598" width="52.42578125" style="63"/>
    <col min="12599" max="12600" width="52.42578125" style="63" customWidth="1"/>
    <col min="12601" max="12601" width="32.85546875" style="63" customWidth="1"/>
    <col min="12602" max="12602" width="22.5703125" style="63" customWidth="1"/>
    <col min="12603" max="12795" width="52.42578125" style="63"/>
    <col min="12796" max="12796" width="25.5703125" style="63" customWidth="1"/>
    <col min="12797" max="12797" width="12.5703125" style="63" customWidth="1"/>
    <col min="12798" max="12799" width="15.140625" style="63" customWidth="1"/>
    <col min="12800" max="12800" width="28" style="63" bestFit="1" customWidth="1"/>
    <col min="12801" max="12801" width="21.42578125" style="63" bestFit="1" customWidth="1"/>
    <col min="12802" max="12802" width="35.5703125" style="63" bestFit="1" customWidth="1"/>
    <col min="12803" max="12803" width="35.28515625" style="63" customWidth="1"/>
    <col min="12804" max="12804" width="19.7109375" style="63" bestFit="1" customWidth="1"/>
    <col min="12805" max="12805" width="69.5703125" style="63" customWidth="1"/>
    <col min="12806" max="12806" width="14.85546875" style="63" bestFit="1" customWidth="1"/>
    <col min="12807" max="12807" width="23.140625" style="63" bestFit="1" customWidth="1"/>
    <col min="12808" max="12808" width="24.85546875" style="63" customWidth="1"/>
    <col min="12809" max="12809" width="19.5703125" style="63" bestFit="1" customWidth="1"/>
    <col min="12810" max="12810" width="47.7109375" style="63" bestFit="1" customWidth="1"/>
    <col min="12811" max="12811" width="8.85546875" style="63" bestFit="1" customWidth="1"/>
    <col min="12812" max="12812" width="14" style="63" bestFit="1" customWidth="1"/>
    <col min="12813" max="12813" width="35.5703125" style="63" bestFit="1" customWidth="1"/>
    <col min="12814" max="12814" width="17.42578125" style="63" bestFit="1" customWidth="1"/>
    <col min="12815" max="12815" width="10.42578125" style="63" bestFit="1" customWidth="1"/>
    <col min="12816" max="12816" width="14.140625" style="63" bestFit="1" customWidth="1"/>
    <col min="12817" max="12817" width="24.140625" style="63" bestFit="1" customWidth="1"/>
    <col min="12818" max="12818" width="18" style="63" customWidth="1"/>
    <col min="12819" max="12819" width="18.42578125" style="63" bestFit="1" customWidth="1"/>
    <col min="12820" max="12820" width="16.85546875" style="63" bestFit="1" customWidth="1"/>
    <col min="12821" max="12821" width="19.5703125" style="63" customWidth="1"/>
    <col min="12822" max="12822" width="17.7109375" style="63" bestFit="1" customWidth="1"/>
    <col min="12823" max="12823" width="9.28515625" style="63" customWidth="1"/>
    <col min="12824" max="12824" width="20.85546875" style="63" bestFit="1" customWidth="1"/>
    <col min="12825" max="12825" width="26.28515625" style="63" customWidth="1"/>
    <col min="12826" max="12826" width="11.85546875" style="63" bestFit="1" customWidth="1"/>
    <col min="12827" max="12827" width="6.140625" style="63" customWidth="1"/>
    <col min="12828" max="12828" width="8.42578125" style="63" customWidth="1"/>
    <col min="12829" max="12829" width="18.42578125" style="63" bestFit="1" customWidth="1"/>
    <col min="12830" max="12830" width="52.42578125" style="63"/>
    <col min="12831" max="12831" width="19.42578125" style="63" customWidth="1"/>
    <col min="12832" max="12833" width="23.85546875" style="63" customWidth="1"/>
    <col min="12834" max="12834" width="22" style="63" customWidth="1"/>
    <col min="12835" max="12835" width="12.42578125" style="63" customWidth="1"/>
    <col min="12836" max="12836" width="15.7109375" style="63" customWidth="1"/>
    <col min="12837" max="12837" width="13.140625" style="63" customWidth="1"/>
    <col min="12838" max="12838" width="52.42578125" style="63"/>
    <col min="12839" max="12839" width="15.7109375" style="63" customWidth="1"/>
    <col min="12840" max="12840" width="13.85546875" style="63" customWidth="1"/>
    <col min="12841" max="12844" width="52.42578125" style="63"/>
    <col min="12845" max="12845" width="14.28515625" style="63" customWidth="1"/>
    <col min="12846" max="12846" width="12.42578125" style="63" customWidth="1"/>
    <col min="12847" max="12847" width="19.7109375" style="63" customWidth="1"/>
    <col min="12848" max="12848" width="17.42578125" style="63" customWidth="1"/>
    <col min="12849" max="12849" width="11.85546875" style="63" customWidth="1"/>
    <col min="12850" max="12850" width="10.5703125" style="63" customWidth="1"/>
    <col min="12851" max="12851" width="11.28515625" style="63" customWidth="1"/>
    <col min="12852" max="12854" width="52.42578125" style="63"/>
    <col min="12855" max="12856" width="52.42578125" style="63" customWidth="1"/>
    <col min="12857" max="12857" width="32.85546875" style="63" customWidth="1"/>
    <col min="12858" max="12858" width="22.5703125" style="63" customWidth="1"/>
    <col min="12859" max="13051" width="52.42578125" style="63"/>
    <col min="13052" max="13052" width="25.5703125" style="63" customWidth="1"/>
    <col min="13053" max="13053" width="12.5703125" style="63" customWidth="1"/>
    <col min="13054" max="13055" width="15.140625" style="63" customWidth="1"/>
    <col min="13056" max="13056" width="28" style="63" bestFit="1" customWidth="1"/>
    <col min="13057" max="13057" width="21.42578125" style="63" bestFit="1" customWidth="1"/>
    <col min="13058" max="13058" width="35.5703125" style="63" bestFit="1" customWidth="1"/>
    <col min="13059" max="13059" width="35.28515625" style="63" customWidth="1"/>
    <col min="13060" max="13060" width="19.7109375" style="63" bestFit="1" customWidth="1"/>
    <col min="13061" max="13061" width="69.5703125" style="63" customWidth="1"/>
    <col min="13062" max="13062" width="14.85546875" style="63" bestFit="1" customWidth="1"/>
    <col min="13063" max="13063" width="23.140625" style="63" bestFit="1" customWidth="1"/>
    <col min="13064" max="13064" width="24.85546875" style="63" customWidth="1"/>
    <col min="13065" max="13065" width="19.5703125" style="63" bestFit="1" customWidth="1"/>
    <col min="13066" max="13066" width="47.7109375" style="63" bestFit="1" customWidth="1"/>
    <col min="13067" max="13067" width="8.85546875" style="63" bestFit="1" customWidth="1"/>
    <col min="13068" max="13068" width="14" style="63" bestFit="1" customWidth="1"/>
    <col min="13069" max="13069" width="35.5703125" style="63" bestFit="1" customWidth="1"/>
    <col min="13070" max="13070" width="17.42578125" style="63" bestFit="1" customWidth="1"/>
    <col min="13071" max="13071" width="10.42578125" style="63" bestFit="1" customWidth="1"/>
    <col min="13072" max="13072" width="14.140625" style="63" bestFit="1" customWidth="1"/>
    <col min="13073" max="13073" width="24.140625" style="63" bestFit="1" customWidth="1"/>
    <col min="13074" max="13074" width="18" style="63" customWidth="1"/>
    <col min="13075" max="13075" width="18.42578125" style="63" bestFit="1" customWidth="1"/>
    <col min="13076" max="13076" width="16.85546875" style="63" bestFit="1" customWidth="1"/>
    <col min="13077" max="13077" width="19.5703125" style="63" customWidth="1"/>
    <col min="13078" max="13078" width="17.7109375" style="63" bestFit="1" customWidth="1"/>
    <col min="13079" max="13079" width="9.28515625" style="63" customWidth="1"/>
    <col min="13080" max="13080" width="20.85546875" style="63" bestFit="1" customWidth="1"/>
    <col min="13081" max="13081" width="26.28515625" style="63" customWidth="1"/>
    <col min="13082" max="13082" width="11.85546875" style="63" bestFit="1" customWidth="1"/>
    <col min="13083" max="13083" width="6.140625" style="63" customWidth="1"/>
    <col min="13084" max="13084" width="8.42578125" style="63" customWidth="1"/>
    <col min="13085" max="13085" width="18.42578125" style="63" bestFit="1" customWidth="1"/>
    <col min="13086" max="13086" width="52.42578125" style="63"/>
    <col min="13087" max="13087" width="19.42578125" style="63" customWidth="1"/>
    <col min="13088" max="13089" width="23.85546875" style="63" customWidth="1"/>
    <col min="13090" max="13090" width="22" style="63" customWidth="1"/>
    <col min="13091" max="13091" width="12.42578125" style="63" customWidth="1"/>
    <col min="13092" max="13092" width="15.7109375" style="63" customWidth="1"/>
    <col min="13093" max="13093" width="13.140625" style="63" customWidth="1"/>
    <col min="13094" max="13094" width="52.42578125" style="63"/>
    <col min="13095" max="13095" width="15.7109375" style="63" customWidth="1"/>
    <col min="13096" max="13096" width="13.85546875" style="63" customWidth="1"/>
    <col min="13097" max="13100" width="52.42578125" style="63"/>
    <col min="13101" max="13101" width="14.28515625" style="63" customWidth="1"/>
    <col min="13102" max="13102" width="12.42578125" style="63" customWidth="1"/>
    <col min="13103" max="13103" width="19.7109375" style="63" customWidth="1"/>
    <col min="13104" max="13104" width="17.42578125" style="63" customWidth="1"/>
    <col min="13105" max="13105" width="11.85546875" style="63" customWidth="1"/>
    <col min="13106" max="13106" width="10.5703125" style="63" customWidth="1"/>
    <col min="13107" max="13107" width="11.28515625" style="63" customWidth="1"/>
    <col min="13108" max="13110" width="52.42578125" style="63"/>
    <col min="13111" max="13112" width="52.42578125" style="63" customWidth="1"/>
    <col min="13113" max="13113" width="32.85546875" style="63" customWidth="1"/>
    <col min="13114" max="13114" width="22.5703125" style="63" customWidth="1"/>
    <col min="13115" max="13307" width="52.42578125" style="63"/>
    <col min="13308" max="13308" width="25.5703125" style="63" customWidth="1"/>
    <col min="13309" max="13309" width="12.5703125" style="63" customWidth="1"/>
    <col min="13310" max="13311" width="15.140625" style="63" customWidth="1"/>
    <col min="13312" max="13312" width="28" style="63" bestFit="1" customWidth="1"/>
    <col min="13313" max="13313" width="21.42578125" style="63" bestFit="1" customWidth="1"/>
    <col min="13314" max="13314" width="35.5703125" style="63" bestFit="1" customWidth="1"/>
    <col min="13315" max="13315" width="35.28515625" style="63" customWidth="1"/>
    <col min="13316" max="13316" width="19.7109375" style="63" bestFit="1" customWidth="1"/>
    <col min="13317" max="13317" width="69.5703125" style="63" customWidth="1"/>
    <col min="13318" max="13318" width="14.85546875" style="63" bestFit="1" customWidth="1"/>
    <col min="13319" max="13319" width="23.140625" style="63" bestFit="1" customWidth="1"/>
    <col min="13320" max="13320" width="24.85546875" style="63" customWidth="1"/>
    <col min="13321" max="13321" width="19.5703125" style="63" bestFit="1" customWidth="1"/>
    <col min="13322" max="13322" width="47.7109375" style="63" bestFit="1" customWidth="1"/>
    <col min="13323" max="13323" width="8.85546875" style="63" bestFit="1" customWidth="1"/>
    <col min="13324" max="13324" width="14" style="63" bestFit="1" customWidth="1"/>
    <col min="13325" max="13325" width="35.5703125" style="63" bestFit="1" customWidth="1"/>
    <col min="13326" max="13326" width="17.42578125" style="63" bestFit="1" customWidth="1"/>
    <col min="13327" max="13327" width="10.42578125" style="63" bestFit="1" customWidth="1"/>
    <col min="13328" max="13328" width="14.140625" style="63" bestFit="1" customWidth="1"/>
    <col min="13329" max="13329" width="24.140625" style="63" bestFit="1" customWidth="1"/>
    <col min="13330" max="13330" width="18" style="63" customWidth="1"/>
    <col min="13331" max="13331" width="18.42578125" style="63" bestFit="1" customWidth="1"/>
    <col min="13332" max="13332" width="16.85546875" style="63" bestFit="1" customWidth="1"/>
    <col min="13333" max="13333" width="19.5703125" style="63" customWidth="1"/>
    <col min="13334" max="13334" width="17.7109375" style="63" bestFit="1" customWidth="1"/>
    <col min="13335" max="13335" width="9.28515625" style="63" customWidth="1"/>
    <col min="13336" max="13336" width="20.85546875" style="63" bestFit="1" customWidth="1"/>
    <col min="13337" max="13337" width="26.28515625" style="63" customWidth="1"/>
    <col min="13338" max="13338" width="11.85546875" style="63" bestFit="1" customWidth="1"/>
    <col min="13339" max="13339" width="6.140625" style="63" customWidth="1"/>
    <col min="13340" max="13340" width="8.42578125" style="63" customWidth="1"/>
    <col min="13341" max="13341" width="18.42578125" style="63" bestFit="1" customWidth="1"/>
    <col min="13342" max="13342" width="52.42578125" style="63"/>
    <col min="13343" max="13343" width="19.42578125" style="63" customWidth="1"/>
    <col min="13344" max="13345" width="23.85546875" style="63" customWidth="1"/>
    <col min="13346" max="13346" width="22" style="63" customWidth="1"/>
    <col min="13347" max="13347" width="12.42578125" style="63" customWidth="1"/>
    <col min="13348" max="13348" width="15.7109375" style="63" customWidth="1"/>
    <col min="13349" max="13349" width="13.140625" style="63" customWidth="1"/>
    <col min="13350" max="13350" width="52.42578125" style="63"/>
    <col min="13351" max="13351" width="15.7109375" style="63" customWidth="1"/>
    <col min="13352" max="13352" width="13.85546875" style="63" customWidth="1"/>
    <col min="13353" max="13356" width="52.42578125" style="63"/>
    <col min="13357" max="13357" width="14.28515625" style="63" customWidth="1"/>
    <col min="13358" max="13358" width="12.42578125" style="63" customWidth="1"/>
    <col min="13359" max="13359" width="19.7109375" style="63" customWidth="1"/>
    <col min="13360" max="13360" width="17.42578125" style="63" customWidth="1"/>
    <col min="13361" max="13361" width="11.85546875" style="63" customWidth="1"/>
    <col min="13362" max="13362" width="10.5703125" style="63" customWidth="1"/>
    <col min="13363" max="13363" width="11.28515625" style="63" customWidth="1"/>
    <col min="13364" max="13366" width="52.42578125" style="63"/>
    <col min="13367" max="13368" width="52.42578125" style="63" customWidth="1"/>
    <col min="13369" max="13369" width="32.85546875" style="63" customWidth="1"/>
    <col min="13370" max="13370" width="22.5703125" style="63" customWidth="1"/>
    <col min="13371" max="13563" width="52.42578125" style="63"/>
    <col min="13564" max="13564" width="25.5703125" style="63" customWidth="1"/>
    <col min="13565" max="13565" width="12.5703125" style="63" customWidth="1"/>
    <col min="13566" max="13567" width="15.140625" style="63" customWidth="1"/>
    <col min="13568" max="13568" width="28" style="63" bestFit="1" customWidth="1"/>
    <col min="13569" max="13569" width="21.42578125" style="63" bestFit="1" customWidth="1"/>
    <col min="13570" max="13570" width="35.5703125" style="63" bestFit="1" customWidth="1"/>
    <col min="13571" max="13571" width="35.28515625" style="63" customWidth="1"/>
    <col min="13572" max="13572" width="19.7109375" style="63" bestFit="1" customWidth="1"/>
    <col min="13573" max="13573" width="69.5703125" style="63" customWidth="1"/>
    <col min="13574" max="13574" width="14.85546875" style="63" bestFit="1" customWidth="1"/>
    <col min="13575" max="13575" width="23.140625" style="63" bestFit="1" customWidth="1"/>
    <col min="13576" max="13576" width="24.85546875" style="63" customWidth="1"/>
    <col min="13577" max="13577" width="19.5703125" style="63" bestFit="1" customWidth="1"/>
    <col min="13578" max="13578" width="47.7109375" style="63" bestFit="1" customWidth="1"/>
    <col min="13579" max="13579" width="8.85546875" style="63" bestFit="1" customWidth="1"/>
    <col min="13580" max="13580" width="14" style="63" bestFit="1" customWidth="1"/>
    <col min="13581" max="13581" width="35.5703125" style="63" bestFit="1" customWidth="1"/>
    <col min="13582" max="13582" width="17.42578125" style="63" bestFit="1" customWidth="1"/>
    <col min="13583" max="13583" width="10.42578125" style="63" bestFit="1" customWidth="1"/>
    <col min="13584" max="13584" width="14.140625" style="63" bestFit="1" customWidth="1"/>
    <col min="13585" max="13585" width="24.140625" style="63" bestFit="1" customWidth="1"/>
    <col min="13586" max="13586" width="18" style="63" customWidth="1"/>
    <col min="13587" max="13587" width="18.42578125" style="63" bestFit="1" customWidth="1"/>
    <col min="13588" max="13588" width="16.85546875" style="63" bestFit="1" customWidth="1"/>
    <col min="13589" max="13589" width="19.5703125" style="63" customWidth="1"/>
    <col min="13590" max="13590" width="17.7109375" style="63" bestFit="1" customWidth="1"/>
    <col min="13591" max="13591" width="9.28515625" style="63" customWidth="1"/>
    <col min="13592" max="13592" width="20.85546875" style="63" bestFit="1" customWidth="1"/>
    <col min="13593" max="13593" width="26.28515625" style="63" customWidth="1"/>
    <col min="13594" max="13594" width="11.85546875" style="63" bestFit="1" customWidth="1"/>
    <col min="13595" max="13595" width="6.140625" style="63" customWidth="1"/>
    <col min="13596" max="13596" width="8.42578125" style="63" customWidth="1"/>
    <col min="13597" max="13597" width="18.42578125" style="63" bestFit="1" customWidth="1"/>
    <col min="13598" max="13598" width="52.42578125" style="63"/>
    <col min="13599" max="13599" width="19.42578125" style="63" customWidth="1"/>
    <col min="13600" max="13601" width="23.85546875" style="63" customWidth="1"/>
    <col min="13602" max="13602" width="22" style="63" customWidth="1"/>
    <col min="13603" max="13603" width="12.42578125" style="63" customWidth="1"/>
    <col min="13604" max="13604" width="15.7109375" style="63" customWidth="1"/>
    <col min="13605" max="13605" width="13.140625" style="63" customWidth="1"/>
    <col min="13606" max="13606" width="52.42578125" style="63"/>
    <col min="13607" max="13607" width="15.7109375" style="63" customWidth="1"/>
    <col min="13608" max="13608" width="13.85546875" style="63" customWidth="1"/>
    <col min="13609" max="13612" width="52.42578125" style="63"/>
    <col min="13613" max="13613" width="14.28515625" style="63" customWidth="1"/>
    <col min="13614" max="13614" width="12.42578125" style="63" customWidth="1"/>
    <col min="13615" max="13615" width="19.7109375" style="63" customWidth="1"/>
    <col min="13616" max="13616" width="17.42578125" style="63" customWidth="1"/>
    <col min="13617" max="13617" width="11.85546875" style="63" customWidth="1"/>
    <col min="13618" max="13618" width="10.5703125" style="63" customWidth="1"/>
    <col min="13619" max="13619" width="11.28515625" style="63" customWidth="1"/>
    <col min="13620" max="13622" width="52.42578125" style="63"/>
    <col min="13623" max="13624" width="52.42578125" style="63" customWidth="1"/>
    <col min="13625" max="13625" width="32.85546875" style="63" customWidth="1"/>
    <col min="13626" max="13626" width="22.5703125" style="63" customWidth="1"/>
    <col min="13627" max="13819" width="52.42578125" style="63"/>
    <col min="13820" max="13820" width="25.5703125" style="63" customWidth="1"/>
    <col min="13821" max="13821" width="12.5703125" style="63" customWidth="1"/>
    <col min="13822" max="13823" width="15.140625" style="63" customWidth="1"/>
    <col min="13824" max="13824" width="28" style="63" bestFit="1" customWidth="1"/>
    <col min="13825" max="13825" width="21.42578125" style="63" bestFit="1" customWidth="1"/>
    <col min="13826" max="13826" width="35.5703125" style="63" bestFit="1" customWidth="1"/>
    <col min="13827" max="13827" width="35.28515625" style="63" customWidth="1"/>
    <col min="13828" max="13828" width="19.7109375" style="63" bestFit="1" customWidth="1"/>
    <col min="13829" max="13829" width="69.5703125" style="63" customWidth="1"/>
    <col min="13830" max="13830" width="14.85546875" style="63" bestFit="1" customWidth="1"/>
    <col min="13831" max="13831" width="23.140625" style="63" bestFit="1" customWidth="1"/>
    <col min="13832" max="13832" width="24.85546875" style="63" customWidth="1"/>
    <col min="13833" max="13833" width="19.5703125" style="63" bestFit="1" customWidth="1"/>
    <col min="13834" max="13834" width="47.7109375" style="63" bestFit="1" customWidth="1"/>
    <col min="13835" max="13835" width="8.85546875" style="63" bestFit="1" customWidth="1"/>
    <col min="13836" max="13836" width="14" style="63" bestFit="1" customWidth="1"/>
    <col min="13837" max="13837" width="35.5703125" style="63" bestFit="1" customWidth="1"/>
    <col min="13838" max="13838" width="17.42578125" style="63" bestFit="1" customWidth="1"/>
    <col min="13839" max="13839" width="10.42578125" style="63" bestFit="1" customWidth="1"/>
    <col min="13840" max="13840" width="14.140625" style="63" bestFit="1" customWidth="1"/>
    <col min="13841" max="13841" width="24.140625" style="63" bestFit="1" customWidth="1"/>
    <col min="13842" max="13842" width="18" style="63" customWidth="1"/>
    <col min="13843" max="13843" width="18.42578125" style="63" bestFit="1" customWidth="1"/>
    <col min="13844" max="13844" width="16.85546875" style="63" bestFit="1" customWidth="1"/>
    <col min="13845" max="13845" width="19.5703125" style="63" customWidth="1"/>
    <col min="13846" max="13846" width="17.7109375" style="63" bestFit="1" customWidth="1"/>
    <col min="13847" max="13847" width="9.28515625" style="63" customWidth="1"/>
    <col min="13848" max="13848" width="20.85546875" style="63" bestFit="1" customWidth="1"/>
    <col min="13849" max="13849" width="26.28515625" style="63" customWidth="1"/>
    <col min="13850" max="13850" width="11.85546875" style="63" bestFit="1" customWidth="1"/>
    <col min="13851" max="13851" width="6.140625" style="63" customWidth="1"/>
    <col min="13852" max="13852" width="8.42578125" style="63" customWidth="1"/>
    <col min="13853" max="13853" width="18.42578125" style="63" bestFit="1" customWidth="1"/>
    <col min="13854" max="13854" width="52.42578125" style="63"/>
    <col min="13855" max="13855" width="19.42578125" style="63" customWidth="1"/>
    <col min="13856" max="13857" width="23.85546875" style="63" customWidth="1"/>
    <col min="13858" max="13858" width="22" style="63" customWidth="1"/>
    <col min="13859" max="13859" width="12.42578125" style="63" customWidth="1"/>
    <col min="13860" max="13860" width="15.7109375" style="63" customWidth="1"/>
    <col min="13861" max="13861" width="13.140625" style="63" customWidth="1"/>
    <col min="13862" max="13862" width="52.42578125" style="63"/>
    <col min="13863" max="13863" width="15.7109375" style="63" customWidth="1"/>
    <col min="13864" max="13864" width="13.85546875" style="63" customWidth="1"/>
    <col min="13865" max="13868" width="52.42578125" style="63"/>
    <col min="13869" max="13869" width="14.28515625" style="63" customWidth="1"/>
    <col min="13870" max="13870" width="12.42578125" style="63" customWidth="1"/>
    <col min="13871" max="13871" width="19.7109375" style="63" customWidth="1"/>
    <col min="13872" max="13872" width="17.42578125" style="63" customWidth="1"/>
    <col min="13873" max="13873" width="11.85546875" style="63" customWidth="1"/>
    <col min="13874" max="13874" width="10.5703125" style="63" customWidth="1"/>
    <col min="13875" max="13875" width="11.28515625" style="63" customWidth="1"/>
    <col min="13876" max="13878" width="52.42578125" style="63"/>
    <col min="13879" max="13880" width="52.42578125" style="63" customWidth="1"/>
    <col min="13881" max="13881" width="32.85546875" style="63" customWidth="1"/>
    <col min="13882" max="13882" width="22.5703125" style="63" customWidth="1"/>
    <col min="13883" max="14075" width="52.42578125" style="63"/>
    <col min="14076" max="14076" width="25.5703125" style="63" customWidth="1"/>
    <col min="14077" max="14077" width="12.5703125" style="63" customWidth="1"/>
    <col min="14078" max="14079" width="15.140625" style="63" customWidth="1"/>
    <col min="14080" max="14080" width="28" style="63" bestFit="1" customWidth="1"/>
    <col min="14081" max="14081" width="21.42578125" style="63" bestFit="1" customWidth="1"/>
    <col min="14082" max="14082" width="35.5703125" style="63" bestFit="1" customWidth="1"/>
    <col min="14083" max="14083" width="35.28515625" style="63" customWidth="1"/>
    <col min="14084" max="14084" width="19.7109375" style="63" bestFit="1" customWidth="1"/>
    <col min="14085" max="14085" width="69.5703125" style="63" customWidth="1"/>
    <col min="14086" max="14086" width="14.85546875" style="63" bestFit="1" customWidth="1"/>
    <col min="14087" max="14087" width="23.140625" style="63" bestFit="1" customWidth="1"/>
    <col min="14088" max="14088" width="24.85546875" style="63" customWidth="1"/>
    <col min="14089" max="14089" width="19.5703125" style="63" bestFit="1" customWidth="1"/>
    <col min="14090" max="14090" width="47.7109375" style="63" bestFit="1" customWidth="1"/>
    <col min="14091" max="14091" width="8.85546875" style="63" bestFit="1" customWidth="1"/>
    <col min="14092" max="14092" width="14" style="63" bestFit="1" customWidth="1"/>
    <col min="14093" max="14093" width="35.5703125" style="63" bestFit="1" customWidth="1"/>
    <col min="14094" max="14094" width="17.42578125" style="63" bestFit="1" customWidth="1"/>
    <col min="14095" max="14095" width="10.42578125" style="63" bestFit="1" customWidth="1"/>
    <col min="14096" max="14096" width="14.140625" style="63" bestFit="1" customWidth="1"/>
    <col min="14097" max="14097" width="24.140625" style="63" bestFit="1" customWidth="1"/>
    <col min="14098" max="14098" width="18" style="63" customWidth="1"/>
    <col min="14099" max="14099" width="18.42578125" style="63" bestFit="1" customWidth="1"/>
    <col min="14100" max="14100" width="16.85546875" style="63" bestFit="1" customWidth="1"/>
    <col min="14101" max="14101" width="19.5703125" style="63" customWidth="1"/>
    <col min="14102" max="14102" width="17.7109375" style="63" bestFit="1" customWidth="1"/>
    <col min="14103" max="14103" width="9.28515625" style="63" customWidth="1"/>
    <col min="14104" max="14104" width="20.85546875" style="63" bestFit="1" customWidth="1"/>
    <col min="14105" max="14105" width="26.28515625" style="63" customWidth="1"/>
    <col min="14106" max="14106" width="11.85546875" style="63" bestFit="1" customWidth="1"/>
    <col min="14107" max="14107" width="6.140625" style="63" customWidth="1"/>
    <col min="14108" max="14108" width="8.42578125" style="63" customWidth="1"/>
    <col min="14109" max="14109" width="18.42578125" style="63" bestFit="1" customWidth="1"/>
    <col min="14110" max="14110" width="52.42578125" style="63"/>
    <col min="14111" max="14111" width="19.42578125" style="63" customWidth="1"/>
    <col min="14112" max="14113" width="23.85546875" style="63" customWidth="1"/>
    <col min="14114" max="14114" width="22" style="63" customWidth="1"/>
    <col min="14115" max="14115" width="12.42578125" style="63" customWidth="1"/>
    <col min="14116" max="14116" width="15.7109375" style="63" customWidth="1"/>
    <col min="14117" max="14117" width="13.140625" style="63" customWidth="1"/>
    <col min="14118" max="14118" width="52.42578125" style="63"/>
    <col min="14119" max="14119" width="15.7109375" style="63" customWidth="1"/>
    <col min="14120" max="14120" width="13.85546875" style="63" customWidth="1"/>
    <col min="14121" max="14124" width="52.42578125" style="63"/>
    <col min="14125" max="14125" width="14.28515625" style="63" customWidth="1"/>
    <col min="14126" max="14126" width="12.42578125" style="63" customWidth="1"/>
    <col min="14127" max="14127" width="19.7109375" style="63" customWidth="1"/>
    <col min="14128" max="14128" width="17.42578125" style="63" customWidth="1"/>
    <col min="14129" max="14129" width="11.85546875" style="63" customWidth="1"/>
    <col min="14130" max="14130" width="10.5703125" style="63" customWidth="1"/>
    <col min="14131" max="14131" width="11.28515625" style="63" customWidth="1"/>
    <col min="14132" max="14134" width="52.42578125" style="63"/>
    <col min="14135" max="14136" width="52.42578125" style="63" customWidth="1"/>
    <col min="14137" max="14137" width="32.85546875" style="63" customWidth="1"/>
    <col min="14138" max="14138" width="22.5703125" style="63" customWidth="1"/>
    <col min="14139" max="14331" width="52.42578125" style="63"/>
    <col min="14332" max="14332" width="25.5703125" style="63" customWidth="1"/>
    <col min="14333" max="14333" width="12.5703125" style="63" customWidth="1"/>
    <col min="14334" max="14335" width="15.140625" style="63" customWidth="1"/>
    <col min="14336" max="14336" width="28" style="63" bestFit="1" customWidth="1"/>
    <col min="14337" max="14337" width="21.42578125" style="63" bestFit="1" customWidth="1"/>
    <col min="14338" max="14338" width="35.5703125" style="63" bestFit="1" customWidth="1"/>
    <col min="14339" max="14339" width="35.28515625" style="63" customWidth="1"/>
    <col min="14340" max="14340" width="19.7109375" style="63" bestFit="1" customWidth="1"/>
    <col min="14341" max="14341" width="69.5703125" style="63" customWidth="1"/>
    <col min="14342" max="14342" width="14.85546875" style="63" bestFit="1" customWidth="1"/>
    <col min="14343" max="14343" width="23.140625" style="63" bestFit="1" customWidth="1"/>
    <col min="14344" max="14344" width="24.85546875" style="63" customWidth="1"/>
    <col min="14345" max="14345" width="19.5703125" style="63" bestFit="1" customWidth="1"/>
    <col min="14346" max="14346" width="47.7109375" style="63" bestFit="1" customWidth="1"/>
    <col min="14347" max="14347" width="8.85546875" style="63" bestFit="1" customWidth="1"/>
    <col min="14348" max="14348" width="14" style="63" bestFit="1" customWidth="1"/>
    <col min="14349" max="14349" width="35.5703125" style="63" bestFit="1" customWidth="1"/>
    <col min="14350" max="14350" width="17.42578125" style="63" bestFit="1" customWidth="1"/>
    <col min="14351" max="14351" width="10.42578125" style="63" bestFit="1" customWidth="1"/>
    <col min="14352" max="14352" width="14.140625" style="63" bestFit="1" customWidth="1"/>
    <col min="14353" max="14353" width="24.140625" style="63" bestFit="1" customWidth="1"/>
    <col min="14354" max="14354" width="18" style="63" customWidth="1"/>
    <col min="14355" max="14355" width="18.42578125" style="63" bestFit="1" customWidth="1"/>
    <col min="14356" max="14356" width="16.85546875" style="63" bestFit="1" customWidth="1"/>
    <col min="14357" max="14357" width="19.5703125" style="63" customWidth="1"/>
    <col min="14358" max="14358" width="17.7109375" style="63" bestFit="1" customWidth="1"/>
    <col min="14359" max="14359" width="9.28515625" style="63" customWidth="1"/>
    <col min="14360" max="14360" width="20.85546875" style="63" bestFit="1" customWidth="1"/>
    <col min="14361" max="14361" width="26.28515625" style="63" customWidth="1"/>
    <col min="14362" max="14362" width="11.85546875" style="63" bestFit="1" customWidth="1"/>
    <col min="14363" max="14363" width="6.140625" style="63" customWidth="1"/>
    <col min="14364" max="14364" width="8.42578125" style="63" customWidth="1"/>
    <col min="14365" max="14365" width="18.42578125" style="63" bestFit="1" customWidth="1"/>
    <col min="14366" max="14366" width="52.42578125" style="63"/>
    <col min="14367" max="14367" width="19.42578125" style="63" customWidth="1"/>
    <col min="14368" max="14369" width="23.85546875" style="63" customWidth="1"/>
    <col min="14370" max="14370" width="22" style="63" customWidth="1"/>
    <col min="14371" max="14371" width="12.42578125" style="63" customWidth="1"/>
    <col min="14372" max="14372" width="15.7109375" style="63" customWidth="1"/>
    <col min="14373" max="14373" width="13.140625" style="63" customWidth="1"/>
    <col min="14374" max="14374" width="52.42578125" style="63"/>
    <col min="14375" max="14375" width="15.7109375" style="63" customWidth="1"/>
    <col min="14376" max="14376" width="13.85546875" style="63" customWidth="1"/>
    <col min="14377" max="14380" width="52.42578125" style="63"/>
    <col min="14381" max="14381" width="14.28515625" style="63" customWidth="1"/>
    <col min="14382" max="14382" width="12.42578125" style="63" customWidth="1"/>
    <col min="14383" max="14383" width="19.7109375" style="63" customWidth="1"/>
    <col min="14384" max="14384" width="17.42578125" style="63" customWidth="1"/>
    <col min="14385" max="14385" width="11.85546875" style="63" customWidth="1"/>
    <col min="14386" max="14386" width="10.5703125" style="63" customWidth="1"/>
    <col min="14387" max="14387" width="11.28515625" style="63" customWidth="1"/>
    <col min="14388" max="14390" width="52.42578125" style="63"/>
    <col min="14391" max="14392" width="52.42578125" style="63" customWidth="1"/>
    <col min="14393" max="14393" width="32.85546875" style="63" customWidth="1"/>
    <col min="14394" max="14394" width="22.5703125" style="63" customWidth="1"/>
    <col min="14395" max="14587" width="52.42578125" style="63"/>
    <col min="14588" max="14588" width="25.5703125" style="63" customWidth="1"/>
    <col min="14589" max="14589" width="12.5703125" style="63" customWidth="1"/>
    <col min="14590" max="14591" width="15.140625" style="63" customWidth="1"/>
    <col min="14592" max="14592" width="28" style="63" bestFit="1" customWidth="1"/>
    <col min="14593" max="14593" width="21.42578125" style="63" bestFit="1" customWidth="1"/>
    <col min="14594" max="14594" width="35.5703125" style="63" bestFit="1" customWidth="1"/>
    <col min="14595" max="14595" width="35.28515625" style="63" customWidth="1"/>
    <col min="14596" max="14596" width="19.7109375" style="63" bestFit="1" customWidth="1"/>
    <col min="14597" max="14597" width="69.5703125" style="63" customWidth="1"/>
    <col min="14598" max="14598" width="14.85546875" style="63" bestFit="1" customWidth="1"/>
    <col min="14599" max="14599" width="23.140625" style="63" bestFit="1" customWidth="1"/>
    <col min="14600" max="14600" width="24.85546875" style="63" customWidth="1"/>
    <col min="14601" max="14601" width="19.5703125" style="63" bestFit="1" customWidth="1"/>
    <col min="14602" max="14602" width="47.7109375" style="63" bestFit="1" customWidth="1"/>
    <col min="14603" max="14603" width="8.85546875" style="63" bestFit="1" customWidth="1"/>
    <col min="14604" max="14604" width="14" style="63" bestFit="1" customWidth="1"/>
    <col min="14605" max="14605" width="35.5703125" style="63" bestFit="1" customWidth="1"/>
    <col min="14606" max="14606" width="17.42578125" style="63" bestFit="1" customWidth="1"/>
    <col min="14607" max="14607" width="10.42578125" style="63" bestFit="1" customWidth="1"/>
    <col min="14608" max="14608" width="14.140625" style="63" bestFit="1" customWidth="1"/>
    <col min="14609" max="14609" width="24.140625" style="63" bestFit="1" customWidth="1"/>
    <col min="14610" max="14610" width="18" style="63" customWidth="1"/>
    <col min="14611" max="14611" width="18.42578125" style="63" bestFit="1" customWidth="1"/>
    <col min="14612" max="14612" width="16.85546875" style="63" bestFit="1" customWidth="1"/>
    <col min="14613" max="14613" width="19.5703125" style="63" customWidth="1"/>
    <col min="14614" max="14614" width="17.7109375" style="63" bestFit="1" customWidth="1"/>
    <col min="14615" max="14615" width="9.28515625" style="63" customWidth="1"/>
    <col min="14616" max="14616" width="20.85546875" style="63" bestFit="1" customWidth="1"/>
    <col min="14617" max="14617" width="26.28515625" style="63" customWidth="1"/>
    <col min="14618" max="14618" width="11.85546875" style="63" bestFit="1" customWidth="1"/>
    <col min="14619" max="14619" width="6.140625" style="63" customWidth="1"/>
    <col min="14620" max="14620" width="8.42578125" style="63" customWidth="1"/>
    <col min="14621" max="14621" width="18.42578125" style="63" bestFit="1" customWidth="1"/>
    <col min="14622" max="14622" width="52.42578125" style="63"/>
    <col min="14623" max="14623" width="19.42578125" style="63" customWidth="1"/>
    <col min="14624" max="14625" width="23.85546875" style="63" customWidth="1"/>
    <col min="14626" max="14626" width="22" style="63" customWidth="1"/>
    <col min="14627" max="14627" width="12.42578125" style="63" customWidth="1"/>
    <col min="14628" max="14628" width="15.7109375" style="63" customWidth="1"/>
    <col min="14629" max="14629" width="13.140625" style="63" customWidth="1"/>
    <col min="14630" max="14630" width="52.42578125" style="63"/>
    <col min="14631" max="14631" width="15.7109375" style="63" customWidth="1"/>
    <col min="14632" max="14632" width="13.85546875" style="63" customWidth="1"/>
    <col min="14633" max="14636" width="52.42578125" style="63"/>
    <col min="14637" max="14637" width="14.28515625" style="63" customWidth="1"/>
    <col min="14638" max="14638" width="12.42578125" style="63" customWidth="1"/>
    <col min="14639" max="14639" width="19.7109375" style="63" customWidth="1"/>
    <col min="14640" max="14640" width="17.42578125" style="63" customWidth="1"/>
    <col min="14641" max="14641" width="11.85546875" style="63" customWidth="1"/>
    <col min="14642" max="14642" width="10.5703125" style="63" customWidth="1"/>
    <col min="14643" max="14643" width="11.28515625" style="63" customWidth="1"/>
    <col min="14644" max="14646" width="52.42578125" style="63"/>
    <col min="14647" max="14648" width="52.42578125" style="63" customWidth="1"/>
    <col min="14649" max="14649" width="32.85546875" style="63" customWidth="1"/>
    <col min="14650" max="14650" width="22.5703125" style="63" customWidth="1"/>
    <col min="14651" max="14843" width="52.42578125" style="63"/>
    <col min="14844" max="14844" width="25.5703125" style="63" customWidth="1"/>
    <col min="14845" max="14845" width="12.5703125" style="63" customWidth="1"/>
    <col min="14846" max="14847" width="15.140625" style="63" customWidth="1"/>
    <col min="14848" max="14848" width="28" style="63" bestFit="1" customWidth="1"/>
    <col min="14849" max="14849" width="21.42578125" style="63" bestFit="1" customWidth="1"/>
    <col min="14850" max="14850" width="35.5703125" style="63" bestFit="1" customWidth="1"/>
    <col min="14851" max="14851" width="35.28515625" style="63" customWidth="1"/>
    <col min="14852" max="14852" width="19.7109375" style="63" bestFit="1" customWidth="1"/>
    <col min="14853" max="14853" width="69.5703125" style="63" customWidth="1"/>
    <col min="14854" max="14854" width="14.85546875" style="63" bestFit="1" customWidth="1"/>
    <col min="14855" max="14855" width="23.140625" style="63" bestFit="1" customWidth="1"/>
    <col min="14856" max="14856" width="24.85546875" style="63" customWidth="1"/>
    <col min="14857" max="14857" width="19.5703125" style="63" bestFit="1" customWidth="1"/>
    <col min="14858" max="14858" width="47.7109375" style="63" bestFit="1" customWidth="1"/>
    <col min="14859" max="14859" width="8.85546875" style="63" bestFit="1" customWidth="1"/>
    <col min="14860" max="14860" width="14" style="63" bestFit="1" customWidth="1"/>
    <col min="14861" max="14861" width="35.5703125" style="63" bestFit="1" customWidth="1"/>
    <col min="14862" max="14862" width="17.42578125" style="63" bestFit="1" customWidth="1"/>
    <col min="14863" max="14863" width="10.42578125" style="63" bestFit="1" customWidth="1"/>
    <col min="14864" max="14864" width="14.140625" style="63" bestFit="1" customWidth="1"/>
    <col min="14865" max="14865" width="24.140625" style="63" bestFit="1" customWidth="1"/>
    <col min="14866" max="14866" width="18" style="63" customWidth="1"/>
    <col min="14867" max="14867" width="18.42578125" style="63" bestFit="1" customWidth="1"/>
    <col min="14868" max="14868" width="16.85546875" style="63" bestFit="1" customWidth="1"/>
    <col min="14869" max="14869" width="19.5703125" style="63" customWidth="1"/>
    <col min="14870" max="14870" width="17.7109375" style="63" bestFit="1" customWidth="1"/>
    <col min="14871" max="14871" width="9.28515625" style="63" customWidth="1"/>
    <col min="14872" max="14872" width="20.85546875" style="63" bestFit="1" customWidth="1"/>
    <col min="14873" max="14873" width="26.28515625" style="63" customWidth="1"/>
    <col min="14874" max="14874" width="11.85546875" style="63" bestFit="1" customWidth="1"/>
    <col min="14875" max="14875" width="6.140625" style="63" customWidth="1"/>
    <col min="14876" max="14876" width="8.42578125" style="63" customWidth="1"/>
    <col min="14877" max="14877" width="18.42578125" style="63" bestFit="1" customWidth="1"/>
    <col min="14878" max="14878" width="52.42578125" style="63"/>
    <col min="14879" max="14879" width="19.42578125" style="63" customWidth="1"/>
    <col min="14880" max="14881" width="23.85546875" style="63" customWidth="1"/>
    <col min="14882" max="14882" width="22" style="63" customWidth="1"/>
    <col min="14883" max="14883" width="12.42578125" style="63" customWidth="1"/>
    <col min="14884" max="14884" width="15.7109375" style="63" customWidth="1"/>
    <col min="14885" max="14885" width="13.140625" style="63" customWidth="1"/>
    <col min="14886" max="14886" width="52.42578125" style="63"/>
    <col min="14887" max="14887" width="15.7109375" style="63" customWidth="1"/>
    <col min="14888" max="14888" width="13.85546875" style="63" customWidth="1"/>
    <col min="14889" max="14892" width="52.42578125" style="63"/>
    <col min="14893" max="14893" width="14.28515625" style="63" customWidth="1"/>
    <col min="14894" max="14894" width="12.42578125" style="63" customWidth="1"/>
    <col min="14895" max="14895" width="19.7109375" style="63" customWidth="1"/>
    <col min="14896" max="14896" width="17.42578125" style="63" customWidth="1"/>
    <col min="14897" max="14897" width="11.85546875" style="63" customWidth="1"/>
    <col min="14898" max="14898" width="10.5703125" style="63" customWidth="1"/>
    <col min="14899" max="14899" width="11.28515625" style="63" customWidth="1"/>
    <col min="14900" max="14902" width="52.42578125" style="63"/>
    <col min="14903" max="14904" width="52.42578125" style="63" customWidth="1"/>
    <col min="14905" max="14905" width="32.85546875" style="63" customWidth="1"/>
    <col min="14906" max="14906" width="22.5703125" style="63" customWidth="1"/>
    <col min="14907" max="15099" width="52.42578125" style="63"/>
    <col min="15100" max="15100" width="25.5703125" style="63" customWidth="1"/>
    <col min="15101" max="15101" width="12.5703125" style="63" customWidth="1"/>
    <col min="15102" max="15103" width="15.140625" style="63" customWidth="1"/>
    <col min="15104" max="15104" width="28" style="63" bestFit="1" customWidth="1"/>
    <col min="15105" max="15105" width="21.42578125" style="63" bestFit="1" customWidth="1"/>
    <col min="15106" max="15106" width="35.5703125" style="63" bestFit="1" customWidth="1"/>
    <col min="15107" max="15107" width="35.28515625" style="63" customWidth="1"/>
    <col min="15108" max="15108" width="19.7109375" style="63" bestFit="1" customWidth="1"/>
    <col min="15109" max="15109" width="69.5703125" style="63" customWidth="1"/>
    <col min="15110" max="15110" width="14.85546875" style="63" bestFit="1" customWidth="1"/>
    <col min="15111" max="15111" width="23.140625" style="63" bestFit="1" customWidth="1"/>
    <col min="15112" max="15112" width="24.85546875" style="63" customWidth="1"/>
    <col min="15113" max="15113" width="19.5703125" style="63" bestFit="1" customWidth="1"/>
    <col min="15114" max="15114" width="47.7109375" style="63" bestFit="1" customWidth="1"/>
    <col min="15115" max="15115" width="8.85546875" style="63" bestFit="1" customWidth="1"/>
    <col min="15116" max="15116" width="14" style="63" bestFit="1" customWidth="1"/>
    <col min="15117" max="15117" width="35.5703125" style="63" bestFit="1" customWidth="1"/>
    <col min="15118" max="15118" width="17.42578125" style="63" bestFit="1" customWidth="1"/>
    <col min="15119" max="15119" width="10.42578125" style="63" bestFit="1" customWidth="1"/>
    <col min="15120" max="15120" width="14.140625" style="63" bestFit="1" customWidth="1"/>
    <col min="15121" max="15121" width="24.140625" style="63" bestFit="1" customWidth="1"/>
    <col min="15122" max="15122" width="18" style="63" customWidth="1"/>
    <col min="15123" max="15123" width="18.42578125" style="63" bestFit="1" customWidth="1"/>
    <col min="15124" max="15124" width="16.85546875" style="63" bestFit="1" customWidth="1"/>
    <col min="15125" max="15125" width="19.5703125" style="63" customWidth="1"/>
    <col min="15126" max="15126" width="17.7109375" style="63" bestFit="1" customWidth="1"/>
    <col min="15127" max="15127" width="9.28515625" style="63" customWidth="1"/>
    <col min="15128" max="15128" width="20.85546875" style="63" bestFit="1" customWidth="1"/>
    <col min="15129" max="15129" width="26.28515625" style="63" customWidth="1"/>
    <col min="15130" max="15130" width="11.85546875" style="63" bestFit="1" customWidth="1"/>
    <col min="15131" max="15131" width="6.140625" style="63" customWidth="1"/>
    <col min="15132" max="15132" width="8.42578125" style="63" customWidth="1"/>
    <col min="15133" max="15133" width="18.42578125" style="63" bestFit="1" customWidth="1"/>
    <col min="15134" max="15134" width="52.42578125" style="63"/>
    <col min="15135" max="15135" width="19.42578125" style="63" customWidth="1"/>
    <col min="15136" max="15137" width="23.85546875" style="63" customWidth="1"/>
    <col min="15138" max="15138" width="22" style="63" customWidth="1"/>
    <col min="15139" max="15139" width="12.42578125" style="63" customWidth="1"/>
    <col min="15140" max="15140" width="15.7109375" style="63" customWidth="1"/>
    <col min="15141" max="15141" width="13.140625" style="63" customWidth="1"/>
    <col min="15142" max="15142" width="52.42578125" style="63"/>
    <col min="15143" max="15143" width="15.7109375" style="63" customWidth="1"/>
    <col min="15144" max="15144" width="13.85546875" style="63" customWidth="1"/>
    <col min="15145" max="15148" width="52.42578125" style="63"/>
    <col min="15149" max="15149" width="14.28515625" style="63" customWidth="1"/>
    <col min="15150" max="15150" width="12.42578125" style="63" customWidth="1"/>
    <col min="15151" max="15151" width="19.7109375" style="63" customWidth="1"/>
    <col min="15152" max="15152" width="17.42578125" style="63" customWidth="1"/>
    <col min="15153" max="15153" width="11.85546875" style="63" customWidth="1"/>
    <col min="15154" max="15154" width="10.5703125" style="63" customWidth="1"/>
    <col min="15155" max="15155" width="11.28515625" style="63" customWidth="1"/>
    <col min="15156" max="15158" width="52.42578125" style="63"/>
    <col min="15159" max="15160" width="52.42578125" style="63" customWidth="1"/>
    <col min="15161" max="15161" width="32.85546875" style="63" customWidth="1"/>
    <col min="15162" max="15162" width="22.5703125" style="63" customWidth="1"/>
    <col min="15163" max="15355" width="52.42578125" style="63"/>
    <col min="15356" max="15356" width="25.5703125" style="63" customWidth="1"/>
    <col min="15357" max="15357" width="12.5703125" style="63" customWidth="1"/>
    <col min="15358" max="15359" width="15.140625" style="63" customWidth="1"/>
    <col min="15360" max="15360" width="28" style="63" bestFit="1" customWidth="1"/>
    <col min="15361" max="15361" width="21.42578125" style="63" bestFit="1" customWidth="1"/>
    <col min="15362" max="15362" width="35.5703125" style="63" bestFit="1" customWidth="1"/>
    <col min="15363" max="15363" width="35.28515625" style="63" customWidth="1"/>
    <col min="15364" max="15364" width="19.7109375" style="63" bestFit="1" customWidth="1"/>
    <col min="15365" max="15365" width="69.5703125" style="63" customWidth="1"/>
    <col min="15366" max="15366" width="14.85546875" style="63" bestFit="1" customWidth="1"/>
    <col min="15367" max="15367" width="23.140625" style="63" bestFit="1" customWidth="1"/>
    <col min="15368" max="15368" width="24.85546875" style="63" customWidth="1"/>
    <col min="15369" max="15369" width="19.5703125" style="63" bestFit="1" customWidth="1"/>
    <col min="15370" max="15370" width="47.7109375" style="63" bestFit="1" customWidth="1"/>
    <col min="15371" max="15371" width="8.85546875" style="63" bestFit="1" customWidth="1"/>
    <col min="15372" max="15372" width="14" style="63" bestFit="1" customWidth="1"/>
    <col min="15373" max="15373" width="35.5703125" style="63" bestFit="1" customWidth="1"/>
    <col min="15374" max="15374" width="17.42578125" style="63" bestFit="1" customWidth="1"/>
    <col min="15375" max="15375" width="10.42578125" style="63" bestFit="1" customWidth="1"/>
    <col min="15376" max="15376" width="14.140625" style="63" bestFit="1" customWidth="1"/>
    <col min="15377" max="15377" width="24.140625" style="63" bestFit="1" customWidth="1"/>
    <col min="15378" max="15378" width="18" style="63" customWidth="1"/>
    <col min="15379" max="15379" width="18.42578125" style="63" bestFit="1" customWidth="1"/>
    <col min="15380" max="15380" width="16.85546875" style="63" bestFit="1" customWidth="1"/>
    <col min="15381" max="15381" width="19.5703125" style="63" customWidth="1"/>
    <col min="15382" max="15382" width="17.7109375" style="63" bestFit="1" customWidth="1"/>
    <col min="15383" max="15383" width="9.28515625" style="63" customWidth="1"/>
    <col min="15384" max="15384" width="20.85546875" style="63" bestFit="1" customWidth="1"/>
    <col min="15385" max="15385" width="26.28515625" style="63" customWidth="1"/>
    <col min="15386" max="15386" width="11.85546875" style="63" bestFit="1" customWidth="1"/>
    <col min="15387" max="15387" width="6.140625" style="63" customWidth="1"/>
    <col min="15388" max="15388" width="8.42578125" style="63" customWidth="1"/>
    <col min="15389" max="15389" width="18.42578125" style="63" bestFit="1" customWidth="1"/>
    <col min="15390" max="15390" width="52.42578125" style="63"/>
    <col min="15391" max="15391" width="19.42578125" style="63" customWidth="1"/>
    <col min="15392" max="15393" width="23.85546875" style="63" customWidth="1"/>
    <col min="15394" max="15394" width="22" style="63" customWidth="1"/>
    <col min="15395" max="15395" width="12.42578125" style="63" customWidth="1"/>
    <col min="15396" max="15396" width="15.7109375" style="63" customWidth="1"/>
    <col min="15397" max="15397" width="13.140625" style="63" customWidth="1"/>
    <col min="15398" max="15398" width="52.42578125" style="63"/>
    <col min="15399" max="15399" width="15.7109375" style="63" customWidth="1"/>
    <col min="15400" max="15400" width="13.85546875" style="63" customWidth="1"/>
    <col min="15401" max="15404" width="52.42578125" style="63"/>
    <col min="15405" max="15405" width="14.28515625" style="63" customWidth="1"/>
    <col min="15406" max="15406" width="12.42578125" style="63" customWidth="1"/>
    <col min="15407" max="15407" width="19.7109375" style="63" customWidth="1"/>
    <col min="15408" max="15408" width="17.42578125" style="63" customWidth="1"/>
    <col min="15409" max="15409" width="11.85546875" style="63" customWidth="1"/>
    <col min="15410" max="15410" width="10.5703125" style="63" customWidth="1"/>
    <col min="15411" max="15411" width="11.28515625" style="63" customWidth="1"/>
    <col min="15412" max="15414" width="52.42578125" style="63"/>
    <col min="15415" max="15416" width="52.42578125" style="63" customWidth="1"/>
    <col min="15417" max="15417" width="32.85546875" style="63" customWidth="1"/>
    <col min="15418" max="15418" width="22.5703125" style="63" customWidth="1"/>
    <col min="15419" max="15611" width="52.42578125" style="63"/>
    <col min="15612" max="15612" width="25.5703125" style="63" customWidth="1"/>
    <col min="15613" max="15613" width="12.5703125" style="63" customWidth="1"/>
    <col min="15614" max="15615" width="15.140625" style="63" customWidth="1"/>
    <col min="15616" max="15616" width="28" style="63" bestFit="1" customWidth="1"/>
    <col min="15617" max="15617" width="21.42578125" style="63" bestFit="1" customWidth="1"/>
    <col min="15618" max="15618" width="35.5703125" style="63" bestFit="1" customWidth="1"/>
    <col min="15619" max="15619" width="35.28515625" style="63" customWidth="1"/>
    <col min="15620" max="15620" width="19.7109375" style="63" bestFit="1" customWidth="1"/>
    <col min="15621" max="15621" width="69.5703125" style="63" customWidth="1"/>
    <col min="15622" max="15622" width="14.85546875" style="63" bestFit="1" customWidth="1"/>
    <col min="15623" max="15623" width="23.140625" style="63" bestFit="1" customWidth="1"/>
    <col min="15624" max="15624" width="24.85546875" style="63" customWidth="1"/>
    <col min="15625" max="15625" width="19.5703125" style="63" bestFit="1" customWidth="1"/>
    <col min="15626" max="15626" width="47.7109375" style="63" bestFit="1" customWidth="1"/>
    <col min="15627" max="15627" width="8.85546875" style="63" bestFit="1" customWidth="1"/>
    <col min="15628" max="15628" width="14" style="63" bestFit="1" customWidth="1"/>
    <col min="15629" max="15629" width="35.5703125" style="63" bestFit="1" customWidth="1"/>
    <col min="15630" max="15630" width="17.42578125" style="63" bestFit="1" customWidth="1"/>
    <col min="15631" max="15631" width="10.42578125" style="63" bestFit="1" customWidth="1"/>
    <col min="15632" max="15632" width="14.140625" style="63" bestFit="1" customWidth="1"/>
    <col min="15633" max="15633" width="24.140625" style="63" bestFit="1" customWidth="1"/>
    <col min="15634" max="15634" width="18" style="63" customWidth="1"/>
    <col min="15635" max="15635" width="18.42578125" style="63" bestFit="1" customWidth="1"/>
    <col min="15636" max="15636" width="16.85546875" style="63" bestFit="1" customWidth="1"/>
    <col min="15637" max="15637" width="19.5703125" style="63" customWidth="1"/>
    <col min="15638" max="15638" width="17.7109375" style="63" bestFit="1" customWidth="1"/>
    <col min="15639" max="15639" width="9.28515625" style="63" customWidth="1"/>
    <col min="15640" max="15640" width="20.85546875" style="63" bestFit="1" customWidth="1"/>
    <col min="15641" max="15641" width="26.28515625" style="63" customWidth="1"/>
    <col min="15642" max="15642" width="11.85546875" style="63" bestFit="1" customWidth="1"/>
    <col min="15643" max="15643" width="6.140625" style="63" customWidth="1"/>
    <col min="15644" max="15644" width="8.42578125" style="63" customWidth="1"/>
    <col min="15645" max="15645" width="18.42578125" style="63" bestFit="1" customWidth="1"/>
    <col min="15646" max="15646" width="52.42578125" style="63"/>
    <col min="15647" max="15647" width="19.42578125" style="63" customWidth="1"/>
    <col min="15648" max="15649" width="23.85546875" style="63" customWidth="1"/>
    <col min="15650" max="15650" width="22" style="63" customWidth="1"/>
    <col min="15651" max="15651" width="12.42578125" style="63" customWidth="1"/>
    <col min="15652" max="15652" width="15.7109375" style="63" customWidth="1"/>
    <col min="15653" max="15653" width="13.140625" style="63" customWidth="1"/>
    <col min="15654" max="15654" width="52.42578125" style="63"/>
    <col min="15655" max="15655" width="15.7109375" style="63" customWidth="1"/>
    <col min="15656" max="15656" width="13.85546875" style="63" customWidth="1"/>
    <col min="15657" max="15660" width="52.42578125" style="63"/>
    <col min="15661" max="15661" width="14.28515625" style="63" customWidth="1"/>
    <col min="15662" max="15662" width="12.42578125" style="63" customWidth="1"/>
    <col min="15663" max="15663" width="19.7109375" style="63" customWidth="1"/>
    <col min="15664" max="15664" width="17.42578125" style="63" customWidth="1"/>
    <col min="15665" max="15665" width="11.85546875" style="63" customWidth="1"/>
    <col min="15666" max="15666" width="10.5703125" style="63" customWidth="1"/>
    <col min="15667" max="15667" width="11.28515625" style="63" customWidth="1"/>
    <col min="15668" max="15670" width="52.42578125" style="63"/>
    <col min="15671" max="15672" width="52.42578125" style="63" customWidth="1"/>
    <col min="15673" max="15673" width="32.85546875" style="63" customWidth="1"/>
    <col min="15674" max="15674" width="22.5703125" style="63" customWidth="1"/>
    <col min="15675" max="15867" width="52.42578125" style="63"/>
    <col min="15868" max="15868" width="25.5703125" style="63" customWidth="1"/>
    <col min="15869" max="15869" width="12.5703125" style="63" customWidth="1"/>
    <col min="15870" max="15871" width="15.140625" style="63" customWidth="1"/>
    <col min="15872" max="15872" width="28" style="63" bestFit="1" customWidth="1"/>
    <col min="15873" max="15873" width="21.42578125" style="63" bestFit="1" customWidth="1"/>
    <col min="15874" max="15874" width="35.5703125" style="63" bestFit="1" customWidth="1"/>
    <col min="15875" max="15875" width="35.28515625" style="63" customWidth="1"/>
    <col min="15876" max="15876" width="19.7109375" style="63" bestFit="1" customWidth="1"/>
    <col min="15877" max="15877" width="69.5703125" style="63" customWidth="1"/>
    <col min="15878" max="15878" width="14.85546875" style="63" bestFit="1" customWidth="1"/>
    <col min="15879" max="15879" width="23.140625" style="63" bestFit="1" customWidth="1"/>
    <col min="15880" max="15880" width="24.85546875" style="63" customWidth="1"/>
    <col min="15881" max="15881" width="19.5703125" style="63" bestFit="1" customWidth="1"/>
    <col min="15882" max="15882" width="47.7109375" style="63" bestFit="1" customWidth="1"/>
    <col min="15883" max="15883" width="8.85546875" style="63" bestFit="1" customWidth="1"/>
    <col min="15884" max="15884" width="14" style="63" bestFit="1" customWidth="1"/>
    <col min="15885" max="15885" width="35.5703125" style="63" bestFit="1" customWidth="1"/>
    <col min="15886" max="15886" width="17.42578125" style="63" bestFit="1" customWidth="1"/>
    <col min="15887" max="15887" width="10.42578125" style="63" bestFit="1" customWidth="1"/>
    <col min="15888" max="15888" width="14.140625" style="63" bestFit="1" customWidth="1"/>
    <col min="15889" max="15889" width="24.140625" style="63" bestFit="1" customWidth="1"/>
    <col min="15890" max="15890" width="18" style="63" customWidth="1"/>
    <col min="15891" max="15891" width="18.42578125" style="63" bestFit="1" customWidth="1"/>
    <col min="15892" max="15892" width="16.85546875" style="63" bestFit="1" customWidth="1"/>
    <col min="15893" max="15893" width="19.5703125" style="63" customWidth="1"/>
    <col min="15894" max="15894" width="17.7109375" style="63" bestFit="1" customWidth="1"/>
    <col min="15895" max="15895" width="9.28515625" style="63" customWidth="1"/>
    <col min="15896" max="15896" width="20.85546875" style="63" bestFit="1" customWidth="1"/>
    <col min="15897" max="15897" width="26.28515625" style="63" customWidth="1"/>
    <col min="15898" max="15898" width="11.85546875" style="63" bestFit="1" customWidth="1"/>
    <col min="15899" max="15899" width="6.140625" style="63" customWidth="1"/>
    <col min="15900" max="15900" width="8.42578125" style="63" customWidth="1"/>
    <col min="15901" max="15901" width="18.42578125" style="63" bestFit="1" customWidth="1"/>
    <col min="15902" max="15902" width="52.42578125" style="63"/>
    <col min="15903" max="15903" width="19.42578125" style="63" customWidth="1"/>
    <col min="15904" max="15905" width="23.85546875" style="63" customWidth="1"/>
    <col min="15906" max="15906" width="22" style="63" customWidth="1"/>
    <col min="15907" max="15907" width="12.42578125" style="63" customWidth="1"/>
    <col min="15908" max="15908" width="15.7109375" style="63" customWidth="1"/>
    <col min="15909" max="15909" width="13.140625" style="63" customWidth="1"/>
    <col min="15910" max="15910" width="52.42578125" style="63"/>
    <col min="15911" max="15911" width="15.7109375" style="63" customWidth="1"/>
    <col min="15912" max="15912" width="13.85546875" style="63" customWidth="1"/>
    <col min="15913" max="15916" width="52.42578125" style="63"/>
    <col min="15917" max="15917" width="14.28515625" style="63" customWidth="1"/>
    <col min="15918" max="15918" width="12.42578125" style="63" customWidth="1"/>
    <col min="15919" max="15919" width="19.7109375" style="63" customWidth="1"/>
    <col min="15920" max="15920" width="17.42578125" style="63" customWidth="1"/>
    <col min="15921" max="15921" width="11.85546875" style="63" customWidth="1"/>
    <col min="15922" max="15922" width="10.5703125" style="63" customWidth="1"/>
    <col min="15923" max="15923" width="11.28515625" style="63" customWidth="1"/>
    <col min="15924" max="15926" width="52.42578125" style="63"/>
    <col min="15927" max="15928" width="52.42578125" style="63" customWidth="1"/>
    <col min="15929" max="15929" width="32.85546875" style="63" customWidth="1"/>
    <col min="15930" max="15930" width="22.5703125" style="63" customWidth="1"/>
    <col min="15931" max="16123" width="52.42578125" style="63"/>
    <col min="16124" max="16124" width="25.5703125" style="63" customWidth="1"/>
    <col min="16125" max="16125" width="12.5703125" style="63" customWidth="1"/>
    <col min="16126" max="16127" width="15.140625" style="63" customWidth="1"/>
    <col min="16128" max="16128" width="28" style="63" bestFit="1" customWidth="1"/>
    <col min="16129" max="16129" width="21.42578125" style="63" bestFit="1" customWidth="1"/>
    <col min="16130" max="16130" width="35.5703125" style="63" bestFit="1" customWidth="1"/>
    <col min="16131" max="16131" width="35.28515625" style="63" customWidth="1"/>
    <col min="16132" max="16132" width="19.7109375" style="63" bestFit="1" customWidth="1"/>
    <col min="16133" max="16133" width="69.5703125" style="63" customWidth="1"/>
    <col min="16134" max="16134" width="14.85546875" style="63" bestFit="1" customWidth="1"/>
    <col min="16135" max="16135" width="23.140625" style="63" bestFit="1" customWidth="1"/>
    <col min="16136" max="16136" width="24.85546875" style="63" customWidth="1"/>
    <col min="16137" max="16137" width="19.5703125" style="63" bestFit="1" customWidth="1"/>
    <col min="16138" max="16138" width="47.7109375" style="63" bestFit="1" customWidth="1"/>
    <col min="16139" max="16139" width="8.85546875" style="63" bestFit="1" customWidth="1"/>
    <col min="16140" max="16140" width="14" style="63" bestFit="1" customWidth="1"/>
    <col min="16141" max="16141" width="35.5703125" style="63" bestFit="1" customWidth="1"/>
    <col min="16142" max="16142" width="17.42578125" style="63" bestFit="1" customWidth="1"/>
    <col min="16143" max="16143" width="10.42578125" style="63" bestFit="1" customWidth="1"/>
    <col min="16144" max="16144" width="14.140625" style="63" bestFit="1" customWidth="1"/>
    <col min="16145" max="16145" width="24.140625" style="63" bestFit="1" customWidth="1"/>
    <col min="16146" max="16146" width="18" style="63" customWidth="1"/>
    <col min="16147" max="16147" width="18.42578125" style="63" bestFit="1" customWidth="1"/>
    <col min="16148" max="16148" width="16.85546875" style="63" bestFit="1" customWidth="1"/>
    <col min="16149" max="16149" width="19.5703125" style="63" customWidth="1"/>
    <col min="16150" max="16150" width="17.7109375" style="63" bestFit="1" customWidth="1"/>
    <col min="16151" max="16151" width="9.28515625" style="63" customWidth="1"/>
    <col min="16152" max="16152" width="20.85546875" style="63" bestFit="1" customWidth="1"/>
    <col min="16153" max="16153" width="26.28515625" style="63" customWidth="1"/>
    <col min="16154" max="16154" width="11.85546875" style="63" bestFit="1" customWidth="1"/>
    <col min="16155" max="16155" width="6.140625" style="63" customWidth="1"/>
    <col min="16156" max="16156" width="8.42578125" style="63" customWidth="1"/>
    <col min="16157" max="16157" width="18.42578125" style="63" bestFit="1" customWidth="1"/>
    <col min="16158" max="16158" width="52.42578125" style="63"/>
    <col min="16159" max="16159" width="19.42578125" style="63" customWidth="1"/>
    <col min="16160" max="16161" width="23.85546875" style="63" customWidth="1"/>
    <col min="16162" max="16162" width="22" style="63" customWidth="1"/>
    <col min="16163" max="16163" width="12.42578125" style="63" customWidth="1"/>
    <col min="16164" max="16164" width="15.7109375" style="63" customWidth="1"/>
    <col min="16165" max="16165" width="13.140625" style="63" customWidth="1"/>
    <col min="16166" max="16166" width="52.42578125" style="63"/>
    <col min="16167" max="16167" width="15.7109375" style="63" customWidth="1"/>
    <col min="16168" max="16168" width="13.85546875" style="63" customWidth="1"/>
    <col min="16169" max="16172" width="52.42578125" style="63"/>
    <col min="16173" max="16173" width="14.28515625" style="63" customWidth="1"/>
    <col min="16174" max="16174" width="12.42578125" style="63" customWidth="1"/>
    <col min="16175" max="16175" width="19.7109375" style="63" customWidth="1"/>
    <col min="16176" max="16176" width="17.42578125" style="63" customWidth="1"/>
    <col min="16177" max="16177" width="11.85546875" style="63" customWidth="1"/>
    <col min="16178" max="16178" width="10.5703125" style="63" customWidth="1"/>
    <col min="16179" max="16179" width="11.28515625" style="63" customWidth="1"/>
    <col min="16180" max="16182" width="52.42578125" style="63"/>
    <col min="16183" max="16184" width="52.42578125" style="63" customWidth="1"/>
    <col min="16185" max="16185" width="32.85546875" style="63" customWidth="1"/>
    <col min="16186" max="16186" width="22.5703125" style="63" customWidth="1"/>
    <col min="16187" max="16384" width="52.42578125" style="63"/>
  </cols>
  <sheetData>
    <row r="1" spans="1:60" s="80" customFormat="1" ht="38.25">
      <c r="A1" s="57" t="s">
        <v>425</v>
      </c>
      <c r="B1" s="57" t="s">
        <v>124</v>
      </c>
      <c r="C1" s="57" t="s">
        <v>151</v>
      </c>
      <c r="D1" s="57" t="s">
        <v>1</v>
      </c>
      <c r="E1" s="57" t="s">
        <v>2</v>
      </c>
      <c r="F1" s="57" t="s">
        <v>916</v>
      </c>
      <c r="G1" s="57" t="s">
        <v>127</v>
      </c>
      <c r="H1" s="57" t="s">
        <v>126</v>
      </c>
      <c r="I1" s="57" t="s">
        <v>432</v>
      </c>
      <c r="J1" s="57" t="s">
        <v>430</v>
      </c>
      <c r="K1" s="57" t="s">
        <v>429</v>
      </c>
      <c r="L1" s="57" t="s">
        <v>428</v>
      </c>
      <c r="M1" s="57" t="s">
        <v>427</v>
      </c>
      <c r="N1" s="57" t="s">
        <v>872</v>
      </c>
      <c r="O1" s="57" t="s">
        <v>1049</v>
      </c>
      <c r="P1" s="57" t="s">
        <v>1050</v>
      </c>
      <c r="Q1" s="57" t="s">
        <v>1042</v>
      </c>
      <c r="R1" s="57" t="s">
        <v>1060</v>
      </c>
      <c r="S1" s="57" t="s">
        <v>7</v>
      </c>
      <c r="T1" s="57" t="s">
        <v>1043</v>
      </c>
      <c r="U1" s="57" t="s">
        <v>1057</v>
      </c>
      <c r="V1" s="57" t="s">
        <v>1058</v>
      </c>
      <c r="W1" s="57" t="s">
        <v>90</v>
      </c>
      <c r="X1" s="57" t="s">
        <v>866</v>
      </c>
      <c r="Y1" s="57" t="s">
        <v>865</v>
      </c>
      <c r="Z1" s="57" t="s">
        <v>1044</v>
      </c>
      <c r="AA1" s="57" t="s">
        <v>1045</v>
      </c>
      <c r="AB1" s="57" t="s">
        <v>913</v>
      </c>
      <c r="AC1" s="57" t="s">
        <v>13</v>
      </c>
      <c r="AD1" s="57" t="s">
        <v>863</v>
      </c>
      <c r="AE1" s="57" t="s">
        <v>14</v>
      </c>
      <c r="AF1" s="57" t="s">
        <v>915</v>
      </c>
      <c r="AG1" s="57" t="s">
        <v>1046</v>
      </c>
      <c r="AH1" s="57" t="s">
        <v>431</v>
      </c>
      <c r="AI1" s="57" t="s">
        <v>1047</v>
      </c>
      <c r="AJ1" s="57" t="s">
        <v>15</v>
      </c>
      <c r="AK1" s="57" t="s">
        <v>16</v>
      </c>
      <c r="AL1" s="57" t="s">
        <v>1053</v>
      </c>
      <c r="AM1" s="57" t="s">
        <v>18</v>
      </c>
      <c r="AN1" s="57" t="s">
        <v>95</v>
      </c>
      <c r="AO1" s="57" t="s">
        <v>92</v>
      </c>
      <c r="AP1" s="57" t="s">
        <v>1048</v>
      </c>
      <c r="AQ1" s="57" t="s">
        <v>93</v>
      </c>
      <c r="AR1" s="57" t="s">
        <v>94</v>
      </c>
      <c r="AS1" s="57" t="s">
        <v>96</v>
      </c>
      <c r="AT1" s="57" t="s">
        <v>6</v>
      </c>
      <c r="AU1" s="57" t="s">
        <v>98</v>
      </c>
      <c r="AV1" s="57" t="s">
        <v>97</v>
      </c>
      <c r="AW1" s="57" t="s">
        <v>99</v>
      </c>
      <c r="AX1" s="57" t="s">
        <v>100</v>
      </c>
      <c r="AY1" s="57" t="s">
        <v>101</v>
      </c>
      <c r="AZ1" s="57" t="s">
        <v>102</v>
      </c>
      <c r="BA1" s="57" t="s">
        <v>104</v>
      </c>
      <c r="BB1" s="57" t="s">
        <v>1051</v>
      </c>
      <c r="BC1" s="57" t="s">
        <v>105</v>
      </c>
      <c r="BD1" s="57" t="s">
        <v>145</v>
      </c>
      <c r="BE1" s="57" t="s">
        <v>152</v>
      </c>
      <c r="BF1" s="57" t="s">
        <v>153</v>
      </c>
    </row>
    <row r="2" spans="1:60">
      <c r="A2" s="482"/>
      <c r="B2" s="482"/>
      <c r="C2" s="482"/>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520"/>
      <c r="AM2" s="73"/>
      <c r="AN2" s="520"/>
      <c r="AO2" s="520"/>
      <c r="AP2" s="520"/>
      <c r="AQ2" s="520"/>
      <c r="AR2" s="522"/>
      <c r="AS2" s="520"/>
      <c r="AT2" s="520"/>
      <c r="AU2" s="140"/>
      <c r="AV2" s="520"/>
      <c r="AW2" s="520"/>
      <c r="AX2" s="520"/>
      <c r="AY2" s="520"/>
      <c r="AZ2" s="520"/>
      <c r="BA2" s="520"/>
      <c r="BB2" s="520"/>
      <c r="BC2" s="520"/>
      <c r="BD2" s="520"/>
      <c r="BE2" s="520"/>
      <c r="BF2" s="520"/>
      <c r="BG2" s="484"/>
      <c r="BH2" s="484"/>
    </row>
    <row r="3" spans="1:60" ht="14.25" customHeight="1">
      <c r="A3" s="287" t="s">
        <v>5922</v>
      </c>
      <c r="B3" s="482"/>
      <c r="C3" s="482"/>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520"/>
      <c r="AM3" s="73"/>
      <c r="AN3" s="520"/>
      <c r="AO3" s="520"/>
      <c r="AP3" s="520"/>
      <c r="AQ3" s="520"/>
      <c r="AR3" s="522"/>
      <c r="AS3" s="520"/>
      <c r="AT3" s="520"/>
      <c r="AU3" s="140"/>
      <c r="AV3" s="520"/>
      <c r="AW3" s="520"/>
      <c r="AX3" s="520"/>
      <c r="AY3" s="520"/>
      <c r="AZ3" s="520"/>
      <c r="BA3" s="520"/>
      <c r="BB3" s="520"/>
      <c r="BC3" s="520"/>
      <c r="BD3" s="520"/>
      <c r="BE3" s="520"/>
      <c r="BF3" s="520"/>
      <c r="BG3" s="484"/>
      <c r="BH3" s="484"/>
    </row>
    <row r="4" spans="1:60" ht="13.5" customHeight="1">
      <c r="A4" s="288"/>
      <c r="B4" s="521"/>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2"/>
      <c r="BA4" s="522"/>
      <c r="BB4" s="522"/>
      <c r="BC4" s="522"/>
      <c r="BD4" s="520"/>
      <c r="BE4" s="520"/>
      <c r="BF4" s="520"/>
      <c r="BG4" s="484"/>
      <c r="BH4" s="484"/>
    </row>
    <row r="5" spans="1:60" s="603" customFormat="1" ht="119.25" customHeight="1">
      <c r="A5" s="599" t="s">
        <v>5291</v>
      </c>
      <c r="B5" s="600" t="s">
        <v>0</v>
      </c>
      <c r="C5" s="144" t="s">
        <v>194</v>
      </c>
      <c r="D5" s="144" t="s">
        <v>4913</v>
      </c>
      <c r="E5" s="144" t="s">
        <v>2988</v>
      </c>
      <c r="F5" s="144" t="s">
        <v>4914</v>
      </c>
      <c r="G5" s="144" t="s">
        <v>4915</v>
      </c>
      <c r="H5" s="144" t="s">
        <v>4916</v>
      </c>
      <c r="I5" s="144" t="s">
        <v>2991</v>
      </c>
      <c r="J5" s="144" t="s">
        <v>4917</v>
      </c>
      <c r="K5" s="144">
        <v>4</v>
      </c>
      <c r="L5" s="144">
        <v>32</v>
      </c>
      <c r="M5" s="144" t="s">
        <v>5923</v>
      </c>
      <c r="N5" s="144" t="s">
        <v>5924</v>
      </c>
      <c r="O5" s="144" t="s">
        <v>49</v>
      </c>
      <c r="P5" s="144" t="s">
        <v>5292</v>
      </c>
      <c r="Q5" s="144" t="s">
        <v>1967</v>
      </c>
      <c r="R5" s="144" t="s">
        <v>3578</v>
      </c>
      <c r="S5" s="144" t="s">
        <v>51</v>
      </c>
      <c r="T5" s="144" t="s">
        <v>5293</v>
      </c>
      <c r="U5" s="144" t="s">
        <v>4921</v>
      </c>
      <c r="V5" s="144" t="s">
        <v>4922</v>
      </c>
      <c r="W5" s="144" t="s">
        <v>5294</v>
      </c>
      <c r="X5" s="144">
        <v>1</v>
      </c>
      <c r="Y5" s="144">
        <v>1</v>
      </c>
      <c r="Z5" s="144" t="s">
        <v>4924</v>
      </c>
      <c r="AA5" s="144">
        <v>0</v>
      </c>
      <c r="AB5" s="144" t="s">
        <v>4925</v>
      </c>
      <c r="AC5" s="144">
        <v>1</v>
      </c>
      <c r="AD5" s="144" t="s">
        <v>49</v>
      </c>
      <c r="AE5" s="144" t="s">
        <v>62</v>
      </c>
      <c r="AF5" s="144" t="s">
        <v>1140</v>
      </c>
      <c r="AG5" s="144"/>
      <c r="AH5" s="144" t="s">
        <v>4926</v>
      </c>
      <c r="AI5" s="144" t="s">
        <v>62</v>
      </c>
      <c r="AJ5" s="144" t="s">
        <v>51</v>
      </c>
      <c r="AK5" s="144" t="s">
        <v>51</v>
      </c>
      <c r="AL5" s="144" t="s">
        <v>49</v>
      </c>
      <c r="AM5" s="144" t="s">
        <v>4927</v>
      </c>
      <c r="AN5" s="144" t="s">
        <v>49</v>
      </c>
      <c r="AO5" s="144" t="s">
        <v>51</v>
      </c>
      <c r="AP5" s="144" t="s">
        <v>49</v>
      </c>
      <c r="AQ5" s="144" t="s">
        <v>51</v>
      </c>
      <c r="AR5" s="144" t="s">
        <v>51</v>
      </c>
      <c r="AS5" s="144" t="s">
        <v>51</v>
      </c>
      <c r="AT5" s="144" t="s">
        <v>1065</v>
      </c>
      <c r="AU5" s="144" t="s">
        <v>51</v>
      </c>
      <c r="AV5" s="144" t="s">
        <v>2999</v>
      </c>
      <c r="AW5" s="144" t="s">
        <v>2053</v>
      </c>
      <c r="AX5" s="144" t="s">
        <v>1186</v>
      </c>
      <c r="AY5" s="144" t="s">
        <v>1067</v>
      </c>
      <c r="AZ5" s="144" t="s">
        <v>5295</v>
      </c>
      <c r="BA5" s="144" t="s">
        <v>3001</v>
      </c>
      <c r="BB5" s="144" t="s">
        <v>3002</v>
      </c>
      <c r="BC5" s="144" t="s">
        <v>3003</v>
      </c>
      <c r="BD5" s="601"/>
      <c r="BE5" s="601"/>
      <c r="BF5" s="601"/>
      <c r="BG5" s="602"/>
      <c r="BH5" s="602"/>
    </row>
    <row r="6" spans="1:60" s="603" customFormat="1" ht="162" customHeight="1">
      <c r="A6" s="599" t="s">
        <v>5925</v>
      </c>
      <c r="B6" s="600" t="s">
        <v>0</v>
      </c>
      <c r="C6" s="144" t="s">
        <v>194</v>
      </c>
      <c r="D6" s="144" t="s">
        <v>5926</v>
      </c>
      <c r="E6" s="144" t="s">
        <v>29</v>
      </c>
      <c r="F6" s="144" t="s">
        <v>5927</v>
      </c>
      <c r="G6" s="144" t="s">
        <v>5928</v>
      </c>
      <c r="H6" s="144" t="s">
        <v>5929</v>
      </c>
      <c r="I6" s="144" t="s">
        <v>5930</v>
      </c>
      <c r="J6" s="144" t="s">
        <v>5931</v>
      </c>
      <c r="K6" s="144">
        <v>8</v>
      </c>
      <c r="L6" s="144" t="s">
        <v>2899</v>
      </c>
      <c r="M6" s="144" t="s">
        <v>5932</v>
      </c>
      <c r="N6" s="144" t="s">
        <v>5933</v>
      </c>
      <c r="O6" s="144" t="s">
        <v>51</v>
      </c>
      <c r="P6" s="144" t="s">
        <v>5934</v>
      </c>
      <c r="Q6" s="144" t="s">
        <v>1967</v>
      </c>
      <c r="R6" s="144"/>
      <c r="S6" s="144" t="s">
        <v>51</v>
      </c>
      <c r="T6" s="144" t="s">
        <v>5935</v>
      </c>
      <c r="U6" s="144" t="s">
        <v>5936</v>
      </c>
      <c r="V6" s="144" t="s">
        <v>5937</v>
      </c>
      <c r="W6" s="144" t="s">
        <v>5294</v>
      </c>
      <c r="X6" s="144">
        <v>1</v>
      </c>
      <c r="Y6" s="144">
        <v>0</v>
      </c>
      <c r="Z6" s="144" t="s">
        <v>5938</v>
      </c>
      <c r="AA6" s="144" t="s">
        <v>5939</v>
      </c>
      <c r="AB6" s="144">
        <v>2</v>
      </c>
      <c r="AC6" s="144">
        <v>1</v>
      </c>
      <c r="AD6" s="144" t="s">
        <v>49</v>
      </c>
      <c r="AE6" s="144" t="s">
        <v>62</v>
      </c>
      <c r="AF6" s="144" t="s">
        <v>1140</v>
      </c>
      <c r="AG6" s="144"/>
      <c r="AH6" s="144" t="s">
        <v>5940</v>
      </c>
      <c r="AI6" s="144" t="s">
        <v>62</v>
      </c>
      <c r="AJ6" s="144" t="s">
        <v>62</v>
      </c>
      <c r="AK6" s="144" t="s">
        <v>49</v>
      </c>
      <c r="AL6" s="144" t="s">
        <v>49</v>
      </c>
      <c r="AM6" s="144" t="s">
        <v>49</v>
      </c>
      <c r="AN6" s="144" t="s">
        <v>49</v>
      </c>
      <c r="AO6" s="144" t="s">
        <v>49</v>
      </c>
      <c r="AP6" s="144" t="s">
        <v>3262</v>
      </c>
      <c r="AQ6" s="144" t="s">
        <v>51</v>
      </c>
      <c r="AR6" s="144" t="s">
        <v>51</v>
      </c>
      <c r="AS6" s="144" t="s">
        <v>647</v>
      </c>
      <c r="AT6" s="144" t="s">
        <v>1065</v>
      </c>
      <c r="AU6" s="604" t="s">
        <v>49</v>
      </c>
      <c r="AV6" s="144" t="s">
        <v>2999</v>
      </c>
      <c r="AW6" s="144" t="s">
        <v>2053</v>
      </c>
      <c r="AX6" s="144" t="s">
        <v>51</v>
      </c>
      <c r="AY6" s="144" t="s">
        <v>1067</v>
      </c>
      <c r="AZ6" s="144" t="s">
        <v>5295</v>
      </c>
      <c r="BA6" s="144"/>
      <c r="BB6" s="144"/>
      <c r="BC6" s="144" t="s">
        <v>3003</v>
      </c>
      <c r="BD6" s="601"/>
      <c r="BE6" s="601"/>
      <c r="BF6" s="601"/>
      <c r="BG6" s="602"/>
      <c r="BH6" s="602"/>
    </row>
    <row r="7" spans="1:60" s="603" customFormat="1" ht="140.25">
      <c r="A7" s="599" t="s">
        <v>5941</v>
      </c>
      <c r="B7" s="600" t="s">
        <v>0</v>
      </c>
      <c r="C7" s="144" t="s">
        <v>194</v>
      </c>
      <c r="D7" s="144" t="s">
        <v>5926</v>
      </c>
      <c r="E7" s="144" t="s">
        <v>29</v>
      </c>
      <c r="F7" s="144" t="s">
        <v>5927</v>
      </c>
      <c r="G7" s="144" t="s">
        <v>5928</v>
      </c>
      <c r="H7" s="144" t="s">
        <v>5929</v>
      </c>
      <c r="I7" s="144" t="s">
        <v>5930</v>
      </c>
      <c r="J7" s="144" t="s">
        <v>5942</v>
      </c>
      <c r="K7" s="144">
        <v>12</v>
      </c>
      <c r="L7" s="144" t="s">
        <v>2793</v>
      </c>
      <c r="M7" s="144" t="s">
        <v>5932</v>
      </c>
      <c r="N7" s="144" t="s">
        <v>5933</v>
      </c>
      <c r="O7" s="144" t="s">
        <v>51</v>
      </c>
      <c r="P7" s="144" t="s">
        <v>5934</v>
      </c>
      <c r="Q7" s="144" t="s">
        <v>1949</v>
      </c>
      <c r="R7" s="144"/>
      <c r="S7" s="144" t="s">
        <v>51</v>
      </c>
      <c r="T7" s="144" t="s">
        <v>5935</v>
      </c>
      <c r="U7" s="144" t="s">
        <v>5936</v>
      </c>
      <c r="V7" s="144" t="s">
        <v>5943</v>
      </c>
      <c r="W7" s="144" t="s">
        <v>5294</v>
      </c>
      <c r="X7" s="144">
        <v>1</v>
      </c>
      <c r="Y7" s="144">
        <v>0</v>
      </c>
      <c r="Z7" s="144">
        <v>1</v>
      </c>
      <c r="AA7" s="144">
        <v>8</v>
      </c>
      <c r="AB7" s="144">
        <v>3</v>
      </c>
      <c r="AC7" s="144">
        <v>1</v>
      </c>
      <c r="AD7" s="144">
        <v>0</v>
      </c>
      <c r="AE7" s="144">
        <v>0</v>
      </c>
      <c r="AF7" s="144" t="s">
        <v>1140</v>
      </c>
      <c r="AG7" s="144"/>
      <c r="AH7" s="144" t="s">
        <v>5940</v>
      </c>
      <c r="AI7" s="144" t="s">
        <v>62</v>
      </c>
      <c r="AJ7" s="144" t="s">
        <v>62</v>
      </c>
      <c r="AK7" s="144" t="s">
        <v>49</v>
      </c>
      <c r="AL7" s="144" t="s">
        <v>49</v>
      </c>
      <c r="AM7" s="144" t="s">
        <v>49</v>
      </c>
      <c r="AN7" s="144" t="s">
        <v>49</v>
      </c>
      <c r="AO7" s="144" t="s">
        <v>49</v>
      </c>
      <c r="AP7" s="144" t="s">
        <v>3262</v>
      </c>
      <c r="AQ7" s="144" t="s">
        <v>51</v>
      </c>
      <c r="AR7" s="144" t="s">
        <v>51</v>
      </c>
      <c r="AS7" s="144" t="s">
        <v>647</v>
      </c>
      <c r="AT7" s="144" t="s">
        <v>1065</v>
      </c>
      <c r="AU7" s="604" t="s">
        <v>49</v>
      </c>
      <c r="AV7" s="144" t="s">
        <v>2999</v>
      </c>
      <c r="AW7" s="144" t="s">
        <v>2053</v>
      </c>
      <c r="AX7" s="144" t="s">
        <v>51</v>
      </c>
      <c r="AY7" s="144" t="s">
        <v>1067</v>
      </c>
      <c r="AZ7" s="144" t="s">
        <v>5295</v>
      </c>
      <c r="BA7" s="144"/>
      <c r="BB7" s="144"/>
      <c r="BC7" s="144" t="s">
        <v>3003</v>
      </c>
      <c r="BD7" s="601"/>
      <c r="BE7" s="601"/>
      <c r="BF7" s="601"/>
      <c r="BG7" s="602"/>
      <c r="BH7" s="602"/>
    </row>
    <row r="8" spans="1:60" s="603" customFormat="1" ht="140.25">
      <c r="A8" s="599" t="s">
        <v>5944</v>
      </c>
      <c r="B8" s="600" t="s">
        <v>0</v>
      </c>
      <c r="C8" s="144" t="s">
        <v>194</v>
      </c>
      <c r="D8" s="144" t="s">
        <v>5926</v>
      </c>
      <c r="E8" s="144" t="s">
        <v>29</v>
      </c>
      <c r="F8" s="144" t="s">
        <v>5945</v>
      </c>
      <c r="G8" s="144" t="s">
        <v>1942</v>
      </c>
      <c r="H8" s="144" t="s">
        <v>5946</v>
      </c>
      <c r="I8" s="144" t="s">
        <v>5947</v>
      </c>
      <c r="J8" s="144" t="s">
        <v>5942</v>
      </c>
      <c r="K8" s="144">
        <v>16</v>
      </c>
      <c r="L8" s="144" t="s">
        <v>5948</v>
      </c>
      <c r="M8" s="144" t="s">
        <v>5932</v>
      </c>
      <c r="N8" s="144" t="s">
        <v>5933</v>
      </c>
      <c r="O8" s="144" t="s">
        <v>51</v>
      </c>
      <c r="P8" s="144" t="s">
        <v>5934</v>
      </c>
      <c r="Q8" s="144" t="s">
        <v>1949</v>
      </c>
      <c r="R8" s="144"/>
      <c r="S8" s="144" t="s">
        <v>51</v>
      </c>
      <c r="T8" s="144" t="s">
        <v>5935</v>
      </c>
      <c r="U8" s="144" t="s">
        <v>5949</v>
      </c>
      <c r="V8" s="144" t="s">
        <v>5950</v>
      </c>
      <c r="W8" s="144" t="s">
        <v>5294</v>
      </c>
      <c r="X8" s="144">
        <v>0</v>
      </c>
      <c r="Y8" s="144">
        <v>0</v>
      </c>
      <c r="Z8" s="144" t="s">
        <v>5951</v>
      </c>
      <c r="AA8" s="144">
        <v>0</v>
      </c>
      <c r="AB8" s="144">
        <v>4</v>
      </c>
      <c r="AC8" s="144">
        <v>1</v>
      </c>
      <c r="AD8" s="144">
        <v>0</v>
      </c>
      <c r="AE8" s="144">
        <v>0</v>
      </c>
      <c r="AF8" s="144" t="s">
        <v>1140</v>
      </c>
      <c r="AG8" s="144"/>
      <c r="AH8" s="144" t="s">
        <v>5940</v>
      </c>
      <c r="AI8" s="144" t="s">
        <v>62</v>
      </c>
      <c r="AJ8" s="144" t="s">
        <v>62</v>
      </c>
      <c r="AK8" s="144" t="s">
        <v>49</v>
      </c>
      <c r="AL8" s="144" t="s">
        <v>49</v>
      </c>
      <c r="AM8" s="144" t="s">
        <v>49</v>
      </c>
      <c r="AN8" s="144" t="s">
        <v>49</v>
      </c>
      <c r="AO8" s="144" t="s">
        <v>49</v>
      </c>
      <c r="AP8" s="144" t="s">
        <v>3262</v>
      </c>
      <c r="AQ8" s="144" t="s">
        <v>51</v>
      </c>
      <c r="AR8" s="144" t="s">
        <v>51</v>
      </c>
      <c r="AS8" s="144" t="s">
        <v>647</v>
      </c>
      <c r="AT8" s="144" t="s">
        <v>1065</v>
      </c>
      <c r="AU8" s="604" t="s">
        <v>49</v>
      </c>
      <c r="AV8" s="144" t="s">
        <v>2999</v>
      </c>
      <c r="AW8" s="144" t="s">
        <v>2053</v>
      </c>
      <c r="AX8" s="144" t="s">
        <v>51</v>
      </c>
      <c r="AY8" s="144" t="s">
        <v>1067</v>
      </c>
      <c r="AZ8" s="144" t="s">
        <v>5295</v>
      </c>
      <c r="BA8" s="144"/>
      <c r="BB8" s="144"/>
      <c r="BC8" s="144" t="s">
        <v>3003</v>
      </c>
      <c r="BD8" s="601"/>
      <c r="BE8" s="601"/>
      <c r="BF8" s="601"/>
      <c r="BG8" s="602"/>
      <c r="BH8" s="602"/>
    </row>
    <row r="9" spans="1:60" s="603" customFormat="1" ht="15" customHeight="1">
      <c r="A9" s="599"/>
      <c r="B9" s="600"/>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604"/>
      <c r="AV9" s="144"/>
      <c r="AW9" s="144"/>
      <c r="AX9" s="144"/>
      <c r="AY9" s="144"/>
      <c r="AZ9" s="144"/>
      <c r="BA9" s="144"/>
      <c r="BB9" s="144"/>
      <c r="BC9" s="144"/>
      <c r="BD9" s="601"/>
      <c r="BE9" s="601"/>
      <c r="BF9" s="601"/>
      <c r="BG9" s="602"/>
      <c r="BH9" s="602"/>
    </row>
    <row r="10" spans="1:60" s="603" customFormat="1" ht="118.5" customHeight="1">
      <c r="A10" s="599" t="s">
        <v>5952</v>
      </c>
      <c r="B10" s="600" t="s">
        <v>52</v>
      </c>
      <c r="C10" s="144" t="s">
        <v>5953</v>
      </c>
      <c r="D10" s="144" t="s">
        <v>4913</v>
      </c>
      <c r="E10" s="144" t="s">
        <v>2988</v>
      </c>
      <c r="F10" s="144" t="s">
        <v>5954</v>
      </c>
      <c r="G10" s="144" t="s">
        <v>5955</v>
      </c>
      <c r="H10" s="144" t="s">
        <v>5956</v>
      </c>
      <c r="I10" s="144" t="s">
        <v>5957</v>
      </c>
      <c r="J10" s="144" t="s">
        <v>5958</v>
      </c>
      <c r="K10" s="144">
        <v>4</v>
      </c>
      <c r="L10" s="144">
        <v>32</v>
      </c>
      <c r="M10" s="144" t="s">
        <v>5923</v>
      </c>
      <c r="N10" s="144" t="s">
        <v>5959</v>
      </c>
      <c r="O10" s="144" t="s">
        <v>49</v>
      </c>
      <c r="P10" s="144" t="s">
        <v>5960</v>
      </c>
      <c r="Q10" s="144" t="s">
        <v>1967</v>
      </c>
      <c r="R10" s="144"/>
      <c r="S10" s="144" t="s">
        <v>51</v>
      </c>
      <c r="T10" s="144" t="s">
        <v>5961</v>
      </c>
      <c r="U10" s="144" t="s">
        <v>5962</v>
      </c>
      <c r="V10" s="144" t="s">
        <v>5963</v>
      </c>
      <c r="W10" s="144" t="s">
        <v>5964</v>
      </c>
      <c r="X10" s="144">
        <v>1</v>
      </c>
      <c r="Y10" s="144" t="s">
        <v>5965</v>
      </c>
      <c r="Z10" s="144" t="s">
        <v>4924</v>
      </c>
      <c r="AA10" s="144">
        <v>0</v>
      </c>
      <c r="AB10" s="144" t="s">
        <v>4925</v>
      </c>
      <c r="AC10" s="144" t="s">
        <v>5966</v>
      </c>
      <c r="AD10" s="144">
        <v>1</v>
      </c>
      <c r="AE10" s="144">
        <v>2</v>
      </c>
      <c r="AF10" s="144" t="s">
        <v>1140</v>
      </c>
      <c r="AG10" s="144" t="s">
        <v>1185</v>
      </c>
      <c r="AH10" s="144" t="s">
        <v>5967</v>
      </c>
      <c r="AI10" s="144" t="s">
        <v>62</v>
      </c>
      <c r="AJ10" s="144" t="s">
        <v>49</v>
      </c>
      <c r="AK10" s="144" t="s">
        <v>49</v>
      </c>
      <c r="AL10" s="144" t="s">
        <v>5968</v>
      </c>
      <c r="AM10" s="144" t="s">
        <v>5969</v>
      </c>
      <c r="AN10" s="144" t="s">
        <v>49</v>
      </c>
      <c r="AO10" s="144" t="s">
        <v>49</v>
      </c>
      <c r="AP10" s="144" t="s">
        <v>51</v>
      </c>
      <c r="AQ10" s="144" t="s">
        <v>3590</v>
      </c>
      <c r="AR10" s="144" t="s">
        <v>3590</v>
      </c>
      <c r="AS10" s="144" t="s">
        <v>62</v>
      </c>
      <c r="AT10" s="144" t="s">
        <v>5970</v>
      </c>
      <c r="AU10" s="604" t="s">
        <v>51</v>
      </c>
      <c r="AV10" s="144" t="s">
        <v>5971</v>
      </c>
      <c r="AW10" s="144" t="s">
        <v>2098</v>
      </c>
      <c r="AX10" s="144" t="s">
        <v>49</v>
      </c>
      <c r="AY10" s="144" t="s">
        <v>1067</v>
      </c>
      <c r="AZ10" s="144" t="s">
        <v>5972</v>
      </c>
      <c r="BA10" s="144" t="s">
        <v>1489</v>
      </c>
      <c r="BB10" s="144" t="s">
        <v>1489</v>
      </c>
      <c r="BC10" s="144" t="s">
        <v>1489</v>
      </c>
      <c r="BD10" s="601"/>
      <c r="BE10" s="601"/>
      <c r="BF10" s="601"/>
      <c r="BG10" s="602"/>
      <c r="BH10" s="602"/>
    </row>
    <row r="11" spans="1:60" s="603" customFormat="1" ht="172.5" customHeight="1">
      <c r="A11" s="599" t="s">
        <v>5973</v>
      </c>
      <c r="B11" s="600" t="s">
        <v>52</v>
      </c>
      <c r="C11" s="144" t="s">
        <v>5925</v>
      </c>
      <c r="D11" s="144" t="s">
        <v>5926</v>
      </c>
      <c r="E11" s="144" t="s">
        <v>29</v>
      </c>
      <c r="F11" s="144" t="s">
        <v>5974</v>
      </c>
      <c r="G11" s="144" t="s">
        <v>5928</v>
      </c>
      <c r="H11" s="144" t="s">
        <v>5975</v>
      </c>
      <c r="I11" s="605" t="s">
        <v>5976</v>
      </c>
      <c r="J11" s="144" t="s">
        <v>5931</v>
      </c>
      <c r="K11" s="144">
        <v>8</v>
      </c>
      <c r="L11" s="144">
        <v>128</v>
      </c>
      <c r="M11" s="144" t="s">
        <v>5977</v>
      </c>
      <c r="N11" s="144" t="s">
        <v>5978</v>
      </c>
      <c r="O11" s="144" t="s">
        <v>51</v>
      </c>
      <c r="P11" s="144" t="s">
        <v>5934</v>
      </c>
      <c r="Q11" s="144" t="s">
        <v>1967</v>
      </c>
      <c r="R11" s="144"/>
      <c r="S11" s="144" t="s">
        <v>51</v>
      </c>
      <c r="T11" s="144" t="s">
        <v>5979</v>
      </c>
      <c r="U11" s="144" t="s">
        <v>5962</v>
      </c>
      <c r="V11" s="144" t="s">
        <v>5980</v>
      </c>
      <c r="W11" s="144" t="s">
        <v>5981</v>
      </c>
      <c r="X11" s="144">
        <v>1</v>
      </c>
      <c r="Y11" s="144" t="s">
        <v>5982</v>
      </c>
      <c r="Z11" s="144" t="s">
        <v>5983</v>
      </c>
      <c r="AA11" s="144" t="s">
        <v>5982</v>
      </c>
      <c r="AB11" s="144">
        <v>2</v>
      </c>
      <c r="AC11" s="144" t="s">
        <v>62</v>
      </c>
      <c r="AD11" s="144" t="s">
        <v>49</v>
      </c>
      <c r="AE11" s="144">
        <v>2</v>
      </c>
      <c r="AF11" s="144" t="s">
        <v>1140</v>
      </c>
      <c r="AG11" s="144" t="s">
        <v>213</v>
      </c>
      <c r="AH11" s="144" t="s">
        <v>5984</v>
      </c>
      <c r="AI11" s="144" t="s">
        <v>62</v>
      </c>
      <c r="AJ11" s="144" t="s">
        <v>1185</v>
      </c>
      <c r="AK11" s="144" t="s">
        <v>213</v>
      </c>
      <c r="AL11" s="144" t="s">
        <v>213</v>
      </c>
      <c r="AM11" s="144" t="s">
        <v>213</v>
      </c>
      <c r="AN11" s="144" t="s">
        <v>213</v>
      </c>
      <c r="AO11" s="144" t="s">
        <v>49</v>
      </c>
      <c r="AP11" s="144" t="s">
        <v>51</v>
      </c>
      <c r="AQ11" s="144" t="s">
        <v>3590</v>
      </c>
      <c r="AR11" s="144" t="s">
        <v>3590</v>
      </c>
      <c r="AS11" s="144" t="s">
        <v>62</v>
      </c>
      <c r="AT11" s="144" t="s">
        <v>5970</v>
      </c>
      <c r="AU11" s="604" t="s">
        <v>49</v>
      </c>
      <c r="AV11" s="144" t="s">
        <v>5971</v>
      </c>
      <c r="AW11" s="144" t="s">
        <v>2098</v>
      </c>
      <c r="AX11" s="144" t="s">
        <v>49</v>
      </c>
      <c r="AY11" s="144" t="s">
        <v>1067</v>
      </c>
      <c r="AZ11" s="144" t="s">
        <v>5972</v>
      </c>
      <c r="BA11" s="144" t="s">
        <v>1489</v>
      </c>
      <c r="BB11" s="144" t="s">
        <v>1489</v>
      </c>
      <c r="BC11" s="144" t="s">
        <v>1489</v>
      </c>
      <c r="BD11" s="601"/>
      <c r="BE11" s="601"/>
      <c r="BF11" s="601"/>
      <c r="BG11" s="602"/>
      <c r="BH11" s="602"/>
    </row>
    <row r="12" spans="1:60" s="603" customFormat="1" ht="156.75" customHeight="1">
      <c r="A12" s="599" t="s">
        <v>5985</v>
      </c>
      <c r="B12" s="600" t="s">
        <v>52</v>
      </c>
      <c r="C12" s="144" t="s">
        <v>5941</v>
      </c>
      <c r="D12" s="144" t="s">
        <v>5926</v>
      </c>
      <c r="E12" s="144" t="s">
        <v>29</v>
      </c>
      <c r="F12" s="144" t="s">
        <v>5986</v>
      </c>
      <c r="G12" s="144" t="s">
        <v>2915</v>
      </c>
      <c r="H12" s="144" t="s">
        <v>5987</v>
      </c>
      <c r="I12" s="144" t="s">
        <v>5988</v>
      </c>
      <c r="J12" s="144" t="s">
        <v>5942</v>
      </c>
      <c r="K12" s="144">
        <v>8</v>
      </c>
      <c r="L12" s="144">
        <v>256</v>
      </c>
      <c r="M12" s="144" t="s">
        <v>5989</v>
      </c>
      <c r="N12" s="144" t="s">
        <v>5978</v>
      </c>
      <c r="O12" s="144" t="s">
        <v>51</v>
      </c>
      <c r="P12" s="144" t="s">
        <v>5934</v>
      </c>
      <c r="Q12" s="144" t="s">
        <v>1967</v>
      </c>
      <c r="R12" s="144"/>
      <c r="S12" s="144" t="s">
        <v>51</v>
      </c>
      <c r="T12" s="144" t="s">
        <v>5979</v>
      </c>
      <c r="U12" s="144" t="s">
        <v>5962</v>
      </c>
      <c r="V12" s="144" t="s">
        <v>5980</v>
      </c>
      <c r="W12" s="144" t="s">
        <v>5981</v>
      </c>
      <c r="X12" s="144">
        <v>1</v>
      </c>
      <c r="Y12" s="144" t="s">
        <v>5990</v>
      </c>
      <c r="Z12" s="144" t="s">
        <v>5983</v>
      </c>
      <c r="AA12" s="144" t="s">
        <v>5982</v>
      </c>
      <c r="AB12" s="144">
        <v>2</v>
      </c>
      <c r="AC12" s="144" t="s">
        <v>62</v>
      </c>
      <c r="AD12" s="144" t="s">
        <v>49</v>
      </c>
      <c r="AE12" s="144">
        <v>2</v>
      </c>
      <c r="AF12" s="144" t="s">
        <v>1140</v>
      </c>
      <c r="AG12" s="144" t="s">
        <v>213</v>
      </c>
      <c r="AH12" s="144" t="s">
        <v>5984</v>
      </c>
      <c r="AI12" s="144" t="s">
        <v>62</v>
      </c>
      <c r="AJ12" s="144" t="s">
        <v>1185</v>
      </c>
      <c r="AK12" s="144" t="s">
        <v>213</v>
      </c>
      <c r="AL12" s="144" t="s">
        <v>213</v>
      </c>
      <c r="AM12" s="144" t="s">
        <v>213</v>
      </c>
      <c r="AN12" s="144" t="s">
        <v>213</v>
      </c>
      <c r="AO12" s="144" t="s">
        <v>49</v>
      </c>
      <c r="AP12" s="144" t="s">
        <v>51</v>
      </c>
      <c r="AQ12" s="144" t="s">
        <v>3590</v>
      </c>
      <c r="AR12" s="144" t="s">
        <v>3590</v>
      </c>
      <c r="AS12" s="144" t="s">
        <v>62</v>
      </c>
      <c r="AT12" s="144" t="s">
        <v>5970</v>
      </c>
      <c r="AU12" s="604" t="s">
        <v>49</v>
      </c>
      <c r="AV12" s="144" t="s">
        <v>5971</v>
      </c>
      <c r="AW12" s="144" t="s">
        <v>2098</v>
      </c>
      <c r="AX12" s="144" t="s">
        <v>49</v>
      </c>
      <c r="AY12" s="144" t="s">
        <v>1067</v>
      </c>
      <c r="AZ12" s="144" t="s">
        <v>5972</v>
      </c>
      <c r="BA12" s="144" t="s">
        <v>1489</v>
      </c>
      <c r="BB12" s="144" t="s">
        <v>1489</v>
      </c>
      <c r="BC12" s="144" t="s">
        <v>1489</v>
      </c>
      <c r="BD12" s="601"/>
      <c r="BE12" s="601"/>
      <c r="BF12" s="601"/>
      <c r="BG12" s="602"/>
      <c r="BH12" s="602"/>
    </row>
    <row r="13" spans="1:60" s="603" customFormat="1" ht="157.5" customHeight="1">
      <c r="A13" s="599" t="s">
        <v>5991</v>
      </c>
      <c r="B13" s="600" t="s">
        <v>52</v>
      </c>
      <c r="C13" s="144" t="s">
        <v>5944</v>
      </c>
      <c r="D13" s="144" t="s">
        <v>5926</v>
      </c>
      <c r="E13" s="144" t="s">
        <v>29</v>
      </c>
      <c r="F13" s="144" t="s">
        <v>5992</v>
      </c>
      <c r="G13" s="144" t="s">
        <v>2032</v>
      </c>
      <c r="H13" s="144" t="s">
        <v>5993</v>
      </c>
      <c r="I13" s="144" t="s">
        <v>2898</v>
      </c>
      <c r="J13" s="144" t="s">
        <v>5942</v>
      </c>
      <c r="K13" s="144">
        <v>16</v>
      </c>
      <c r="L13" s="144">
        <v>512</v>
      </c>
      <c r="M13" s="144" t="s">
        <v>5989</v>
      </c>
      <c r="N13" s="144" t="s">
        <v>5978</v>
      </c>
      <c r="O13" s="144" t="s">
        <v>51</v>
      </c>
      <c r="P13" s="144" t="s">
        <v>5934</v>
      </c>
      <c r="Q13" s="144" t="s">
        <v>1949</v>
      </c>
      <c r="R13" s="144"/>
      <c r="S13" s="144" t="s">
        <v>51</v>
      </c>
      <c r="T13" s="144" t="s">
        <v>5979</v>
      </c>
      <c r="U13" s="144" t="s">
        <v>5962</v>
      </c>
      <c r="V13" s="144" t="s">
        <v>5994</v>
      </c>
      <c r="W13" s="144" t="s">
        <v>5981</v>
      </c>
      <c r="X13" s="144">
        <v>0</v>
      </c>
      <c r="Y13" s="144">
        <v>1</v>
      </c>
      <c r="Z13" s="144" t="s">
        <v>5995</v>
      </c>
      <c r="AA13" s="144" t="s">
        <v>5996</v>
      </c>
      <c r="AB13" s="144" t="s">
        <v>5997</v>
      </c>
      <c r="AC13" s="144">
        <v>1</v>
      </c>
      <c r="AD13" s="144">
        <v>0</v>
      </c>
      <c r="AE13" s="144">
        <v>1</v>
      </c>
      <c r="AF13" s="144" t="s">
        <v>1140</v>
      </c>
      <c r="AG13" s="144" t="s">
        <v>213</v>
      </c>
      <c r="AH13" s="144" t="s">
        <v>5998</v>
      </c>
      <c r="AI13" s="144" t="s">
        <v>62</v>
      </c>
      <c r="AJ13" s="144" t="s">
        <v>1185</v>
      </c>
      <c r="AK13" s="144" t="s">
        <v>213</v>
      </c>
      <c r="AL13" s="144" t="s">
        <v>213</v>
      </c>
      <c r="AM13" s="144" t="s">
        <v>213</v>
      </c>
      <c r="AN13" s="144" t="s">
        <v>213</v>
      </c>
      <c r="AO13" s="144" t="s">
        <v>49</v>
      </c>
      <c r="AP13" s="144" t="s">
        <v>51</v>
      </c>
      <c r="AQ13" s="144" t="s">
        <v>3590</v>
      </c>
      <c r="AR13" s="144" t="s">
        <v>3590</v>
      </c>
      <c r="AS13" s="144" t="s">
        <v>62</v>
      </c>
      <c r="AT13" s="144" t="s">
        <v>5970</v>
      </c>
      <c r="AU13" s="604" t="s">
        <v>49</v>
      </c>
      <c r="AV13" s="144" t="s">
        <v>5971</v>
      </c>
      <c r="AW13" s="144" t="s">
        <v>2098</v>
      </c>
      <c r="AX13" s="144" t="s">
        <v>49</v>
      </c>
      <c r="AY13" s="144" t="s">
        <v>1067</v>
      </c>
      <c r="AZ13" s="144" t="s">
        <v>5972</v>
      </c>
      <c r="BA13" s="144" t="s">
        <v>1489</v>
      </c>
      <c r="BB13" s="144" t="s">
        <v>1489</v>
      </c>
      <c r="BC13" s="144" t="s">
        <v>1489</v>
      </c>
      <c r="BD13" s="601"/>
      <c r="BE13" s="601"/>
      <c r="BF13" s="601"/>
      <c r="BG13" s="602"/>
      <c r="BH13" s="602"/>
    </row>
    <row r="14" spans="1:60" s="603" customFormat="1" ht="12.75" customHeight="1">
      <c r="A14" s="599"/>
      <c r="B14" s="600"/>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604"/>
      <c r="AV14" s="144"/>
      <c r="AW14" s="144"/>
      <c r="AX14" s="144"/>
      <c r="AY14" s="144"/>
      <c r="AZ14" s="144"/>
      <c r="BA14" s="144"/>
      <c r="BB14" s="144"/>
      <c r="BC14" s="144"/>
      <c r="BD14" s="601"/>
      <c r="BE14" s="601"/>
      <c r="BF14" s="601"/>
      <c r="BG14" s="602"/>
      <c r="BH14" s="602"/>
    </row>
    <row r="15" spans="1:60" s="603" customFormat="1" ht="114.75">
      <c r="A15" s="599" t="s">
        <v>5999</v>
      </c>
      <c r="B15" s="600" t="s">
        <v>53</v>
      </c>
      <c r="C15" s="144" t="s">
        <v>5953</v>
      </c>
      <c r="D15" s="144" t="s">
        <v>4913</v>
      </c>
      <c r="E15" s="144" t="s">
        <v>2988</v>
      </c>
      <c r="F15" s="144" t="s">
        <v>6000</v>
      </c>
      <c r="G15" s="144" t="s">
        <v>6001</v>
      </c>
      <c r="H15" s="144" t="s">
        <v>1206</v>
      </c>
      <c r="I15" s="144" t="s">
        <v>6002</v>
      </c>
      <c r="J15" s="144" t="s">
        <v>4917</v>
      </c>
      <c r="K15" s="144">
        <v>4</v>
      </c>
      <c r="L15" s="144">
        <v>32</v>
      </c>
      <c r="M15" s="144" t="s">
        <v>5923</v>
      </c>
      <c r="N15" s="144" t="s">
        <v>6003</v>
      </c>
      <c r="O15" s="144" t="s">
        <v>6004</v>
      </c>
      <c r="P15" s="144" t="s">
        <v>6005</v>
      </c>
      <c r="Q15" s="144" t="s">
        <v>1967</v>
      </c>
      <c r="R15" s="144"/>
      <c r="S15" s="144" t="s">
        <v>51</v>
      </c>
      <c r="T15" s="144" t="s">
        <v>6006</v>
      </c>
      <c r="U15" s="144" t="s">
        <v>6007</v>
      </c>
      <c r="V15" s="144" t="s">
        <v>6008</v>
      </c>
      <c r="W15" s="144" t="s">
        <v>6009</v>
      </c>
      <c r="X15" s="144" t="s">
        <v>6010</v>
      </c>
      <c r="Y15" s="144">
        <v>0</v>
      </c>
      <c r="Z15" s="144" t="s">
        <v>6011</v>
      </c>
      <c r="AA15" s="144">
        <v>0</v>
      </c>
      <c r="AB15" s="144">
        <v>1</v>
      </c>
      <c r="AC15" s="144">
        <v>1</v>
      </c>
      <c r="AD15" s="144">
        <v>0</v>
      </c>
      <c r="AE15" s="144">
        <v>2</v>
      </c>
      <c r="AF15" s="144" t="s">
        <v>1140</v>
      </c>
      <c r="AG15" s="144" t="s">
        <v>213</v>
      </c>
      <c r="AH15" s="144" t="s">
        <v>6012</v>
      </c>
      <c r="AI15" s="144" t="s">
        <v>62</v>
      </c>
      <c r="AJ15" s="144" t="s">
        <v>1185</v>
      </c>
      <c r="AK15" s="144">
        <v>1</v>
      </c>
      <c r="AL15" s="144">
        <v>0</v>
      </c>
      <c r="AM15" s="144">
        <v>2</v>
      </c>
      <c r="AN15" s="144">
        <v>0</v>
      </c>
      <c r="AO15" s="144" t="s">
        <v>51</v>
      </c>
      <c r="AP15" s="144" t="s">
        <v>49</v>
      </c>
      <c r="AQ15" s="144" t="s">
        <v>3590</v>
      </c>
      <c r="AR15" s="144" t="s">
        <v>3590</v>
      </c>
      <c r="AS15" s="144" t="s">
        <v>213</v>
      </c>
      <c r="AT15" s="144" t="s">
        <v>5970</v>
      </c>
      <c r="AU15" s="604" t="s">
        <v>51</v>
      </c>
      <c r="AV15" s="144" t="s">
        <v>5971</v>
      </c>
      <c r="AW15" s="144" t="s">
        <v>2098</v>
      </c>
      <c r="AX15" s="144" t="s">
        <v>49</v>
      </c>
      <c r="AY15" s="144" t="s">
        <v>1067</v>
      </c>
      <c r="AZ15" s="144" t="s">
        <v>6013</v>
      </c>
      <c r="BA15" s="144" t="s">
        <v>1489</v>
      </c>
      <c r="BB15" s="144" t="s">
        <v>1489</v>
      </c>
      <c r="BC15" s="144" t="s">
        <v>1489</v>
      </c>
      <c r="BD15" s="601"/>
      <c r="BE15" s="601"/>
      <c r="BF15" s="601"/>
      <c r="BG15" s="602"/>
      <c r="BH15" s="602"/>
    </row>
    <row r="16" spans="1:60" s="603" customFormat="1" ht="114.75">
      <c r="A16" s="599" t="s">
        <v>6014</v>
      </c>
      <c r="B16" s="600" t="s">
        <v>53</v>
      </c>
      <c r="C16" s="144" t="s">
        <v>5925</v>
      </c>
      <c r="D16" s="144" t="s">
        <v>5926</v>
      </c>
      <c r="E16" s="144" t="s">
        <v>29</v>
      </c>
      <c r="F16" s="398" t="s">
        <v>6015</v>
      </c>
      <c r="G16" s="144" t="s">
        <v>2049</v>
      </c>
      <c r="H16" s="144" t="s">
        <v>1489</v>
      </c>
      <c r="I16" s="144" t="s">
        <v>6016</v>
      </c>
      <c r="J16" s="144" t="s">
        <v>5931</v>
      </c>
      <c r="K16" s="144">
        <v>8</v>
      </c>
      <c r="L16" s="144" t="s">
        <v>2871</v>
      </c>
      <c r="M16" s="144" t="s">
        <v>5977</v>
      </c>
      <c r="N16" s="144" t="s">
        <v>6017</v>
      </c>
      <c r="O16" s="144" t="s">
        <v>51</v>
      </c>
      <c r="P16" s="144" t="s">
        <v>5934</v>
      </c>
      <c r="Q16" s="144" t="s">
        <v>1967</v>
      </c>
      <c r="R16" s="144"/>
      <c r="S16" s="144" t="s">
        <v>51</v>
      </c>
      <c r="T16" s="144" t="s">
        <v>6018</v>
      </c>
      <c r="U16" s="144" t="s">
        <v>6019</v>
      </c>
      <c r="V16" s="144" t="s">
        <v>6020</v>
      </c>
      <c r="W16" s="144" t="s">
        <v>6021</v>
      </c>
      <c r="X16" s="144">
        <v>1</v>
      </c>
      <c r="Y16" s="144">
        <v>1</v>
      </c>
      <c r="Z16" s="144">
        <v>1</v>
      </c>
      <c r="AA16" s="144">
        <v>1</v>
      </c>
      <c r="AB16" s="144">
        <v>1</v>
      </c>
      <c r="AC16" s="144">
        <v>1</v>
      </c>
      <c r="AD16" s="144">
        <v>0</v>
      </c>
      <c r="AE16" s="144">
        <v>2</v>
      </c>
      <c r="AF16" s="144" t="s">
        <v>1140</v>
      </c>
      <c r="AG16" s="144" t="s">
        <v>213</v>
      </c>
      <c r="AH16" s="144" t="s">
        <v>6022</v>
      </c>
      <c r="AI16" s="144" t="s">
        <v>62</v>
      </c>
      <c r="AJ16" s="144" t="s">
        <v>213</v>
      </c>
      <c r="AK16" s="144">
        <v>0</v>
      </c>
      <c r="AL16" s="144">
        <v>0</v>
      </c>
      <c r="AM16" s="144">
        <v>0</v>
      </c>
      <c r="AN16" s="144">
        <v>0</v>
      </c>
      <c r="AO16" s="144" t="s">
        <v>51</v>
      </c>
      <c r="AP16" s="144" t="s">
        <v>51</v>
      </c>
      <c r="AQ16" s="144" t="s">
        <v>3590</v>
      </c>
      <c r="AR16" s="144" t="s">
        <v>3590</v>
      </c>
      <c r="AS16" s="144" t="s">
        <v>62</v>
      </c>
      <c r="AT16" s="144" t="s">
        <v>5970</v>
      </c>
      <c r="AU16" s="604" t="s">
        <v>51</v>
      </c>
      <c r="AV16" s="144" t="s">
        <v>5971</v>
      </c>
      <c r="AW16" s="144" t="s">
        <v>2098</v>
      </c>
      <c r="AX16" s="144" t="s">
        <v>49</v>
      </c>
      <c r="AY16" s="144" t="s">
        <v>1067</v>
      </c>
      <c r="AZ16" s="144" t="s">
        <v>6013</v>
      </c>
      <c r="BA16" s="144" t="s">
        <v>1489</v>
      </c>
      <c r="BB16" s="144" t="s">
        <v>1489</v>
      </c>
      <c r="BC16" s="144" t="s">
        <v>1489</v>
      </c>
      <c r="BD16" s="601"/>
      <c r="BE16" s="601"/>
      <c r="BF16" s="601"/>
      <c r="BG16" s="602"/>
      <c r="BH16" s="602"/>
    </row>
    <row r="17" spans="1:61" s="603" customFormat="1" ht="66.75" customHeight="1">
      <c r="A17" s="599" t="s">
        <v>6023</v>
      </c>
      <c r="B17" s="600" t="s">
        <v>53</v>
      </c>
      <c r="C17" s="144" t="s">
        <v>5941</v>
      </c>
      <c r="D17" s="144" t="s">
        <v>5926</v>
      </c>
      <c r="E17" s="144" t="s">
        <v>29</v>
      </c>
      <c r="F17" s="398" t="s">
        <v>6024</v>
      </c>
      <c r="G17" s="144" t="s">
        <v>2049</v>
      </c>
      <c r="H17" s="144" t="s">
        <v>1489</v>
      </c>
      <c r="I17" s="144" t="s">
        <v>6025</v>
      </c>
      <c r="J17" s="144" t="s">
        <v>5942</v>
      </c>
      <c r="K17" s="144">
        <v>8</v>
      </c>
      <c r="L17" s="144" t="s">
        <v>2899</v>
      </c>
      <c r="M17" s="144" t="s">
        <v>5989</v>
      </c>
      <c r="N17" s="144" t="s">
        <v>6017</v>
      </c>
      <c r="O17" s="144" t="s">
        <v>51</v>
      </c>
      <c r="P17" s="144" t="s">
        <v>5934</v>
      </c>
      <c r="Q17" s="144" t="s">
        <v>1967</v>
      </c>
      <c r="R17" s="144"/>
      <c r="S17" s="144" t="s">
        <v>51</v>
      </c>
      <c r="T17" s="144" t="s">
        <v>6018</v>
      </c>
      <c r="U17" s="144" t="s">
        <v>6019</v>
      </c>
      <c r="V17" s="144" t="s">
        <v>6020</v>
      </c>
      <c r="W17" s="144" t="s">
        <v>6021</v>
      </c>
      <c r="X17" s="144">
        <v>1</v>
      </c>
      <c r="Y17" s="144">
        <v>1</v>
      </c>
      <c r="Z17" s="144">
        <v>1</v>
      </c>
      <c r="AA17" s="144" t="s">
        <v>6026</v>
      </c>
      <c r="AB17" s="144">
        <v>2</v>
      </c>
      <c r="AC17" s="144">
        <v>1</v>
      </c>
      <c r="AD17" s="144">
        <v>0</v>
      </c>
      <c r="AE17" s="144">
        <v>2</v>
      </c>
      <c r="AF17" s="144" t="s">
        <v>1140</v>
      </c>
      <c r="AG17" s="144" t="s">
        <v>213</v>
      </c>
      <c r="AH17" s="144" t="s">
        <v>6022</v>
      </c>
      <c r="AI17" s="144" t="s">
        <v>62</v>
      </c>
      <c r="AJ17" s="144" t="s">
        <v>213</v>
      </c>
      <c r="AK17" s="144">
        <v>0</v>
      </c>
      <c r="AL17" s="144">
        <v>0</v>
      </c>
      <c r="AM17" s="144">
        <v>0</v>
      </c>
      <c r="AN17" s="144">
        <v>0</v>
      </c>
      <c r="AO17" s="144" t="s">
        <v>51</v>
      </c>
      <c r="AP17" s="144" t="s">
        <v>51</v>
      </c>
      <c r="AQ17" s="144" t="s">
        <v>3590</v>
      </c>
      <c r="AR17" s="144" t="s">
        <v>3590</v>
      </c>
      <c r="AS17" s="144" t="s">
        <v>62</v>
      </c>
      <c r="AT17" s="144" t="s">
        <v>5970</v>
      </c>
      <c r="AU17" s="604" t="s">
        <v>51</v>
      </c>
      <c r="AV17" s="144" t="s">
        <v>5971</v>
      </c>
      <c r="AW17" s="144" t="s">
        <v>2098</v>
      </c>
      <c r="AX17" s="144" t="s">
        <v>49</v>
      </c>
      <c r="AY17" s="144" t="s">
        <v>1067</v>
      </c>
      <c r="AZ17" s="144" t="s">
        <v>6013</v>
      </c>
      <c r="BA17" s="144" t="s">
        <v>1489</v>
      </c>
      <c r="BB17" s="144" t="s">
        <v>1489</v>
      </c>
      <c r="BC17" s="144" t="s">
        <v>1489</v>
      </c>
      <c r="BD17" s="601"/>
      <c r="BE17" s="601"/>
      <c r="BF17" s="601"/>
      <c r="BG17" s="602"/>
      <c r="BH17" s="602"/>
    </row>
    <row r="18" spans="1:61" s="603" customFormat="1" ht="66.75" customHeight="1">
      <c r="A18" s="599" t="s">
        <v>6027</v>
      </c>
      <c r="B18" s="600" t="s">
        <v>53</v>
      </c>
      <c r="C18" s="144" t="s">
        <v>5944</v>
      </c>
      <c r="D18" s="144" t="s">
        <v>5926</v>
      </c>
      <c r="E18" s="144" t="s">
        <v>29</v>
      </c>
      <c r="F18" s="606" t="s">
        <v>6024</v>
      </c>
      <c r="G18" s="144" t="s">
        <v>3149</v>
      </c>
      <c r="H18" s="144" t="s">
        <v>1489</v>
      </c>
      <c r="I18" s="144" t="s">
        <v>6028</v>
      </c>
      <c r="J18" s="144" t="s">
        <v>5942</v>
      </c>
      <c r="K18" s="144">
        <v>16</v>
      </c>
      <c r="L18" s="144" t="s">
        <v>5948</v>
      </c>
      <c r="M18" s="144" t="s">
        <v>5989</v>
      </c>
      <c r="N18" s="144" t="s">
        <v>6017</v>
      </c>
      <c r="O18" s="144" t="s">
        <v>51</v>
      </c>
      <c r="P18" s="144" t="s">
        <v>5934</v>
      </c>
      <c r="Q18" s="144" t="s">
        <v>1949</v>
      </c>
      <c r="R18" s="144"/>
      <c r="S18" s="144" t="s">
        <v>51</v>
      </c>
      <c r="T18" s="144" t="s">
        <v>6018</v>
      </c>
      <c r="U18" s="144" t="s">
        <v>6019</v>
      </c>
      <c r="V18" s="144" t="s">
        <v>6029</v>
      </c>
      <c r="W18" s="144" t="s">
        <v>6021</v>
      </c>
      <c r="X18" s="144">
        <v>1</v>
      </c>
      <c r="Y18" s="144">
        <v>0</v>
      </c>
      <c r="Z18" s="144" t="s">
        <v>5938</v>
      </c>
      <c r="AA18" s="144">
        <v>0</v>
      </c>
      <c r="AB18" s="144" t="s">
        <v>6030</v>
      </c>
      <c r="AC18" s="144">
        <v>1</v>
      </c>
      <c r="AD18" s="144">
        <v>0</v>
      </c>
      <c r="AE18" s="144">
        <v>2</v>
      </c>
      <c r="AF18" s="144" t="s">
        <v>1140</v>
      </c>
      <c r="AG18" s="144" t="s">
        <v>213</v>
      </c>
      <c r="AH18" s="144" t="s">
        <v>6022</v>
      </c>
      <c r="AI18" s="144" t="s">
        <v>62</v>
      </c>
      <c r="AJ18" s="144" t="s">
        <v>213</v>
      </c>
      <c r="AK18" s="144">
        <v>0</v>
      </c>
      <c r="AL18" s="144">
        <v>0</v>
      </c>
      <c r="AM18" s="144">
        <v>0</v>
      </c>
      <c r="AN18" s="144">
        <v>0</v>
      </c>
      <c r="AO18" s="144" t="s">
        <v>51</v>
      </c>
      <c r="AP18" s="144" t="s">
        <v>51</v>
      </c>
      <c r="AQ18" s="144" t="s">
        <v>3590</v>
      </c>
      <c r="AR18" s="144" t="s">
        <v>3590</v>
      </c>
      <c r="AS18" s="144" t="s">
        <v>62</v>
      </c>
      <c r="AT18" s="144" t="s">
        <v>5970</v>
      </c>
      <c r="AU18" s="604" t="s">
        <v>51</v>
      </c>
      <c r="AV18" s="144" t="s">
        <v>5971</v>
      </c>
      <c r="AW18" s="144" t="s">
        <v>2098</v>
      </c>
      <c r="AX18" s="144" t="s">
        <v>49</v>
      </c>
      <c r="AY18" s="144" t="s">
        <v>1067</v>
      </c>
      <c r="AZ18" s="144" t="s">
        <v>6013</v>
      </c>
      <c r="BA18" s="144" t="s">
        <v>1489</v>
      </c>
      <c r="BB18" s="144" t="s">
        <v>1489</v>
      </c>
      <c r="BC18" s="144" t="s">
        <v>1489</v>
      </c>
      <c r="BD18" s="601"/>
      <c r="BE18" s="601"/>
      <c r="BF18" s="601"/>
      <c r="BG18" s="602"/>
      <c r="BH18" s="602"/>
    </row>
    <row r="19" spans="1:61" ht="66.75" customHeight="1">
      <c r="A19" s="288"/>
      <c r="B19" s="521"/>
      <c r="C19" s="522"/>
      <c r="D19" s="522"/>
      <c r="E19" s="522"/>
      <c r="F19" s="522"/>
      <c r="G19" s="522"/>
      <c r="H19" s="522"/>
      <c r="I19" s="522"/>
      <c r="J19" s="522"/>
      <c r="K19" s="522"/>
      <c r="L19" s="522"/>
      <c r="M19" s="522"/>
      <c r="N19" s="522"/>
      <c r="O19" s="522"/>
      <c r="P19" s="522"/>
      <c r="Q19" s="522"/>
      <c r="R19" s="522"/>
      <c r="S19" s="522"/>
      <c r="T19" s="522"/>
      <c r="U19" s="522"/>
      <c r="V19" s="522"/>
      <c r="W19" s="522"/>
      <c r="X19" s="522"/>
      <c r="Y19" s="522"/>
      <c r="Z19" s="522"/>
      <c r="AA19" s="522"/>
      <c r="AB19" s="522"/>
      <c r="AC19" s="522"/>
      <c r="AD19" s="522"/>
      <c r="AE19" s="522"/>
      <c r="AF19" s="522"/>
      <c r="AG19" s="522"/>
      <c r="AH19" s="522"/>
      <c r="AI19" s="522"/>
      <c r="AJ19" s="522"/>
      <c r="AK19" s="522"/>
      <c r="AL19" s="522"/>
      <c r="AM19" s="522"/>
      <c r="AN19" s="522"/>
      <c r="AO19" s="522"/>
      <c r="AP19" s="522"/>
      <c r="AQ19" s="522"/>
      <c r="AR19" s="522"/>
      <c r="AS19" s="522"/>
      <c r="AT19" s="522"/>
      <c r="AU19" s="607"/>
      <c r="AV19" s="522"/>
      <c r="AW19" s="522"/>
      <c r="AX19" s="522"/>
      <c r="AY19" s="522"/>
      <c r="AZ19" s="522"/>
      <c r="BA19" s="522"/>
      <c r="BB19" s="522"/>
      <c r="BC19" s="522"/>
      <c r="BD19" s="520"/>
      <c r="BE19" s="520"/>
      <c r="BF19" s="520"/>
      <c r="BG19" s="484"/>
      <c r="BH19" s="484"/>
    </row>
    <row r="20" spans="1:61">
      <c r="A20" s="287" t="s">
        <v>2866</v>
      </c>
      <c r="B20" s="482"/>
      <c r="C20" s="482"/>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520"/>
      <c r="AM20" s="73"/>
      <c r="AN20" s="520"/>
      <c r="AO20" s="520"/>
      <c r="AP20" s="520"/>
      <c r="AQ20" s="520"/>
      <c r="AR20" s="522"/>
      <c r="AS20" s="520"/>
      <c r="AT20" s="520"/>
      <c r="AU20" s="140"/>
      <c r="AV20" s="520"/>
      <c r="AW20" s="520"/>
      <c r="AX20" s="520"/>
      <c r="AY20" s="520"/>
      <c r="AZ20" s="520"/>
      <c r="BA20" s="520"/>
      <c r="BB20" s="520"/>
      <c r="BC20" s="520"/>
      <c r="BD20" s="520"/>
      <c r="BE20" s="520"/>
      <c r="BF20" s="520"/>
      <c r="BG20" s="484"/>
      <c r="BH20" s="484"/>
    </row>
    <row r="21" spans="1:61">
      <c r="A21" s="287"/>
      <c r="B21" s="482"/>
      <c r="C21" s="482"/>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520"/>
      <c r="AM21" s="73"/>
      <c r="AN21" s="520"/>
      <c r="AO21" s="520"/>
      <c r="AP21" s="520"/>
      <c r="AQ21" s="520"/>
      <c r="AR21" s="522"/>
      <c r="AS21" s="520"/>
      <c r="AT21" s="520"/>
      <c r="AU21" s="140"/>
      <c r="AV21" s="520"/>
      <c r="AW21" s="520"/>
      <c r="AX21" s="520"/>
      <c r="AY21" s="520"/>
      <c r="AZ21" s="520"/>
      <c r="BA21" s="520"/>
      <c r="BB21" s="520"/>
      <c r="BC21" s="520"/>
      <c r="BD21" s="520"/>
      <c r="BE21" s="520"/>
      <c r="BF21" s="520"/>
      <c r="BG21" s="484"/>
      <c r="BH21" s="484"/>
    </row>
    <row r="22" spans="1:61" ht="114.75">
      <c r="A22" s="288" t="s">
        <v>3570</v>
      </c>
      <c r="B22" s="63" t="s">
        <v>0</v>
      </c>
      <c r="C22" s="522" t="s">
        <v>3587</v>
      </c>
      <c r="D22" s="522" t="s">
        <v>2987</v>
      </c>
      <c r="E22" s="522" t="s">
        <v>2988</v>
      </c>
      <c r="F22" s="522" t="s">
        <v>3571</v>
      </c>
      <c r="G22" s="522" t="s">
        <v>2989</v>
      </c>
      <c r="H22" s="522" t="s">
        <v>2990</v>
      </c>
      <c r="I22" s="522" t="s">
        <v>2991</v>
      </c>
      <c r="J22" s="483" t="s">
        <v>2992</v>
      </c>
      <c r="K22" s="483">
        <v>4</v>
      </c>
      <c r="L22" s="483" t="s">
        <v>254</v>
      </c>
      <c r="M22" s="483" t="s">
        <v>2993</v>
      </c>
      <c r="N22" s="483" t="s">
        <v>2994</v>
      </c>
      <c r="O22" s="483" t="s">
        <v>49</v>
      </c>
      <c r="P22" s="483" t="s">
        <v>2995</v>
      </c>
      <c r="Q22" s="483" t="s">
        <v>1967</v>
      </c>
      <c r="R22" s="483" t="s">
        <v>3578</v>
      </c>
      <c r="S22" s="483" t="s">
        <v>51</v>
      </c>
      <c r="T22" s="483" t="s">
        <v>2996</v>
      </c>
      <c r="U22" s="483" t="s">
        <v>1062</v>
      </c>
      <c r="V22" s="483" t="s">
        <v>2997</v>
      </c>
      <c r="W22" s="522" t="s">
        <v>1139</v>
      </c>
      <c r="X22" s="483">
        <v>2</v>
      </c>
      <c r="Y22" s="483">
        <v>1</v>
      </c>
      <c r="Z22" s="483">
        <v>0</v>
      </c>
      <c r="AA22" s="483">
        <v>0</v>
      </c>
      <c r="AB22" s="483">
        <v>1</v>
      </c>
      <c r="AC22" s="483">
        <v>1</v>
      </c>
      <c r="AD22" s="483" t="s">
        <v>49</v>
      </c>
      <c r="AE22" s="483" t="s">
        <v>62</v>
      </c>
      <c r="AF22" s="483" t="s">
        <v>1140</v>
      </c>
      <c r="AG22" s="483" t="s">
        <v>1954</v>
      </c>
      <c r="AH22" s="483" t="s">
        <v>2998</v>
      </c>
      <c r="AI22" s="483" t="s">
        <v>62</v>
      </c>
      <c r="AJ22" s="483" t="s">
        <v>51</v>
      </c>
      <c r="AK22" s="483" t="s">
        <v>51</v>
      </c>
      <c r="AL22" s="483" t="s">
        <v>49</v>
      </c>
      <c r="AM22" s="483" t="s">
        <v>51</v>
      </c>
      <c r="AN22" s="483" t="s">
        <v>49</v>
      </c>
      <c r="AO22" s="483" t="s">
        <v>51</v>
      </c>
      <c r="AP22" s="483" t="s">
        <v>51</v>
      </c>
      <c r="AQ22" s="483" t="s">
        <v>51</v>
      </c>
      <c r="AR22" s="522" t="s">
        <v>51</v>
      </c>
      <c r="AS22" s="483" t="s">
        <v>51</v>
      </c>
      <c r="AT22" s="483" t="s">
        <v>1065</v>
      </c>
      <c r="AU22" s="483" t="s">
        <v>51</v>
      </c>
      <c r="AV22" s="483" t="s">
        <v>2999</v>
      </c>
      <c r="AW22" s="483" t="s">
        <v>2053</v>
      </c>
      <c r="AX22" s="483" t="s">
        <v>51</v>
      </c>
      <c r="AY22" s="483" t="s">
        <v>1067</v>
      </c>
      <c r="AZ22" s="483" t="s">
        <v>3000</v>
      </c>
      <c r="BA22" s="522" t="s">
        <v>3001</v>
      </c>
      <c r="BB22" s="522" t="s">
        <v>3002</v>
      </c>
      <c r="BC22" s="522" t="s">
        <v>3003</v>
      </c>
      <c r="BD22" s="520"/>
      <c r="BE22" s="520"/>
      <c r="BF22" s="520"/>
      <c r="BG22" s="484"/>
      <c r="BH22" s="484"/>
    </row>
    <row r="23" spans="1:61" s="484" customFormat="1" ht="119.25" customHeight="1">
      <c r="A23" s="288" t="s">
        <v>4911</v>
      </c>
      <c r="B23" s="484" t="s">
        <v>0</v>
      </c>
      <c r="C23" s="522" t="s">
        <v>4912</v>
      </c>
      <c r="D23" s="522" t="s">
        <v>4913</v>
      </c>
      <c r="E23" s="522" t="s">
        <v>2988</v>
      </c>
      <c r="F23" s="522" t="s">
        <v>4914</v>
      </c>
      <c r="G23" s="522" t="s">
        <v>4915</v>
      </c>
      <c r="H23" s="522" t="s">
        <v>4916</v>
      </c>
      <c r="I23" s="522" t="s">
        <v>2991</v>
      </c>
      <c r="J23" s="522" t="s">
        <v>4917</v>
      </c>
      <c r="K23" s="522">
        <v>4</v>
      </c>
      <c r="L23" s="522">
        <v>32</v>
      </c>
      <c r="M23" s="522" t="s">
        <v>4918</v>
      </c>
      <c r="N23" s="522" t="s">
        <v>4919</v>
      </c>
      <c r="O23" s="522" t="s">
        <v>49</v>
      </c>
      <c r="P23" s="522" t="s">
        <v>2995</v>
      </c>
      <c r="Q23" s="522" t="s">
        <v>1967</v>
      </c>
      <c r="R23" s="522" t="s">
        <v>3578</v>
      </c>
      <c r="S23" s="522" t="s">
        <v>51</v>
      </c>
      <c r="T23" s="522" t="s">
        <v>4920</v>
      </c>
      <c r="U23" s="522" t="s">
        <v>4921</v>
      </c>
      <c r="V23" s="522" t="s">
        <v>4922</v>
      </c>
      <c r="W23" s="522" t="s">
        <v>4923</v>
      </c>
      <c r="X23" s="522">
        <v>1</v>
      </c>
      <c r="Y23" s="522">
        <v>1</v>
      </c>
      <c r="Z23" s="522" t="s">
        <v>4924</v>
      </c>
      <c r="AA23" s="522">
        <v>0</v>
      </c>
      <c r="AB23" s="522" t="s">
        <v>4925</v>
      </c>
      <c r="AC23" s="522">
        <v>1</v>
      </c>
      <c r="AD23" s="522" t="s">
        <v>49</v>
      </c>
      <c r="AE23" s="522" t="s">
        <v>62</v>
      </c>
      <c r="AF23" s="522" t="s">
        <v>1140</v>
      </c>
      <c r="AG23" s="522"/>
      <c r="AH23" s="522" t="s">
        <v>4926</v>
      </c>
      <c r="AI23" s="522" t="s">
        <v>62</v>
      </c>
      <c r="AJ23" s="522" t="s">
        <v>51</v>
      </c>
      <c r="AK23" s="522" t="s">
        <v>51</v>
      </c>
      <c r="AL23" s="522" t="s">
        <v>49</v>
      </c>
      <c r="AM23" s="522" t="s">
        <v>4927</v>
      </c>
      <c r="AN23" s="522" t="s">
        <v>49</v>
      </c>
      <c r="AO23" s="522" t="s">
        <v>51</v>
      </c>
      <c r="AP23" s="522" t="s">
        <v>51</v>
      </c>
      <c r="AQ23" s="522" t="s">
        <v>51</v>
      </c>
      <c r="AR23" s="522" t="s">
        <v>51</v>
      </c>
      <c r="AS23" s="522" t="s">
        <v>51</v>
      </c>
      <c r="AT23" s="522" t="s">
        <v>1065</v>
      </c>
      <c r="AU23" s="522" t="s">
        <v>51</v>
      </c>
      <c r="AV23" s="522" t="s">
        <v>2999</v>
      </c>
      <c r="AW23" s="522" t="s">
        <v>2053</v>
      </c>
      <c r="AX23" s="522" t="s">
        <v>51</v>
      </c>
      <c r="AY23" s="522" t="s">
        <v>1067</v>
      </c>
      <c r="AZ23" s="522" t="s">
        <v>4928</v>
      </c>
      <c r="BA23" s="522" t="s">
        <v>3001</v>
      </c>
      <c r="BB23" s="522" t="s">
        <v>3002</v>
      </c>
      <c r="BC23" s="522" t="s">
        <v>3003</v>
      </c>
      <c r="BD23" s="520"/>
      <c r="BE23" s="520"/>
      <c r="BF23" s="520"/>
    </row>
    <row r="24" spans="1:61" s="484" customFormat="1" ht="216" customHeight="1">
      <c r="A24" s="288" t="s">
        <v>2867</v>
      </c>
      <c r="B24" s="522" t="s">
        <v>0</v>
      </c>
      <c r="C24" s="522" t="s">
        <v>4929</v>
      </c>
      <c r="D24" s="522" t="s">
        <v>2868</v>
      </c>
      <c r="E24" s="522" t="s">
        <v>29</v>
      </c>
      <c r="F24" s="522" t="s">
        <v>2869</v>
      </c>
      <c r="G24" s="522" t="s">
        <v>1942</v>
      </c>
      <c r="H24" s="522" t="s">
        <v>1943</v>
      </c>
      <c r="I24" s="522" t="s">
        <v>2870</v>
      </c>
      <c r="J24" s="522" t="s">
        <v>4930</v>
      </c>
      <c r="K24" s="522">
        <v>16</v>
      </c>
      <c r="L24" s="522" t="s">
        <v>2871</v>
      </c>
      <c r="M24" s="522" t="s">
        <v>4931</v>
      </c>
      <c r="N24" s="522" t="s">
        <v>4932</v>
      </c>
      <c r="O24" s="522" t="s">
        <v>2872</v>
      </c>
      <c r="P24" s="522" t="s">
        <v>2873</v>
      </c>
      <c r="Q24" s="522" t="s">
        <v>2874</v>
      </c>
      <c r="R24" s="522" t="s">
        <v>1950</v>
      </c>
      <c r="S24" s="522" t="s">
        <v>51</v>
      </c>
      <c r="T24" s="522" t="s">
        <v>4933</v>
      </c>
      <c r="U24" s="522" t="s">
        <v>1889</v>
      </c>
      <c r="V24" s="522" t="s">
        <v>1951</v>
      </c>
      <c r="W24" s="522" t="s">
        <v>4923</v>
      </c>
      <c r="X24" s="522">
        <v>2</v>
      </c>
      <c r="Y24" s="522">
        <v>0</v>
      </c>
      <c r="Z24" s="522" t="s">
        <v>2875</v>
      </c>
      <c r="AA24" s="522">
        <v>0</v>
      </c>
      <c r="AB24" s="289" t="s">
        <v>2876</v>
      </c>
      <c r="AC24" s="522">
        <v>1</v>
      </c>
      <c r="AD24" s="522" t="s">
        <v>49</v>
      </c>
      <c r="AE24" s="522" t="s">
        <v>62</v>
      </c>
      <c r="AF24" s="522" t="s">
        <v>1140</v>
      </c>
      <c r="AG24" s="522" t="s">
        <v>2877</v>
      </c>
      <c r="AH24" s="522" t="s">
        <v>4934</v>
      </c>
      <c r="AI24" s="522" t="s">
        <v>2878</v>
      </c>
      <c r="AJ24" s="522" t="s">
        <v>51</v>
      </c>
      <c r="AK24" s="522" t="s">
        <v>1956</v>
      </c>
      <c r="AL24" s="522" t="s">
        <v>1956</v>
      </c>
      <c r="AM24" s="522" t="s">
        <v>1956</v>
      </c>
      <c r="AN24" s="522" t="s">
        <v>1956</v>
      </c>
      <c r="AO24" s="522" t="s">
        <v>51</v>
      </c>
      <c r="AP24" s="522" t="s">
        <v>51</v>
      </c>
      <c r="AQ24" s="522" t="s">
        <v>2005</v>
      </c>
      <c r="AR24" s="522" t="s">
        <v>2879</v>
      </c>
      <c r="AS24" s="522" t="s">
        <v>62</v>
      </c>
      <c r="AT24" s="522" t="s">
        <v>1065</v>
      </c>
      <c r="AU24" s="522" t="s">
        <v>51</v>
      </c>
      <c r="AV24" s="522" t="s">
        <v>51</v>
      </c>
      <c r="AW24" s="522" t="s">
        <v>2053</v>
      </c>
      <c r="AX24" s="522" t="s">
        <v>1068</v>
      </c>
      <c r="AY24" s="522" t="s">
        <v>2598</v>
      </c>
      <c r="AZ24" s="522" t="s">
        <v>4935</v>
      </c>
      <c r="BA24" s="522" t="s">
        <v>2034</v>
      </c>
      <c r="BB24" s="522" t="s">
        <v>2881</v>
      </c>
      <c r="BC24" s="522" t="s">
        <v>2882</v>
      </c>
      <c r="BD24" s="522" t="s">
        <v>2883</v>
      </c>
      <c r="BE24" s="522"/>
      <c r="BF24" s="522"/>
    </row>
    <row r="25" spans="1:61" s="484" customFormat="1" ht="226.5" customHeight="1">
      <c r="A25" s="288" t="s">
        <v>2884</v>
      </c>
      <c r="B25" s="522" t="s">
        <v>0</v>
      </c>
      <c r="C25" s="522" t="s">
        <v>4936</v>
      </c>
      <c r="D25" s="522" t="s">
        <v>2868</v>
      </c>
      <c r="E25" s="522" t="s">
        <v>29</v>
      </c>
      <c r="F25" s="522" t="s">
        <v>2885</v>
      </c>
      <c r="G25" s="522" t="s">
        <v>1972</v>
      </c>
      <c r="H25" s="522" t="s">
        <v>1973</v>
      </c>
      <c r="I25" s="522" t="s">
        <v>1974</v>
      </c>
      <c r="J25" s="522" t="s">
        <v>4937</v>
      </c>
      <c r="K25" s="522">
        <v>8</v>
      </c>
      <c r="L25" s="522" t="s">
        <v>2886</v>
      </c>
      <c r="M25" s="522" t="s">
        <v>4931</v>
      </c>
      <c r="N25" s="522" t="s">
        <v>4932</v>
      </c>
      <c r="O25" s="522" t="s">
        <v>2872</v>
      </c>
      <c r="P25" s="522" t="s">
        <v>2887</v>
      </c>
      <c r="Q25" s="522" t="s">
        <v>2888</v>
      </c>
      <c r="R25" s="522" t="s">
        <v>1979</v>
      </c>
      <c r="S25" s="522" t="s">
        <v>51</v>
      </c>
      <c r="T25" s="522" t="s">
        <v>4933</v>
      </c>
      <c r="U25" s="522" t="s">
        <v>1093</v>
      </c>
      <c r="V25" s="522" t="s">
        <v>1980</v>
      </c>
      <c r="W25" s="522" t="s">
        <v>213</v>
      </c>
      <c r="X25" s="522">
        <v>2</v>
      </c>
      <c r="Y25" s="522">
        <v>0</v>
      </c>
      <c r="Z25" s="522" t="s">
        <v>2875</v>
      </c>
      <c r="AA25" s="522">
        <v>0</v>
      </c>
      <c r="AB25" s="289" t="s">
        <v>2876</v>
      </c>
      <c r="AC25" s="522">
        <v>1</v>
      </c>
      <c r="AD25" s="522" t="s">
        <v>49</v>
      </c>
      <c r="AE25" s="522" t="s">
        <v>62</v>
      </c>
      <c r="AF25" s="522" t="s">
        <v>1140</v>
      </c>
      <c r="AG25" s="522" t="s">
        <v>2877</v>
      </c>
      <c r="AH25" s="522" t="s">
        <v>4938</v>
      </c>
      <c r="AI25" s="522" t="s">
        <v>213</v>
      </c>
      <c r="AJ25" s="522" t="s">
        <v>51</v>
      </c>
      <c r="AK25" s="522" t="s">
        <v>1956</v>
      </c>
      <c r="AL25" s="522" t="s">
        <v>1956</v>
      </c>
      <c r="AM25" s="522" t="s">
        <v>1956</v>
      </c>
      <c r="AN25" s="522" t="s">
        <v>1956</v>
      </c>
      <c r="AO25" s="522" t="s">
        <v>51</v>
      </c>
      <c r="AP25" s="522" t="s">
        <v>51</v>
      </c>
      <c r="AQ25" s="522" t="s">
        <v>2005</v>
      </c>
      <c r="AR25" s="522" t="s">
        <v>2879</v>
      </c>
      <c r="AS25" s="522" t="s">
        <v>62</v>
      </c>
      <c r="AT25" s="522" t="s">
        <v>2889</v>
      </c>
      <c r="AU25" s="522" t="s">
        <v>51</v>
      </c>
      <c r="AV25" s="522" t="s">
        <v>51</v>
      </c>
      <c r="AW25" s="522" t="s">
        <v>2053</v>
      </c>
      <c r="AX25" s="522" t="s">
        <v>1068</v>
      </c>
      <c r="AY25" s="522" t="s">
        <v>2598</v>
      </c>
      <c r="AZ25" s="522" t="s">
        <v>2880</v>
      </c>
      <c r="BA25" s="522" t="s">
        <v>905</v>
      </c>
      <c r="BB25" s="522" t="s">
        <v>2881</v>
      </c>
      <c r="BC25" s="522" t="s">
        <v>2882</v>
      </c>
      <c r="BD25" s="522" t="s">
        <v>2883</v>
      </c>
      <c r="BE25" s="522"/>
      <c r="BF25" s="522"/>
    </row>
    <row r="26" spans="1:61" s="484" customFormat="1" ht="277.5" customHeight="1">
      <c r="A26" s="288" t="s">
        <v>2890</v>
      </c>
      <c r="B26" s="522" t="s">
        <v>0</v>
      </c>
      <c r="C26" s="522" t="s">
        <v>4939</v>
      </c>
      <c r="D26" s="522" t="s">
        <v>2868</v>
      </c>
      <c r="E26" s="522" t="s">
        <v>29</v>
      </c>
      <c r="F26" s="522" t="s">
        <v>2891</v>
      </c>
      <c r="G26" s="522" t="s">
        <v>1959</v>
      </c>
      <c r="H26" s="522" t="s">
        <v>1960</v>
      </c>
      <c r="I26" s="522" t="s">
        <v>2892</v>
      </c>
      <c r="J26" s="522" t="s">
        <v>4940</v>
      </c>
      <c r="K26" s="522">
        <v>8</v>
      </c>
      <c r="L26" s="522" t="s">
        <v>2886</v>
      </c>
      <c r="M26" s="522" t="s">
        <v>4941</v>
      </c>
      <c r="N26" s="522" t="s">
        <v>4932</v>
      </c>
      <c r="O26" s="522" t="s">
        <v>2872</v>
      </c>
      <c r="P26" s="522" t="s">
        <v>2893</v>
      </c>
      <c r="Q26" s="522" t="s">
        <v>3154</v>
      </c>
      <c r="R26" s="522" t="s">
        <v>1968</v>
      </c>
      <c r="S26" s="522" t="s">
        <v>51</v>
      </c>
      <c r="T26" s="522" t="s">
        <v>4933</v>
      </c>
      <c r="U26" s="522" t="s">
        <v>1062</v>
      </c>
      <c r="V26" s="522" t="s">
        <v>1980</v>
      </c>
      <c r="W26" s="522" t="s">
        <v>4923</v>
      </c>
      <c r="X26" s="522">
        <v>1</v>
      </c>
      <c r="Y26" s="522">
        <v>0</v>
      </c>
      <c r="Z26" s="522" t="s">
        <v>2894</v>
      </c>
      <c r="AA26" s="522">
        <v>0</v>
      </c>
      <c r="AB26" s="522" t="s">
        <v>2895</v>
      </c>
      <c r="AC26" s="522">
        <v>1</v>
      </c>
      <c r="AD26" s="522" t="s">
        <v>49</v>
      </c>
      <c r="AE26" s="522" t="s">
        <v>62</v>
      </c>
      <c r="AF26" s="522" t="s">
        <v>1140</v>
      </c>
      <c r="AG26" s="522" t="s">
        <v>2877</v>
      </c>
      <c r="AH26" s="522" t="s">
        <v>4942</v>
      </c>
      <c r="AI26" s="522" t="s">
        <v>62</v>
      </c>
      <c r="AJ26" s="522" t="s">
        <v>51</v>
      </c>
      <c r="AK26" s="522" t="s">
        <v>1956</v>
      </c>
      <c r="AL26" s="522" t="s">
        <v>1956</v>
      </c>
      <c r="AM26" s="522" t="s">
        <v>1956</v>
      </c>
      <c r="AN26" s="522" t="s">
        <v>1956</v>
      </c>
      <c r="AO26" s="522" t="s">
        <v>51</v>
      </c>
      <c r="AP26" s="522" t="s">
        <v>62</v>
      </c>
      <c r="AQ26" s="522" t="s">
        <v>2005</v>
      </c>
      <c r="AR26" s="522" t="s">
        <v>2879</v>
      </c>
      <c r="AS26" s="522" t="s">
        <v>62</v>
      </c>
      <c r="AT26" s="522" t="s">
        <v>1065</v>
      </c>
      <c r="AU26" s="522" t="s">
        <v>51</v>
      </c>
      <c r="AV26" s="522" t="s">
        <v>51</v>
      </c>
      <c r="AW26" s="522" t="s">
        <v>2053</v>
      </c>
      <c r="AX26" s="522" t="s">
        <v>1068</v>
      </c>
      <c r="AY26" s="522" t="s">
        <v>2598</v>
      </c>
      <c r="AZ26" s="522" t="s">
        <v>2880</v>
      </c>
      <c r="BA26" s="522" t="s">
        <v>2034</v>
      </c>
      <c r="BB26" s="522" t="s">
        <v>2881</v>
      </c>
      <c r="BC26" s="522" t="s">
        <v>2882</v>
      </c>
      <c r="BD26" s="522" t="s">
        <v>2883</v>
      </c>
      <c r="BE26" s="522"/>
      <c r="BF26" s="522"/>
    </row>
    <row r="27" spans="1:61">
      <c r="A27" s="522"/>
      <c r="B27" s="522"/>
      <c r="C27" s="522"/>
      <c r="D27" s="522"/>
      <c r="E27" s="522"/>
      <c r="F27" s="522"/>
      <c r="G27" s="522"/>
      <c r="H27" s="522"/>
      <c r="I27" s="522"/>
      <c r="J27" s="522"/>
      <c r="K27" s="522"/>
      <c r="L27" s="522"/>
      <c r="M27" s="522"/>
      <c r="N27" s="522"/>
      <c r="O27" s="522"/>
      <c r="P27" s="522"/>
      <c r="Q27" s="522"/>
      <c r="R27" s="522"/>
      <c r="S27" s="522"/>
      <c r="T27" s="522"/>
      <c r="U27" s="522"/>
      <c r="V27" s="522"/>
      <c r="W27" s="522"/>
      <c r="X27" s="522"/>
      <c r="Y27" s="522"/>
      <c r="Z27" s="522"/>
      <c r="AA27" s="522"/>
      <c r="AB27" s="522"/>
      <c r="AC27" s="522"/>
      <c r="AD27" s="522"/>
      <c r="AE27" s="522"/>
      <c r="AF27" s="522"/>
      <c r="AG27" s="522"/>
      <c r="AH27" s="522"/>
      <c r="AI27" s="522"/>
      <c r="AJ27" s="522"/>
      <c r="AK27" s="522"/>
      <c r="AL27" s="522"/>
      <c r="AM27" s="522"/>
      <c r="AN27" s="522"/>
      <c r="AO27" s="522"/>
      <c r="AP27" s="522"/>
      <c r="AQ27" s="522"/>
      <c r="AR27" s="522"/>
      <c r="AS27" s="522"/>
      <c r="AT27" s="522"/>
      <c r="AU27" s="522"/>
      <c r="AV27" s="522"/>
      <c r="AW27" s="522"/>
      <c r="AX27" s="522"/>
      <c r="AY27" s="522"/>
      <c r="AZ27" s="522"/>
      <c r="BA27" s="522"/>
      <c r="BB27" s="522"/>
      <c r="BC27" s="522"/>
      <c r="BD27" s="522"/>
      <c r="BE27" s="522"/>
      <c r="BF27" s="522"/>
      <c r="BG27" s="484"/>
      <c r="BH27" s="484"/>
    </row>
    <row r="28" spans="1:61" ht="249" customHeight="1">
      <c r="A28" s="288" t="s">
        <v>2896</v>
      </c>
      <c r="B28" s="522" t="s">
        <v>52</v>
      </c>
      <c r="C28" s="522" t="s">
        <v>2867</v>
      </c>
      <c r="D28" s="522" t="s">
        <v>2868</v>
      </c>
      <c r="E28" s="522" t="s">
        <v>29</v>
      </c>
      <c r="F28" s="290" t="s">
        <v>2897</v>
      </c>
      <c r="G28" s="522" t="s">
        <v>2032</v>
      </c>
      <c r="H28" s="522" t="s">
        <v>3601</v>
      </c>
      <c r="I28" s="522" t="s">
        <v>2898</v>
      </c>
      <c r="J28" s="517" t="s">
        <v>4943</v>
      </c>
      <c r="K28" s="522">
        <v>16</v>
      </c>
      <c r="L28" s="522" t="s">
        <v>2899</v>
      </c>
      <c r="M28" s="517" t="s">
        <v>4944</v>
      </c>
      <c r="N28" s="522" t="s">
        <v>2900</v>
      </c>
      <c r="O28" s="522" t="s">
        <v>2901</v>
      </c>
      <c r="P28" s="522" t="s">
        <v>2902</v>
      </c>
      <c r="Q28" s="522" t="s">
        <v>2903</v>
      </c>
      <c r="R28" s="522" t="s">
        <v>2904</v>
      </c>
      <c r="S28" s="522" t="s">
        <v>51</v>
      </c>
      <c r="T28" s="494" t="s">
        <v>4945</v>
      </c>
      <c r="U28" s="522" t="s">
        <v>1889</v>
      </c>
      <c r="V28" s="522" t="s">
        <v>2028</v>
      </c>
      <c r="W28" s="522" t="s">
        <v>1099</v>
      </c>
      <c r="X28" s="522">
        <v>1</v>
      </c>
      <c r="Y28" s="522">
        <v>0</v>
      </c>
      <c r="Z28" s="522" t="s">
        <v>2905</v>
      </c>
      <c r="AA28" s="522" t="s">
        <v>2906</v>
      </c>
      <c r="AB28" s="289" t="s">
        <v>2907</v>
      </c>
      <c r="AC28" s="522">
        <v>1</v>
      </c>
      <c r="AD28" s="522" t="s">
        <v>2908</v>
      </c>
      <c r="AE28" s="522">
        <v>2</v>
      </c>
      <c r="AF28" s="522" t="s">
        <v>2909</v>
      </c>
      <c r="AG28" s="522" t="s">
        <v>2910</v>
      </c>
      <c r="AH28" s="522" t="s">
        <v>2911</v>
      </c>
      <c r="AI28" s="522" t="s">
        <v>2912</v>
      </c>
      <c r="AJ28" s="522" t="s">
        <v>2908</v>
      </c>
      <c r="AK28" s="522" t="s">
        <v>1956</v>
      </c>
      <c r="AL28" s="522" t="s">
        <v>1956</v>
      </c>
      <c r="AM28" s="522" t="s">
        <v>1956</v>
      </c>
      <c r="AN28" s="522" t="s">
        <v>1956</v>
      </c>
      <c r="AO28" s="522" t="s">
        <v>51</v>
      </c>
      <c r="AP28" s="522" t="s">
        <v>51</v>
      </c>
      <c r="AQ28" s="522" t="s">
        <v>3590</v>
      </c>
      <c r="AR28" s="522"/>
      <c r="AS28" s="522" t="s">
        <v>51</v>
      </c>
      <c r="AT28" s="483" t="s">
        <v>1065</v>
      </c>
      <c r="AU28" s="522" t="s">
        <v>51</v>
      </c>
      <c r="AV28" s="522" t="s">
        <v>51</v>
      </c>
      <c r="AW28" s="522"/>
      <c r="AX28" s="522" t="s">
        <v>51</v>
      </c>
      <c r="AY28" s="522" t="s">
        <v>1067</v>
      </c>
      <c r="AZ28" s="517" t="s">
        <v>4946</v>
      </c>
      <c r="BA28" s="522" t="s">
        <v>1406</v>
      </c>
      <c r="BB28" s="289" t="s">
        <v>955</v>
      </c>
      <c r="BC28" s="522" t="s">
        <v>939</v>
      </c>
      <c r="BD28" s="522"/>
      <c r="BE28" s="522"/>
      <c r="BF28" s="522"/>
      <c r="BG28" s="291"/>
      <c r="BH28" s="484"/>
    </row>
    <row r="29" spans="1:61" ht="247.5" customHeight="1">
      <c r="A29" s="288" t="s">
        <v>2913</v>
      </c>
      <c r="B29" s="522" t="s">
        <v>52</v>
      </c>
      <c r="C29" s="522" t="s">
        <v>2884</v>
      </c>
      <c r="D29" s="522" t="s">
        <v>2868</v>
      </c>
      <c r="E29" s="522" t="s">
        <v>29</v>
      </c>
      <c r="F29" s="522" t="s">
        <v>2914</v>
      </c>
      <c r="G29" s="522" t="s">
        <v>2915</v>
      </c>
      <c r="H29" s="522" t="s">
        <v>3599</v>
      </c>
      <c r="I29" s="522" t="s">
        <v>1974</v>
      </c>
      <c r="J29" s="517" t="s">
        <v>4947</v>
      </c>
      <c r="K29" s="522">
        <v>12</v>
      </c>
      <c r="L29" s="522" t="s">
        <v>2916</v>
      </c>
      <c r="M29" s="517" t="s">
        <v>4944</v>
      </c>
      <c r="N29" s="522" t="s">
        <v>2917</v>
      </c>
      <c r="O29" s="522" t="s">
        <v>2918</v>
      </c>
      <c r="P29" s="522" t="s">
        <v>2919</v>
      </c>
      <c r="Q29" s="522" t="s">
        <v>2920</v>
      </c>
      <c r="R29" s="522" t="s">
        <v>3600</v>
      </c>
      <c r="S29" s="522" t="s">
        <v>51</v>
      </c>
      <c r="T29" s="494" t="s">
        <v>4945</v>
      </c>
      <c r="U29" s="522" t="s">
        <v>2921</v>
      </c>
      <c r="V29" s="522" t="s">
        <v>2922</v>
      </c>
      <c r="W29" s="522" t="s">
        <v>1099</v>
      </c>
      <c r="X29" s="522">
        <v>1</v>
      </c>
      <c r="Y29" s="522" t="s">
        <v>2923</v>
      </c>
      <c r="Z29" s="522" t="s">
        <v>2924</v>
      </c>
      <c r="AA29" s="522" t="s">
        <v>2925</v>
      </c>
      <c r="AB29" s="522" t="s">
        <v>2926</v>
      </c>
      <c r="AC29" s="290" t="s">
        <v>2939</v>
      </c>
      <c r="AD29" s="522" t="s">
        <v>49</v>
      </c>
      <c r="AE29" s="522">
        <v>2</v>
      </c>
      <c r="AF29" s="522" t="s">
        <v>2909</v>
      </c>
      <c r="AG29" s="522" t="s">
        <v>2910</v>
      </c>
      <c r="AH29" s="522" t="s">
        <v>2927</v>
      </c>
      <c r="AI29" s="522" t="s">
        <v>2928</v>
      </c>
      <c r="AJ29" s="522" t="s">
        <v>2908</v>
      </c>
      <c r="AK29" s="522" t="s">
        <v>1956</v>
      </c>
      <c r="AL29" s="522" t="s">
        <v>1956</v>
      </c>
      <c r="AM29" s="522" t="s">
        <v>1956</v>
      </c>
      <c r="AN29" s="522" t="s">
        <v>1956</v>
      </c>
      <c r="AO29" s="522" t="s">
        <v>51</v>
      </c>
      <c r="AP29" s="522" t="s">
        <v>51</v>
      </c>
      <c r="AQ29" s="522" t="s">
        <v>3590</v>
      </c>
      <c r="AR29" s="522"/>
      <c r="AS29" s="522" t="s">
        <v>51</v>
      </c>
      <c r="AT29" s="483" t="s">
        <v>1065</v>
      </c>
      <c r="AU29" s="522" t="s">
        <v>51</v>
      </c>
      <c r="AV29" s="522" t="s">
        <v>51</v>
      </c>
      <c r="AW29" s="522"/>
      <c r="AX29" s="522" t="s">
        <v>51</v>
      </c>
      <c r="AY29" s="522" t="s">
        <v>1067</v>
      </c>
      <c r="AZ29" s="517" t="s">
        <v>4946</v>
      </c>
      <c r="BA29" s="522" t="s">
        <v>2252</v>
      </c>
      <c r="BB29" s="289" t="s">
        <v>955</v>
      </c>
      <c r="BC29" s="522" t="s">
        <v>3592</v>
      </c>
      <c r="BD29" s="522"/>
      <c r="BE29" s="522"/>
      <c r="BF29" s="522"/>
      <c r="BG29" s="292"/>
      <c r="BH29" s="484"/>
      <c r="BI29" s="484"/>
    </row>
    <row r="30" spans="1:61" ht="178.5" customHeight="1">
      <c r="A30" s="288" t="s">
        <v>2929</v>
      </c>
      <c r="B30" s="522" t="s">
        <v>52</v>
      </c>
      <c r="C30" s="522" t="s">
        <v>2890</v>
      </c>
      <c r="D30" s="522" t="s">
        <v>2868</v>
      </c>
      <c r="E30" s="522" t="s">
        <v>29</v>
      </c>
      <c r="F30" s="522" t="s">
        <v>2930</v>
      </c>
      <c r="G30" s="522" t="s">
        <v>2915</v>
      </c>
      <c r="H30" s="522" t="s">
        <v>3594</v>
      </c>
      <c r="I30" s="522" t="s">
        <v>2931</v>
      </c>
      <c r="J30" s="522" t="s">
        <v>2932</v>
      </c>
      <c r="K30" s="522">
        <v>8</v>
      </c>
      <c r="L30" s="522" t="s">
        <v>2933</v>
      </c>
      <c r="M30" s="517" t="s">
        <v>4944</v>
      </c>
      <c r="N30" s="522" t="s">
        <v>3574</v>
      </c>
      <c r="O30" s="522" t="s">
        <v>51</v>
      </c>
      <c r="P30" s="483" t="s">
        <v>3577</v>
      </c>
      <c r="Q30" s="522" t="s">
        <v>2934</v>
      </c>
      <c r="R30" s="522" t="s">
        <v>893</v>
      </c>
      <c r="S30" s="522" t="s">
        <v>51</v>
      </c>
      <c r="T30" s="522" t="s">
        <v>3580</v>
      </c>
      <c r="U30" s="522" t="s">
        <v>2935</v>
      </c>
      <c r="V30" s="522" t="s">
        <v>2936</v>
      </c>
      <c r="W30" s="522" t="s">
        <v>1099</v>
      </c>
      <c r="X30" s="522">
        <v>1</v>
      </c>
      <c r="Y30" s="522" t="s">
        <v>2923</v>
      </c>
      <c r="Z30" s="522" t="s">
        <v>2924</v>
      </c>
      <c r="AA30" s="522" t="s">
        <v>2937</v>
      </c>
      <c r="AB30" s="522" t="s">
        <v>2938</v>
      </c>
      <c r="AC30" s="290" t="s">
        <v>2939</v>
      </c>
      <c r="AD30" s="522" t="s">
        <v>49</v>
      </c>
      <c r="AE30" s="522">
        <v>2</v>
      </c>
      <c r="AF30" s="522" t="s">
        <v>2940</v>
      </c>
      <c r="AG30" s="522" t="s">
        <v>2941</v>
      </c>
      <c r="AH30" s="522" t="s">
        <v>2942</v>
      </c>
      <c r="AI30" s="522" t="s">
        <v>2943</v>
      </c>
      <c r="AJ30" s="522" t="s">
        <v>2944</v>
      </c>
      <c r="AK30" s="522" t="s">
        <v>1956</v>
      </c>
      <c r="AL30" s="522" t="s">
        <v>1956</v>
      </c>
      <c r="AM30" s="522" t="s">
        <v>1956</v>
      </c>
      <c r="AN30" s="522" t="s">
        <v>1956</v>
      </c>
      <c r="AO30" s="522" t="s">
        <v>51</v>
      </c>
      <c r="AP30" s="522" t="s">
        <v>51</v>
      </c>
      <c r="AQ30" s="522" t="s">
        <v>3590</v>
      </c>
      <c r="AR30" s="522"/>
      <c r="AS30" s="522" t="s">
        <v>51</v>
      </c>
      <c r="AT30" s="483" t="s">
        <v>1065</v>
      </c>
      <c r="AU30" s="522" t="s">
        <v>51</v>
      </c>
      <c r="AV30" s="522" t="s">
        <v>51</v>
      </c>
      <c r="AW30" s="522"/>
      <c r="AX30" s="522" t="s">
        <v>51</v>
      </c>
      <c r="AY30" s="522" t="s">
        <v>1067</v>
      </c>
      <c r="AZ30" s="517" t="s">
        <v>4948</v>
      </c>
      <c r="BA30" s="522" t="s">
        <v>1406</v>
      </c>
      <c r="BB30" s="289" t="s">
        <v>955</v>
      </c>
      <c r="BC30" s="522" t="s">
        <v>939</v>
      </c>
      <c r="BD30" s="289"/>
      <c r="BE30" s="290"/>
      <c r="BF30" s="289"/>
      <c r="BG30" s="291"/>
      <c r="BH30" s="484"/>
    </row>
    <row r="31" spans="1:61" ht="178.5" customHeight="1">
      <c r="A31" s="288" t="s">
        <v>3569</v>
      </c>
      <c r="B31" s="522" t="s">
        <v>52</v>
      </c>
      <c r="C31" s="522" t="s">
        <v>3568</v>
      </c>
      <c r="D31" s="522" t="s">
        <v>2987</v>
      </c>
      <c r="E31" s="522" t="s">
        <v>2988</v>
      </c>
      <c r="F31" s="522" t="s">
        <v>3572</v>
      </c>
      <c r="G31" s="522" t="s">
        <v>3596</v>
      </c>
      <c r="H31" s="522" t="s">
        <v>3598</v>
      </c>
      <c r="I31" s="522" t="s">
        <v>3595</v>
      </c>
      <c r="J31" s="483" t="s">
        <v>3573</v>
      </c>
      <c r="K31" s="483">
        <v>4</v>
      </c>
      <c r="L31" s="483" t="s">
        <v>254</v>
      </c>
      <c r="M31" s="483" t="s">
        <v>2993</v>
      </c>
      <c r="N31" s="522" t="s">
        <v>3575</v>
      </c>
      <c r="O31" s="522" t="s">
        <v>2908</v>
      </c>
      <c r="P31" s="483" t="s">
        <v>3576</v>
      </c>
      <c r="Q31" s="522" t="s">
        <v>2934</v>
      </c>
      <c r="R31" s="522" t="s">
        <v>3579</v>
      </c>
      <c r="S31" s="522" t="s">
        <v>51</v>
      </c>
      <c r="T31" s="522" t="s">
        <v>3581</v>
      </c>
      <c r="U31" s="522" t="s">
        <v>3583</v>
      </c>
      <c r="V31" s="522" t="s">
        <v>3582</v>
      </c>
      <c r="W31" s="522" t="s">
        <v>1099</v>
      </c>
      <c r="X31" s="522" t="s">
        <v>3588</v>
      </c>
      <c r="Y31" s="522" t="s">
        <v>3584</v>
      </c>
      <c r="Z31" s="522" t="s">
        <v>3586</v>
      </c>
      <c r="AA31" s="522">
        <v>0</v>
      </c>
      <c r="AB31" s="522" t="s">
        <v>3585</v>
      </c>
      <c r="AC31" s="290" t="s">
        <v>2939</v>
      </c>
      <c r="AD31" s="290" t="s">
        <v>2939</v>
      </c>
      <c r="AE31" s="522">
        <v>2</v>
      </c>
      <c r="AF31" s="522" t="s">
        <v>2940</v>
      </c>
      <c r="AG31" s="522" t="s">
        <v>3589</v>
      </c>
      <c r="AH31" s="522" t="s">
        <v>3597</v>
      </c>
      <c r="AI31" s="522" t="s">
        <v>2943</v>
      </c>
      <c r="AJ31" s="290" t="s">
        <v>2939</v>
      </c>
      <c r="AK31" s="522" t="s">
        <v>1956</v>
      </c>
      <c r="AL31" s="522" t="s">
        <v>1956</v>
      </c>
      <c r="AM31" s="522" t="s">
        <v>1956</v>
      </c>
      <c r="AN31" s="522" t="s">
        <v>1956</v>
      </c>
      <c r="AO31" s="522" t="s">
        <v>51</v>
      </c>
      <c r="AP31" s="522" t="s">
        <v>51</v>
      </c>
      <c r="AQ31" s="522" t="s">
        <v>3590</v>
      </c>
      <c r="AR31" s="522"/>
      <c r="AS31" s="522" t="s">
        <v>51</v>
      </c>
      <c r="AT31" s="483" t="s">
        <v>1065</v>
      </c>
      <c r="AU31" s="483" t="s">
        <v>51</v>
      </c>
      <c r="AV31" s="483" t="s">
        <v>2999</v>
      </c>
      <c r="AW31" s="522"/>
      <c r="AX31" s="522" t="s">
        <v>51</v>
      </c>
      <c r="AY31" s="522" t="s">
        <v>1067</v>
      </c>
      <c r="AZ31" s="522" t="s">
        <v>3591</v>
      </c>
      <c r="BA31" s="522" t="s">
        <v>3593</v>
      </c>
      <c r="BB31" s="289" t="s">
        <v>955</v>
      </c>
      <c r="BC31" s="522" t="s">
        <v>3592</v>
      </c>
      <c r="BD31" s="289"/>
      <c r="BE31" s="290"/>
      <c r="BF31" s="289"/>
      <c r="BG31" s="322"/>
      <c r="BH31" s="484"/>
    </row>
    <row r="32" spans="1:61" ht="153" customHeight="1">
      <c r="A32" s="493" t="s">
        <v>4949</v>
      </c>
      <c r="B32" s="517" t="s">
        <v>52</v>
      </c>
      <c r="C32" s="517" t="s">
        <v>4950</v>
      </c>
      <c r="D32" s="517" t="s">
        <v>4913</v>
      </c>
      <c r="E32" s="517" t="s">
        <v>2988</v>
      </c>
      <c r="F32" s="517" t="s">
        <v>3572</v>
      </c>
      <c r="G32" s="517" t="s">
        <v>3596</v>
      </c>
      <c r="H32" s="522" t="s">
        <v>3598</v>
      </c>
      <c r="I32" s="517" t="s">
        <v>4951</v>
      </c>
      <c r="J32" s="517" t="s">
        <v>4952</v>
      </c>
      <c r="K32" s="517">
        <v>4</v>
      </c>
      <c r="L32" s="517" t="s">
        <v>254</v>
      </c>
      <c r="M32" s="517" t="s">
        <v>2993</v>
      </c>
      <c r="N32" s="517" t="s">
        <v>4953</v>
      </c>
      <c r="O32" s="517" t="s">
        <v>213</v>
      </c>
      <c r="P32" s="517" t="s">
        <v>3576</v>
      </c>
      <c r="Q32" s="517" t="s">
        <v>4954</v>
      </c>
      <c r="R32" s="517" t="s">
        <v>4955</v>
      </c>
      <c r="S32" s="517" t="s">
        <v>51</v>
      </c>
      <c r="T32" s="517" t="s">
        <v>4956</v>
      </c>
      <c r="U32" s="517" t="s">
        <v>4957</v>
      </c>
      <c r="V32" s="517" t="s">
        <v>4958</v>
      </c>
      <c r="W32" s="517" t="s">
        <v>1063</v>
      </c>
      <c r="X32" s="517" t="s">
        <v>4959</v>
      </c>
      <c r="Y32" s="517" t="s">
        <v>3584</v>
      </c>
      <c r="Z32" s="517" t="s">
        <v>4960</v>
      </c>
      <c r="AA32" s="517">
        <v>0</v>
      </c>
      <c r="AB32" s="517" t="s">
        <v>3585</v>
      </c>
      <c r="AC32" s="495" t="s">
        <v>2939</v>
      </c>
      <c r="AD32" s="495" t="s">
        <v>2939</v>
      </c>
      <c r="AE32" s="517">
        <v>2</v>
      </c>
      <c r="AF32" s="517" t="s">
        <v>2940</v>
      </c>
      <c r="AG32" s="517" t="s">
        <v>3589</v>
      </c>
      <c r="AH32" s="517" t="s">
        <v>4961</v>
      </c>
      <c r="AI32" s="522" t="s">
        <v>2943</v>
      </c>
      <c r="AJ32" s="495" t="s">
        <v>2939</v>
      </c>
      <c r="AK32" s="517" t="s">
        <v>1956</v>
      </c>
      <c r="AL32" s="517" t="s">
        <v>1956</v>
      </c>
      <c r="AM32" s="517" t="s">
        <v>1956</v>
      </c>
      <c r="AN32" s="517" t="s">
        <v>1956</v>
      </c>
      <c r="AO32" s="517" t="s">
        <v>51</v>
      </c>
      <c r="AP32" s="517" t="s">
        <v>51</v>
      </c>
      <c r="AQ32" s="517" t="s">
        <v>3590</v>
      </c>
      <c r="AR32" s="517"/>
      <c r="AS32" s="517" t="s">
        <v>51</v>
      </c>
      <c r="AT32" s="517" t="s">
        <v>1065</v>
      </c>
      <c r="AU32" s="517" t="s">
        <v>51</v>
      </c>
      <c r="AV32" s="517" t="s">
        <v>2999</v>
      </c>
      <c r="AW32" s="517"/>
      <c r="AX32" s="517" t="s">
        <v>51</v>
      </c>
      <c r="AY32" s="517" t="s">
        <v>1067</v>
      </c>
      <c r="AZ32" s="517" t="s">
        <v>4962</v>
      </c>
      <c r="BA32" s="522" t="s">
        <v>3593</v>
      </c>
      <c r="BB32" s="289" t="s">
        <v>955</v>
      </c>
      <c r="BC32" s="522" t="s">
        <v>3592</v>
      </c>
      <c r="BD32" s="289"/>
      <c r="BE32" s="290"/>
      <c r="BF32" s="289"/>
      <c r="BG32" s="322"/>
      <c r="BH32" s="484"/>
    </row>
    <row r="33" spans="1:60" ht="144.75" customHeight="1">
      <c r="A33" s="288" t="s">
        <v>3602</v>
      </c>
      <c r="B33" s="522" t="s">
        <v>53</v>
      </c>
      <c r="C33" s="522" t="s">
        <v>3568</v>
      </c>
      <c r="D33" s="522" t="s">
        <v>2987</v>
      </c>
      <c r="E33" s="522" t="s">
        <v>29</v>
      </c>
      <c r="F33" s="522" t="s">
        <v>3603</v>
      </c>
      <c r="G33" s="522" t="s">
        <v>3604</v>
      </c>
      <c r="H33" s="522"/>
      <c r="I33" s="522" t="s">
        <v>3605</v>
      </c>
      <c r="J33" s="483" t="s">
        <v>3606</v>
      </c>
      <c r="K33" s="483">
        <v>4</v>
      </c>
      <c r="L33" s="483" t="s">
        <v>254</v>
      </c>
      <c r="M33" s="522" t="s">
        <v>3128</v>
      </c>
      <c r="N33" s="522" t="s">
        <v>3607</v>
      </c>
      <c r="O33" s="522" t="s">
        <v>49</v>
      </c>
      <c r="P33" s="522" t="s">
        <v>3608</v>
      </c>
      <c r="Q33" s="522" t="s">
        <v>3155</v>
      </c>
      <c r="R33" s="522" t="s">
        <v>1091</v>
      </c>
      <c r="S33" s="522" t="s">
        <v>51</v>
      </c>
      <c r="T33" s="522" t="s">
        <v>3609</v>
      </c>
      <c r="U33" s="522" t="s">
        <v>1062</v>
      </c>
      <c r="V33" s="522" t="s">
        <v>1086</v>
      </c>
      <c r="W33" s="522" t="s">
        <v>3132</v>
      </c>
      <c r="X33" s="522">
        <v>1</v>
      </c>
      <c r="Y33" s="522">
        <v>1</v>
      </c>
      <c r="Z33" s="522" t="s">
        <v>3610</v>
      </c>
      <c r="AA33" s="522">
        <v>0</v>
      </c>
      <c r="AB33" s="289" t="s">
        <v>3611</v>
      </c>
      <c r="AC33" s="290">
        <v>1</v>
      </c>
      <c r="AD33" s="522" t="s">
        <v>2098</v>
      </c>
      <c r="AE33" s="522" t="s">
        <v>51</v>
      </c>
      <c r="AF33" s="523" t="s">
        <v>1140</v>
      </c>
      <c r="AG33" s="522" t="s">
        <v>2098</v>
      </c>
      <c r="AH33" s="522" t="s">
        <v>3612</v>
      </c>
      <c r="AI33" s="522" t="s">
        <v>2098</v>
      </c>
      <c r="AJ33" s="522" t="s">
        <v>49</v>
      </c>
      <c r="AK33" s="523" t="s">
        <v>1956</v>
      </c>
      <c r="AL33" s="523" t="s">
        <v>1956</v>
      </c>
      <c r="AM33" s="523" t="s">
        <v>1956</v>
      </c>
      <c r="AN33" s="523" t="s">
        <v>1956</v>
      </c>
      <c r="AO33" s="522" t="s">
        <v>51</v>
      </c>
      <c r="AP33" s="522" t="s">
        <v>51</v>
      </c>
      <c r="AQ33" s="522" t="s">
        <v>951</v>
      </c>
      <c r="AR33" s="522" t="s">
        <v>951</v>
      </c>
      <c r="AS33" s="522" t="s">
        <v>62</v>
      </c>
      <c r="AT33" s="521" t="s">
        <v>1065</v>
      </c>
      <c r="AU33" s="522" t="s">
        <v>51</v>
      </c>
      <c r="AV33" s="522" t="s">
        <v>51</v>
      </c>
      <c r="AW33" s="522" t="s">
        <v>3136</v>
      </c>
      <c r="AX33" s="522" t="s">
        <v>1068</v>
      </c>
      <c r="AY33" s="522" t="s">
        <v>951</v>
      </c>
      <c r="AZ33" s="522" t="s">
        <v>3137</v>
      </c>
      <c r="BA33" s="522"/>
      <c r="BB33" s="289" t="s">
        <v>2098</v>
      </c>
      <c r="BC33" s="521" t="s">
        <v>3138</v>
      </c>
      <c r="BD33" s="289" t="s">
        <v>213</v>
      </c>
      <c r="BE33" s="290"/>
      <c r="BF33" s="289"/>
      <c r="BG33" s="322"/>
      <c r="BH33" s="484"/>
    </row>
    <row r="34" spans="1:60" ht="36.75" customHeight="1">
      <c r="A34" s="288"/>
      <c r="B34" s="522"/>
      <c r="C34" s="522"/>
      <c r="D34" s="522"/>
      <c r="E34" s="522"/>
      <c r="F34" s="522"/>
      <c r="G34" s="522"/>
      <c r="H34" s="522"/>
      <c r="I34" s="522"/>
      <c r="J34" s="483"/>
      <c r="K34" s="483"/>
      <c r="L34" s="483"/>
      <c r="M34" s="522"/>
      <c r="N34" s="522"/>
      <c r="O34" s="522"/>
      <c r="P34" s="522"/>
      <c r="Q34" s="522"/>
      <c r="R34" s="522"/>
      <c r="S34" s="522"/>
      <c r="T34" s="522"/>
      <c r="U34" s="522"/>
      <c r="V34" s="522"/>
      <c r="W34" s="522"/>
      <c r="X34" s="522"/>
      <c r="Y34" s="522"/>
      <c r="Z34" s="522"/>
      <c r="AA34" s="522"/>
      <c r="AB34" s="289"/>
      <c r="AC34" s="290"/>
      <c r="AD34" s="522"/>
      <c r="AE34" s="522"/>
      <c r="AF34" s="523"/>
      <c r="AG34" s="522"/>
      <c r="AH34" s="522"/>
      <c r="AI34" s="522"/>
      <c r="AJ34" s="522"/>
      <c r="AK34" s="523"/>
      <c r="AL34" s="523"/>
      <c r="AM34" s="523"/>
      <c r="AN34" s="523"/>
      <c r="AO34" s="522"/>
      <c r="AP34" s="522"/>
      <c r="AQ34" s="522"/>
      <c r="AR34" s="522"/>
      <c r="AS34" s="522"/>
      <c r="AT34" s="521"/>
      <c r="AU34" s="522"/>
      <c r="AV34" s="522"/>
      <c r="AW34" s="522"/>
      <c r="AX34" s="522"/>
      <c r="AY34" s="522"/>
      <c r="AZ34" s="522"/>
      <c r="BA34" s="522"/>
      <c r="BB34" s="289"/>
      <c r="BC34" s="521"/>
      <c r="BD34" s="289"/>
      <c r="BE34" s="290"/>
      <c r="BF34" s="289"/>
      <c r="BG34" s="322"/>
      <c r="BH34" s="484"/>
    </row>
    <row r="35" spans="1:60" ht="163.5" customHeight="1">
      <c r="A35" s="288" t="s">
        <v>3124</v>
      </c>
      <c r="B35" s="522" t="s">
        <v>53</v>
      </c>
      <c r="C35" s="522" t="s">
        <v>2890</v>
      </c>
      <c r="D35" s="522" t="s">
        <v>2868</v>
      </c>
      <c r="E35" s="522" t="s">
        <v>29</v>
      </c>
      <c r="F35" s="517" t="s">
        <v>3140</v>
      </c>
      <c r="G35" s="522" t="s">
        <v>2049</v>
      </c>
      <c r="H35" s="522"/>
      <c r="I35" s="522" t="s">
        <v>3127</v>
      </c>
      <c r="J35" s="522" t="s">
        <v>3147</v>
      </c>
      <c r="K35" s="522">
        <v>4</v>
      </c>
      <c r="L35" s="522" t="s">
        <v>2933</v>
      </c>
      <c r="M35" s="522" t="s">
        <v>3128</v>
      </c>
      <c r="N35" s="522" t="s">
        <v>3129</v>
      </c>
      <c r="O35" s="522" t="s">
        <v>62</v>
      </c>
      <c r="P35" s="523" t="s">
        <v>3152</v>
      </c>
      <c r="Q35" s="522" t="s">
        <v>3155</v>
      </c>
      <c r="R35" s="522" t="s">
        <v>1979</v>
      </c>
      <c r="S35" s="522" t="s">
        <v>51</v>
      </c>
      <c r="T35" s="522" t="s">
        <v>3130</v>
      </c>
      <c r="U35" s="483" t="s">
        <v>3131</v>
      </c>
      <c r="V35" s="483" t="s">
        <v>3139</v>
      </c>
      <c r="W35" s="522" t="s">
        <v>3132</v>
      </c>
      <c r="X35" s="522">
        <v>1</v>
      </c>
      <c r="Y35" s="522" t="s">
        <v>3133</v>
      </c>
      <c r="Z35" s="522" t="s">
        <v>2875</v>
      </c>
      <c r="AA35" s="522">
        <v>0</v>
      </c>
      <c r="AB35" s="289" t="s">
        <v>2876</v>
      </c>
      <c r="AC35" s="522">
        <v>1</v>
      </c>
      <c r="AD35" s="522" t="s">
        <v>62</v>
      </c>
      <c r="AE35" s="522" t="s">
        <v>51</v>
      </c>
      <c r="AF35" s="523" t="s">
        <v>1140</v>
      </c>
      <c r="AG35" s="522" t="s">
        <v>2098</v>
      </c>
      <c r="AH35" s="522" t="s">
        <v>3134</v>
      </c>
      <c r="AI35" s="522" t="s">
        <v>3135</v>
      </c>
      <c r="AJ35" s="522" t="s">
        <v>49</v>
      </c>
      <c r="AK35" s="523" t="s">
        <v>1956</v>
      </c>
      <c r="AL35" s="523" t="s">
        <v>1956</v>
      </c>
      <c r="AM35" s="523" t="s">
        <v>1956</v>
      </c>
      <c r="AN35" s="523" t="s">
        <v>1956</v>
      </c>
      <c r="AO35" s="522" t="s">
        <v>51</v>
      </c>
      <c r="AP35" s="522" t="s">
        <v>51</v>
      </c>
      <c r="AQ35" s="522" t="s">
        <v>951</v>
      </c>
      <c r="AR35" s="522" t="s">
        <v>951</v>
      </c>
      <c r="AS35" s="522" t="s">
        <v>62</v>
      </c>
      <c r="AT35" s="521" t="s">
        <v>1065</v>
      </c>
      <c r="AU35" s="522" t="s">
        <v>51</v>
      </c>
      <c r="AV35" s="522" t="s">
        <v>51</v>
      </c>
      <c r="AW35" s="522" t="s">
        <v>3136</v>
      </c>
      <c r="AX35" s="521" t="s">
        <v>1068</v>
      </c>
      <c r="AY35" s="522" t="s">
        <v>951</v>
      </c>
      <c r="AZ35" s="522" t="s">
        <v>3137</v>
      </c>
      <c r="BA35" s="522"/>
      <c r="BB35" s="289" t="s">
        <v>2098</v>
      </c>
      <c r="BC35" s="521" t="s">
        <v>3138</v>
      </c>
      <c r="BD35" s="289" t="s">
        <v>213</v>
      </c>
      <c r="BE35" s="290" t="s">
        <v>3151</v>
      </c>
      <c r="BF35" s="289"/>
      <c r="BG35" s="322"/>
      <c r="BH35" s="484"/>
    </row>
    <row r="36" spans="1:60" ht="163.5" customHeight="1">
      <c r="A36" s="493" t="s">
        <v>4963</v>
      </c>
      <c r="B36" s="517" t="s">
        <v>53</v>
      </c>
      <c r="C36" s="517" t="s">
        <v>2890</v>
      </c>
      <c r="D36" s="517" t="s">
        <v>2868</v>
      </c>
      <c r="E36" s="517" t="s">
        <v>29</v>
      </c>
      <c r="F36" s="517" t="s">
        <v>3140</v>
      </c>
      <c r="G36" s="517" t="s">
        <v>2049</v>
      </c>
      <c r="H36" s="522"/>
      <c r="I36" s="517" t="s">
        <v>4964</v>
      </c>
      <c r="J36" s="517" t="s">
        <v>3147</v>
      </c>
      <c r="K36" s="517">
        <v>8</v>
      </c>
      <c r="L36" s="517" t="s">
        <v>2886</v>
      </c>
      <c r="M36" s="517" t="s">
        <v>4965</v>
      </c>
      <c r="N36" s="517" t="s">
        <v>4966</v>
      </c>
      <c r="O36" s="517" t="s">
        <v>62</v>
      </c>
      <c r="P36" s="370" t="s">
        <v>3152</v>
      </c>
      <c r="Q36" s="517" t="s">
        <v>3155</v>
      </c>
      <c r="R36" s="517" t="s">
        <v>1979</v>
      </c>
      <c r="S36" s="517" t="s">
        <v>51</v>
      </c>
      <c r="T36" s="517" t="s">
        <v>4967</v>
      </c>
      <c r="U36" s="517" t="s">
        <v>3131</v>
      </c>
      <c r="V36" s="517" t="s">
        <v>3139</v>
      </c>
      <c r="W36" s="517" t="s">
        <v>3132</v>
      </c>
      <c r="X36" s="517">
        <v>1</v>
      </c>
      <c r="Y36" s="517" t="s">
        <v>3133</v>
      </c>
      <c r="Z36" s="517" t="s">
        <v>4968</v>
      </c>
      <c r="AA36" s="517" t="s">
        <v>4969</v>
      </c>
      <c r="AB36" s="496" t="s">
        <v>2876</v>
      </c>
      <c r="AC36" s="517">
        <v>1</v>
      </c>
      <c r="AD36" s="517" t="s">
        <v>62</v>
      </c>
      <c r="AE36" s="517" t="s">
        <v>51</v>
      </c>
      <c r="AF36" s="370" t="s">
        <v>1140</v>
      </c>
      <c r="AG36" s="517" t="s">
        <v>2098</v>
      </c>
      <c r="AH36" s="517" t="s">
        <v>4970</v>
      </c>
      <c r="AI36" s="517" t="s">
        <v>3135</v>
      </c>
      <c r="AJ36" s="517" t="s">
        <v>49</v>
      </c>
      <c r="AK36" s="370" t="s">
        <v>1956</v>
      </c>
      <c r="AL36" s="370" t="s">
        <v>1956</v>
      </c>
      <c r="AM36" s="370" t="s">
        <v>1956</v>
      </c>
      <c r="AN36" s="370" t="s">
        <v>1956</v>
      </c>
      <c r="AO36" s="517" t="s">
        <v>51</v>
      </c>
      <c r="AP36" s="517" t="s">
        <v>51</v>
      </c>
      <c r="AQ36" s="517" t="s">
        <v>951</v>
      </c>
      <c r="AR36" s="517" t="s">
        <v>951</v>
      </c>
      <c r="AS36" s="517" t="s">
        <v>62</v>
      </c>
      <c r="AT36" s="319" t="s">
        <v>1065</v>
      </c>
      <c r="AU36" s="517" t="s">
        <v>51</v>
      </c>
      <c r="AV36" s="517" t="s">
        <v>51</v>
      </c>
      <c r="AW36" s="517" t="s">
        <v>3136</v>
      </c>
      <c r="AX36" s="319" t="s">
        <v>1068</v>
      </c>
      <c r="AY36" s="517" t="s">
        <v>951</v>
      </c>
      <c r="AZ36" s="517" t="s">
        <v>4971</v>
      </c>
      <c r="BA36" s="522"/>
      <c r="BB36" s="496" t="s">
        <v>2098</v>
      </c>
      <c r="BC36" s="319" t="s">
        <v>3138</v>
      </c>
      <c r="BD36" s="496" t="s">
        <v>213</v>
      </c>
      <c r="BE36" s="290"/>
      <c r="BF36" s="289"/>
      <c r="BG36" s="322"/>
      <c r="BH36" s="484"/>
    </row>
    <row r="37" spans="1:60" ht="181.5" customHeight="1">
      <c r="A37" s="288" t="s">
        <v>3125</v>
      </c>
      <c r="B37" s="522" t="s">
        <v>53</v>
      </c>
      <c r="C37" s="522" t="s">
        <v>2884</v>
      </c>
      <c r="D37" s="522" t="s">
        <v>2868</v>
      </c>
      <c r="E37" s="522" t="s">
        <v>29</v>
      </c>
      <c r="F37" s="522" t="s">
        <v>3140</v>
      </c>
      <c r="G37" s="522" t="s">
        <v>2049</v>
      </c>
      <c r="H37" s="522"/>
      <c r="I37" s="522" t="s">
        <v>3141</v>
      </c>
      <c r="J37" s="522" t="s">
        <v>3142</v>
      </c>
      <c r="K37" s="522">
        <v>8</v>
      </c>
      <c r="L37" s="522" t="s">
        <v>2886</v>
      </c>
      <c r="M37" s="522" t="s">
        <v>3143</v>
      </c>
      <c r="N37" s="522" t="s">
        <v>3129</v>
      </c>
      <c r="O37" s="522" t="s">
        <v>62</v>
      </c>
      <c r="P37" s="523" t="s">
        <v>3152</v>
      </c>
      <c r="Q37" s="522" t="s">
        <v>3155</v>
      </c>
      <c r="R37" s="522" t="s">
        <v>1979</v>
      </c>
      <c r="S37" s="522" t="s">
        <v>51</v>
      </c>
      <c r="T37" s="522" t="s">
        <v>3144</v>
      </c>
      <c r="U37" s="483" t="s">
        <v>3131</v>
      </c>
      <c r="V37" s="483" t="s">
        <v>3139</v>
      </c>
      <c r="W37" s="522" t="s">
        <v>3132</v>
      </c>
      <c r="X37" s="522">
        <v>1</v>
      </c>
      <c r="Y37" s="522" t="s">
        <v>3133</v>
      </c>
      <c r="Z37" s="522" t="s">
        <v>3145</v>
      </c>
      <c r="AA37" s="522" t="s">
        <v>3146</v>
      </c>
      <c r="AB37" s="289" t="s">
        <v>2876</v>
      </c>
      <c r="AC37" s="522">
        <v>1</v>
      </c>
      <c r="AD37" s="522" t="s">
        <v>62</v>
      </c>
      <c r="AE37" s="522" t="s">
        <v>51</v>
      </c>
      <c r="AF37" s="523" t="s">
        <v>1140</v>
      </c>
      <c r="AG37" s="522" t="s">
        <v>2098</v>
      </c>
      <c r="AH37" s="522" t="s">
        <v>3134</v>
      </c>
      <c r="AI37" s="522" t="s">
        <v>3135</v>
      </c>
      <c r="AJ37" s="522" t="s">
        <v>49</v>
      </c>
      <c r="AK37" s="523" t="s">
        <v>1956</v>
      </c>
      <c r="AL37" s="523" t="s">
        <v>1956</v>
      </c>
      <c r="AM37" s="523" t="s">
        <v>1956</v>
      </c>
      <c r="AN37" s="523" t="s">
        <v>1956</v>
      </c>
      <c r="AO37" s="522" t="s">
        <v>51</v>
      </c>
      <c r="AP37" s="522" t="s">
        <v>51</v>
      </c>
      <c r="AQ37" s="522" t="s">
        <v>951</v>
      </c>
      <c r="AR37" s="522" t="s">
        <v>951</v>
      </c>
      <c r="AS37" s="522" t="s">
        <v>62</v>
      </c>
      <c r="AT37" s="521" t="s">
        <v>1065</v>
      </c>
      <c r="AU37" s="522" t="s">
        <v>51</v>
      </c>
      <c r="AV37" s="522" t="s">
        <v>51</v>
      </c>
      <c r="AW37" s="522" t="s">
        <v>3136</v>
      </c>
      <c r="AX37" s="521" t="s">
        <v>1068</v>
      </c>
      <c r="AY37" s="522" t="s">
        <v>951</v>
      </c>
      <c r="AZ37" s="522" t="s">
        <v>3137</v>
      </c>
      <c r="BA37" s="522"/>
      <c r="BB37" s="289" t="s">
        <v>2098</v>
      </c>
      <c r="BC37" s="521" t="s">
        <v>3138</v>
      </c>
      <c r="BD37" s="289" t="s">
        <v>213</v>
      </c>
      <c r="BE37" s="290" t="s">
        <v>3161</v>
      </c>
      <c r="BF37" s="289"/>
      <c r="BG37" s="322"/>
      <c r="BH37" s="484"/>
    </row>
    <row r="38" spans="1:60" ht="181.5" customHeight="1">
      <c r="A38" s="493" t="s">
        <v>4972</v>
      </c>
      <c r="B38" s="517" t="s">
        <v>53</v>
      </c>
      <c r="C38" s="517" t="s">
        <v>2884</v>
      </c>
      <c r="D38" s="517" t="s">
        <v>2868</v>
      </c>
      <c r="E38" s="517" t="s">
        <v>29</v>
      </c>
      <c r="F38" s="517" t="s">
        <v>3140</v>
      </c>
      <c r="G38" s="517" t="s">
        <v>2049</v>
      </c>
      <c r="H38" s="522"/>
      <c r="I38" s="517" t="s">
        <v>4973</v>
      </c>
      <c r="J38" s="517" t="s">
        <v>4974</v>
      </c>
      <c r="K38" s="517">
        <v>8</v>
      </c>
      <c r="L38" s="517" t="s">
        <v>2886</v>
      </c>
      <c r="M38" s="517" t="s">
        <v>4975</v>
      </c>
      <c r="N38" s="517" t="s">
        <v>4976</v>
      </c>
      <c r="O38" s="517" t="s">
        <v>62</v>
      </c>
      <c r="P38" s="370" t="s">
        <v>3152</v>
      </c>
      <c r="Q38" s="517" t="s">
        <v>3155</v>
      </c>
      <c r="R38" s="517" t="s">
        <v>1979</v>
      </c>
      <c r="S38" s="517" t="s">
        <v>51</v>
      </c>
      <c r="T38" s="517" t="s">
        <v>4977</v>
      </c>
      <c r="U38" s="517" t="s">
        <v>3131</v>
      </c>
      <c r="V38" s="517" t="s">
        <v>4978</v>
      </c>
      <c r="W38" s="517" t="s">
        <v>3132</v>
      </c>
      <c r="X38" s="517">
        <v>1</v>
      </c>
      <c r="Y38" s="517" t="s">
        <v>3133</v>
      </c>
      <c r="Z38" s="517" t="s">
        <v>3145</v>
      </c>
      <c r="AA38" s="517" t="s">
        <v>3146</v>
      </c>
      <c r="AB38" s="496" t="s">
        <v>2876</v>
      </c>
      <c r="AC38" s="517">
        <v>1</v>
      </c>
      <c r="AD38" s="517" t="s">
        <v>62</v>
      </c>
      <c r="AE38" s="517" t="s">
        <v>51</v>
      </c>
      <c r="AF38" s="370" t="s">
        <v>1140</v>
      </c>
      <c r="AG38" s="517" t="s">
        <v>2098</v>
      </c>
      <c r="AH38" s="517" t="s">
        <v>4970</v>
      </c>
      <c r="AI38" s="517" t="s">
        <v>3135</v>
      </c>
      <c r="AJ38" s="517" t="s">
        <v>49</v>
      </c>
      <c r="AK38" s="370" t="s">
        <v>1956</v>
      </c>
      <c r="AL38" s="370" t="s">
        <v>1956</v>
      </c>
      <c r="AM38" s="370" t="s">
        <v>1956</v>
      </c>
      <c r="AN38" s="370" t="s">
        <v>1956</v>
      </c>
      <c r="AO38" s="517" t="s">
        <v>51</v>
      </c>
      <c r="AP38" s="517" t="s">
        <v>51</v>
      </c>
      <c r="AQ38" s="517" t="s">
        <v>951</v>
      </c>
      <c r="AR38" s="517" t="s">
        <v>951</v>
      </c>
      <c r="AS38" s="517" t="s">
        <v>62</v>
      </c>
      <c r="AT38" s="319" t="s">
        <v>1065</v>
      </c>
      <c r="AU38" s="517" t="s">
        <v>51</v>
      </c>
      <c r="AV38" s="517" t="s">
        <v>51</v>
      </c>
      <c r="AW38" s="517" t="s">
        <v>3136</v>
      </c>
      <c r="AX38" s="319" t="s">
        <v>1068</v>
      </c>
      <c r="AY38" s="517" t="s">
        <v>951</v>
      </c>
      <c r="AZ38" s="517" t="s">
        <v>4979</v>
      </c>
      <c r="BA38" s="522"/>
      <c r="BB38" s="289" t="s">
        <v>2098</v>
      </c>
      <c r="BC38" s="319" t="s">
        <v>3138</v>
      </c>
      <c r="BD38" s="496" t="s">
        <v>213</v>
      </c>
      <c r="BE38" s="290"/>
      <c r="BF38" s="289"/>
      <c r="BG38" s="322"/>
      <c r="BH38" s="484"/>
    </row>
    <row r="39" spans="1:60" ht="140.25">
      <c r="A39" s="288" t="s">
        <v>3126</v>
      </c>
      <c r="B39" s="522" t="s">
        <v>53</v>
      </c>
      <c r="C39" s="522" t="s">
        <v>2867</v>
      </c>
      <c r="D39" s="522" t="s">
        <v>2868</v>
      </c>
      <c r="E39" s="522" t="s">
        <v>29</v>
      </c>
      <c r="F39" s="522" t="s">
        <v>3148</v>
      </c>
      <c r="G39" s="522" t="s">
        <v>3149</v>
      </c>
      <c r="H39" s="522"/>
      <c r="I39" s="522" t="s">
        <v>3150</v>
      </c>
      <c r="J39" s="522" t="s">
        <v>3142</v>
      </c>
      <c r="K39" s="522">
        <v>16</v>
      </c>
      <c r="L39" s="522" t="s">
        <v>2899</v>
      </c>
      <c r="M39" s="522" t="s">
        <v>3143</v>
      </c>
      <c r="N39" s="522" t="s">
        <v>3129</v>
      </c>
      <c r="O39" s="522" t="s">
        <v>51</v>
      </c>
      <c r="P39" s="523" t="s">
        <v>3153</v>
      </c>
      <c r="Q39" s="522" t="s">
        <v>3156</v>
      </c>
      <c r="R39" s="522" t="s">
        <v>3157</v>
      </c>
      <c r="S39" s="522" t="s">
        <v>51</v>
      </c>
      <c r="T39" s="522" t="s">
        <v>3144</v>
      </c>
      <c r="U39" s="483" t="s">
        <v>3131</v>
      </c>
      <c r="V39" s="483" t="s">
        <v>3158</v>
      </c>
      <c r="W39" s="522" t="s">
        <v>3132</v>
      </c>
      <c r="X39" s="522">
        <v>1</v>
      </c>
      <c r="Y39" s="522">
        <v>0</v>
      </c>
      <c r="Z39" s="522" t="s">
        <v>3159</v>
      </c>
      <c r="AA39" s="522">
        <v>0</v>
      </c>
      <c r="AB39" s="289" t="s">
        <v>3160</v>
      </c>
      <c r="AC39" s="522">
        <v>1</v>
      </c>
      <c r="AD39" s="522" t="s">
        <v>62</v>
      </c>
      <c r="AE39" s="522" t="s">
        <v>51</v>
      </c>
      <c r="AF39" s="523" t="s">
        <v>1140</v>
      </c>
      <c r="AG39" s="522" t="s">
        <v>2098</v>
      </c>
      <c r="AH39" s="522" t="s">
        <v>3134</v>
      </c>
      <c r="AI39" s="522" t="s">
        <v>3135</v>
      </c>
      <c r="AJ39" s="522" t="s">
        <v>49</v>
      </c>
      <c r="AK39" s="523" t="s">
        <v>1956</v>
      </c>
      <c r="AL39" s="523" t="s">
        <v>1956</v>
      </c>
      <c r="AM39" s="523" t="s">
        <v>1956</v>
      </c>
      <c r="AN39" s="523" t="s">
        <v>1956</v>
      </c>
      <c r="AO39" s="522" t="s">
        <v>51</v>
      </c>
      <c r="AP39" s="522" t="s">
        <v>51</v>
      </c>
      <c r="AQ39" s="522" t="s">
        <v>951</v>
      </c>
      <c r="AR39" s="522" t="s">
        <v>951</v>
      </c>
      <c r="AS39" s="522" t="s">
        <v>62</v>
      </c>
      <c r="AT39" s="521" t="s">
        <v>1065</v>
      </c>
      <c r="AU39" s="522" t="s">
        <v>51</v>
      </c>
      <c r="AV39" s="522" t="s">
        <v>51</v>
      </c>
      <c r="AW39" s="522" t="s">
        <v>3136</v>
      </c>
      <c r="AX39" s="521" t="s">
        <v>1068</v>
      </c>
      <c r="AY39" s="522" t="s">
        <v>951</v>
      </c>
      <c r="AZ39" s="522" t="s">
        <v>3137</v>
      </c>
      <c r="BA39" s="522"/>
      <c r="BB39" s="289" t="s">
        <v>2098</v>
      </c>
      <c r="BC39" s="521" t="s">
        <v>3138</v>
      </c>
      <c r="BD39" s="289" t="s">
        <v>213</v>
      </c>
      <c r="BE39" s="290" t="s">
        <v>3162</v>
      </c>
      <c r="BF39" s="289"/>
      <c r="BG39" s="322"/>
      <c r="BH39" s="484"/>
    </row>
    <row r="40" spans="1:60" ht="153">
      <c r="A40" s="493" t="s">
        <v>4980</v>
      </c>
      <c r="B40" s="517" t="s">
        <v>53</v>
      </c>
      <c r="C40" s="517" t="s">
        <v>2867</v>
      </c>
      <c r="D40" s="517" t="s">
        <v>2868</v>
      </c>
      <c r="E40" s="517" t="s">
        <v>29</v>
      </c>
      <c r="F40" s="517" t="s">
        <v>3148</v>
      </c>
      <c r="G40" s="517" t="s">
        <v>3149</v>
      </c>
      <c r="H40" s="522"/>
      <c r="I40" s="517" t="s">
        <v>3150</v>
      </c>
      <c r="J40" s="517" t="s">
        <v>4981</v>
      </c>
      <c r="K40" s="517">
        <v>16</v>
      </c>
      <c r="L40" s="517" t="s">
        <v>4982</v>
      </c>
      <c r="M40" s="517" t="s">
        <v>4983</v>
      </c>
      <c r="N40" s="517" t="s">
        <v>4984</v>
      </c>
      <c r="O40" s="517" t="s">
        <v>51</v>
      </c>
      <c r="P40" s="370" t="s">
        <v>3153</v>
      </c>
      <c r="Q40" s="517" t="s">
        <v>3156</v>
      </c>
      <c r="R40" s="517" t="s">
        <v>3157</v>
      </c>
      <c r="S40" s="517" t="s">
        <v>51</v>
      </c>
      <c r="T40" s="517" t="s">
        <v>4985</v>
      </c>
      <c r="U40" s="517" t="s">
        <v>3131</v>
      </c>
      <c r="V40" s="517" t="s">
        <v>3158</v>
      </c>
      <c r="W40" s="517" t="s">
        <v>3132</v>
      </c>
      <c r="X40" s="517">
        <v>1</v>
      </c>
      <c r="Y40" s="517">
        <v>0</v>
      </c>
      <c r="Z40" s="517" t="s">
        <v>3159</v>
      </c>
      <c r="AA40" s="517">
        <v>0</v>
      </c>
      <c r="AB40" s="496" t="s">
        <v>3160</v>
      </c>
      <c r="AC40" s="517">
        <v>1</v>
      </c>
      <c r="AD40" s="517" t="s">
        <v>62</v>
      </c>
      <c r="AE40" s="517" t="s">
        <v>51</v>
      </c>
      <c r="AF40" s="370" t="s">
        <v>1140</v>
      </c>
      <c r="AG40" s="517" t="s">
        <v>2098</v>
      </c>
      <c r="AH40" s="517" t="s">
        <v>4970</v>
      </c>
      <c r="AI40" s="517" t="s">
        <v>3135</v>
      </c>
      <c r="AJ40" s="517" t="s">
        <v>49</v>
      </c>
      <c r="AK40" s="370" t="s">
        <v>1956</v>
      </c>
      <c r="AL40" s="370" t="s">
        <v>1956</v>
      </c>
      <c r="AM40" s="370" t="s">
        <v>1956</v>
      </c>
      <c r="AN40" s="370" t="s">
        <v>1956</v>
      </c>
      <c r="AO40" s="517" t="s">
        <v>51</v>
      </c>
      <c r="AP40" s="517" t="s">
        <v>51</v>
      </c>
      <c r="AQ40" s="517" t="s">
        <v>951</v>
      </c>
      <c r="AR40" s="517" t="s">
        <v>951</v>
      </c>
      <c r="AS40" s="517" t="s">
        <v>62</v>
      </c>
      <c r="AT40" s="319" t="s">
        <v>1065</v>
      </c>
      <c r="AU40" s="517" t="s">
        <v>51</v>
      </c>
      <c r="AV40" s="517" t="s">
        <v>51</v>
      </c>
      <c r="AW40" s="517" t="s">
        <v>3136</v>
      </c>
      <c r="AX40" s="319" t="s">
        <v>1068</v>
      </c>
      <c r="AY40" s="517" t="s">
        <v>951</v>
      </c>
      <c r="AZ40" s="517" t="s">
        <v>4986</v>
      </c>
      <c r="BA40" s="522"/>
      <c r="BB40" s="496" t="s">
        <v>2098</v>
      </c>
      <c r="BC40" s="319" t="s">
        <v>3138</v>
      </c>
      <c r="BD40" s="496" t="s">
        <v>213</v>
      </c>
      <c r="BE40" s="290"/>
      <c r="BF40" s="520"/>
      <c r="BG40" s="484"/>
      <c r="BH40" s="484"/>
    </row>
    <row r="41" spans="1:60">
      <c r="A41" s="287" t="s">
        <v>2945</v>
      </c>
      <c r="B41" s="482"/>
      <c r="C41" s="482"/>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520"/>
      <c r="AM41" s="73"/>
      <c r="AN41" s="520"/>
      <c r="AO41" s="520"/>
      <c r="AP41" s="520"/>
      <c r="AQ41" s="520"/>
      <c r="AR41" s="522"/>
      <c r="AS41" s="520"/>
      <c r="AT41" s="520"/>
      <c r="AU41" s="140"/>
      <c r="AV41" s="520"/>
      <c r="AW41" s="520"/>
      <c r="AX41" s="520"/>
      <c r="AY41" s="520"/>
      <c r="AZ41" s="520"/>
      <c r="BA41" s="520"/>
      <c r="BB41" s="520"/>
      <c r="BC41" s="520"/>
      <c r="BD41" s="520"/>
      <c r="BE41" s="520"/>
      <c r="BF41" s="520"/>
      <c r="BG41" s="484"/>
      <c r="BH41" s="484"/>
    </row>
    <row r="42" spans="1:60">
      <c r="A42" s="482"/>
      <c r="B42" s="482"/>
      <c r="C42" s="482"/>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520"/>
      <c r="AM42" s="73"/>
      <c r="AN42" s="520"/>
      <c r="AO42" s="520"/>
      <c r="AP42" s="520"/>
      <c r="AQ42" s="520"/>
      <c r="AR42" s="522"/>
      <c r="AS42" s="520"/>
      <c r="AT42" s="520"/>
      <c r="AU42" s="140"/>
      <c r="AV42" s="520"/>
      <c r="AW42" s="520"/>
      <c r="AX42" s="520"/>
      <c r="AY42" s="520"/>
      <c r="AZ42" s="520"/>
      <c r="BA42" s="520"/>
      <c r="BB42" s="520"/>
      <c r="BC42" s="520"/>
      <c r="BD42" s="520"/>
      <c r="BE42" s="520"/>
      <c r="BF42" s="520"/>
      <c r="BG42" s="484"/>
      <c r="BH42" s="484"/>
    </row>
    <row r="43" spans="1:60" s="186" customFormat="1" ht="145.5" hidden="1" customHeight="1">
      <c r="A43" s="183" t="s">
        <v>1930</v>
      </c>
      <c r="B43" s="183" t="s">
        <v>0</v>
      </c>
      <c r="C43" s="183" t="s">
        <v>194</v>
      </c>
      <c r="D43" s="523" t="s">
        <v>1932</v>
      </c>
      <c r="E43" s="523" t="s">
        <v>29</v>
      </c>
      <c r="F43" s="523" t="s">
        <v>1934</v>
      </c>
      <c r="G43" s="523" t="s">
        <v>1942</v>
      </c>
      <c r="H43" s="523" t="s">
        <v>1943</v>
      </c>
      <c r="I43" s="523" t="s">
        <v>1944</v>
      </c>
      <c r="J43" s="523" t="s">
        <v>1982</v>
      </c>
      <c r="K43" s="523">
        <v>12</v>
      </c>
      <c r="L43" s="523" t="s">
        <v>1945</v>
      </c>
      <c r="M43" s="522" t="s">
        <v>1946</v>
      </c>
      <c r="N43" s="523" t="s">
        <v>1947</v>
      </c>
      <c r="O43" s="523" t="s">
        <v>51</v>
      </c>
      <c r="P43" s="523" t="s">
        <v>1948</v>
      </c>
      <c r="Q43" s="523" t="s">
        <v>1949</v>
      </c>
      <c r="R43" s="523" t="s">
        <v>1950</v>
      </c>
      <c r="S43" s="523" t="s">
        <v>51</v>
      </c>
      <c r="T43" s="523" t="s">
        <v>2003</v>
      </c>
      <c r="U43" s="523" t="s">
        <v>1889</v>
      </c>
      <c r="V43" s="523" t="s">
        <v>1951</v>
      </c>
      <c r="W43" s="523" t="s">
        <v>1952</v>
      </c>
      <c r="X43" s="523">
        <v>2</v>
      </c>
      <c r="Y43" s="523">
        <v>1</v>
      </c>
      <c r="Z43" s="523">
        <v>0</v>
      </c>
      <c r="AA43" s="523">
        <v>0</v>
      </c>
      <c r="AB43" s="523" t="s">
        <v>1953</v>
      </c>
      <c r="AC43" s="523" t="s">
        <v>2004</v>
      </c>
      <c r="AD43" s="523" t="s">
        <v>49</v>
      </c>
      <c r="AE43" s="523" t="s">
        <v>49</v>
      </c>
      <c r="AF43" s="523" t="s">
        <v>1140</v>
      </c>
      <c r="AG43" s="523" t="s">
        <v>1954</v>
      </c>
      <c r="AH43" s="523" t="s">
        <v>1955</v>
      </c>
      <c r="AI43" s="523" t="s">
        <v>1992</v>
      </c>
      <c r="AJ43" s="523" t="s">
        <v>51</v>
      </c>
      <c r="AK43" s="523" t="s">
        <v>1956</v>
      </c>
      <c r="AL43" s="523" t="s">
        <v>1956</v>
      </c>
      <c r="AM43" s="523" t="s">
        <v>1956</v>
      </c>
      <c r="AN43" s="523" t="s">
        <v>1956</v>
      </c>
      <c r="AO43" s="525" t="s">
        <v>51</v>
      </c>
      <c r="AP43" s="525" t="s">
        <v>51</v>
      </c>
      <c r="AQ43" s="525" t="s">
        <v>2005</v>
      </c>
      <c r="AR43" s="523" t="s">
        <v>1957</v>
      </c>
      <c r="AS43" s="525" t="s">
        <v>62</v>
      </c>
      <c r="AT43" s="521" t="s">
        <v>1065</v>
      </c>
      <c r="AU43" s="524" t="s">
        <v>51</v>
      </c>
      <c r="AV43" s="521" t="s">
        <v>49</v>
      </c>
      <c r="AW43" s="521" t="s">
        <v>2053</v>
      </c>
      <c r="AX43" s="521" t="s">
        <v>1068</v>
      </c>
      <c r="AY43" s="521" t="s">
        <v>631</v>
      </c>
      <c r="AZ43" s="521" t="s">
        <v>2009</v>
      </c>
      <c r="BA43" s="525" t="s">
        <v>2034</v>
      </c>
      <c r="BB43" s="525" t="s">
        <v>2054</v>
      </c>
      <c r="BC43" s="521" t="s">
        <v>1961</v>
      </c>
      <c r="BD43" s="525" t="s">
        <v>2035</v>
      </c>
      <c r="BE43" s="525" t="s">
        <v>2055</v>
      </c>
      <c r="BF43" s="525"/>
      <c r="BG43" s="526"/>
      <c r="BH43" s="526"/>
    </row>
    <row r="44" spans="1:60" s="186" customFormat="1" ht="127.5" hidden="1">
      <c r="A44" s="183" t="s">
        <v>1134</v>
      </c>
      <c r="B44" s="183" t="s">
        <v>0</v>
      </c>
      <c r="C44" s="183" t="s">
        <v>194</v>
      </c>
      <c r="D44" s="523" t="s">
        <v>1932</v>
      </c>
      <c r="E44" s="523" t="s">
        <v>29</v>
      </c>
      <c r="F44" s="523" t="s">
        <v>1971</v>
      </c>
      <c r="G44" s="523" t="s">
        <v>1972</v>
      </c>
      <c r="H44" s="523" t="s">
        <v>1973</v>
      </c>
      <c r="I44" s="523" t="s">
        <v>1974</v>
      </c>
      <c r="J44" s="523" t="s">
        <v>1975</v>
      </c>
      <c r="K44" s="523">
        <v>6</v>
      </c>
      <c r="L44" s="523" t="s">
        <v>1978</v>
      </c>
      <c r="M44" s="522" t="s">
        <v>1946</v>
      </c>
      <c r="N44" s="523" t="s">
        <v>1981</v>
      </c>
      <c r="O44" s="523" t="s">
        <v>51</v>
      </c>
      <c r="P44" s="523" t="s">
        <v>1966</v>
      </c>
      <c r="Q44" s="523" t="s">
        <v>1967</v>
      </c>
      <c r="R44" s="523" t="s">
        <v>1979</v>
      </c>
      <c r="S44" s="523" t="s">
        <v>51</v>
      </c>
      <c r="T44" s="523" t="s">
        <v>2003</v>
      </c>
      <c r="U44" s="523" t="s">
        <v>1093</v>
      </c>
      <c r="V44" s="523" t="s">
        <v>1980</v>
      </c>
      <c r="W44" s="523" t="s">
        <v>213</v>
      </c>
      <c r="X44" s="523">
        <v>2</v>
      </c>
      <c r="Y44" s="523">
        <v>1</v>
      </c>
      <c r="Z44" s="523">
        <v>0</v>
      </c>
      <c r="AA44" s="523">
        <v>0</v>
      </c>
      <c r="AB44" s="523" t="s">
        <v>1953</v>
      </c>
      <c r="AC44" s="523">
        <v>1</v>
      </c>
      <c r="AD44" s="523" t="s">
        <v>49</v>
      </c>
      <c r="AE44" s="523" t="s">
        <v>49</v>
      </c>
      <c r="AF44" s="523" t="s">
        <v>1140</v>
      </c>
      <c r="AG44" s="523" t="s">
        <v>1954</v>
      </c>
      <c r="AH44" s="523" t="s">
        <v>1955</v>
      </c>
      <c r="AI44" s="523" t="s">
        <v>62</v>
      </c>
      <c r="AJ44" s="523" t="s">
        <v>51</v>
      </c>
      <c r="AK44" s="523" t="s">
        <v>1956</v>
      </c>
      <c r="AL44" s="523" t="s">
        <v>1956</v>
      </c>
      <c r="AM44" s="523" t="s">
        <v>1956</v>
      </c>
      <c r="AN44" s="523" t="s">
        <v>1956</v>
      </c>
      <c r="AO44" s="525" t="s">
        <v>51</v>
      </c>
      <c r="AP44" s="525" t="s">
        <v>51</v>
      </c>
      <c r="AQ44" s="525" t="s">
        <v>2005</v>
      </c>
      <c r="AR44" s="523" t="s">
        <v>1957</v>
      </c>
      <c r="AS44" s="525" t="s">
        <v>62</v>
      </c>
      <c r="AT44" s="521" t="s">
        <v>1065</v>
      </c>
      <c r="AU44" s="524" t="s">
        <v>51</v>
      </c>
      <c r="AV44" s="521" t="s">
        <v>49</v>
      </c>
      <c r="AW44" s="521" t="s">
        <v>2053</v>
      </c>
      <c r="AX44" s="521" t="s">
        <v>1068</v>
      </c>
      <c r="AY44" s="521" t="s">
        <v>631</v>
      </c>
      <c r="AZ44" s="521" t="s">
        <v>2009</v>
      </c>
      <c r="BA44" s="525" t="s">
        <v>905</v>
      </c>
      <c r="BB44" s="525" t="s">
        <v>2000</v>
      </c>
      <c r="BC44" s="521" t="s">
        <v>1961</v>
      </c>
      <c r="BD44" s="525" t="s">
        <v>2035</v>
      </c>
      <c r="BE44" s="525" t="s">
        <v>1977</v>
      </c>
      <c r="BF44" s="525"/>
      <c r="BG44" s="526"/>
      <c r="BH44" s="526"/>
    </row>
    <row r="45" spans="1:60" s="186" customFormat="1" ht="140.25" hidden="1">
      <c r="A45" s="183" t="s">
        <v>1970</v>
      </c>
      <c r="B45" s="183" t="s">
        <v>0</v>
      </c>
      <c r="C45" s="183" t="s">
        <v>194</v>
      </c>
      <c r="D45" s="523" t="s">
        <v>1932</v>
      </c>
      <c r="E45" s="523" t="s">
        <v>29</v>
      </c>
      <c r="F45" s="523" t="s">
        <v>1971</v>
      </c>
      <c r="G45" s="523" t="s">
        <v>1972</v>
      </c>
      <c r="H45" s="523" t="s">
        <v>1973</v>
      </c>
      <c r="I45" s="523" t="s">
        <v>1974</v>
      </c>
      <c r="J45" s="523" t="s">
        <v>1975</v>
      </c>
      <c r="K45" s="523">
        <v>12</v>
      </c>
      <c r="L45" s="523" t="s">
        <v>1945</v>
      </c>
      <c r="M45" s="522" t="s">
        <v>1946</v>
      </c>
      <c r="N45" s="523" t="s">
        <v>1947</v>
      </c>
      <c r="O45" s="523" t="s">
        <v>51</v>
      </c>
      <c r="P45" s="523" t="s">
        <v>1966</v>
      </c>
      <c r="Q45" s="523" t="s">
        <v>1949</v>
      </c>
      <c r="R45" s="523" t="s">
        <v>1979</v>
      </c>
      <c r="S45" s="523" t="s">
        <v>51</v>
      </c>
      <c r="T45" s="523" t="s">
        <v>2003</v>
      </c>
      <c r="U45" s="523" t="s">
        <v>1093</v>
      </c>
      <c r="V45" s="523" t="s">
        <v>1980</v>
      </c>
      <c r="W45" s="523" t="s">
        <v>213</v>
      </c>
      <c r="X45" s="523">
        <v>2</v>
      </c>
      <c r="Y45" s="523">
        <v>1</v>
      </c>
      <c r="Z45" s="523">
        <v>0</v>
      </c>
      <c r="AA45" s="523">
        <v>0</v>
      </c>
      <c r="AB45" s="523" t="s">
        <v>1953</v>
      </c>
      <c r="AC45" s="523">
        <v>1</v>
      </c>
      <c r="AD45" s="523" t="s">
        <v>49</v>
      </c>
      <c r="AE45" s="523" t="s">
        <v>49</v>
      </c>
      <c r="AF45" s="523" t="s">
        <v>1140</v>
      </c>
      <c r="AG45" s="523" t="s">
        <v>1954</v>
      </c>
      <c r="AH45" s="523" t="s">
        <v>1955</v>
      </c>
      <c r="AI45" s="523" t="s">
        <v>1992</v>
      </c>
      <c r="AJ45" s="523" t="s">
        <v>51</v>
      </c>
      <c r="AK45" s="523" t="s">
        <v>1956</v>
      </c>
      <c r="AL45" s="523" t="s">
        <v>1956</v>
      </c>
      <c r="AM45" s="523" t="s">
        <v>1956</v>
      </c>
      <c r="AN45" s="523" t="s">
        <v>1956</v>
      </c>
      <c r="AO45" s="525" t="s">
        <v>51</v>
      </c>
      <c r="AP45" s="525" t="s">
        <v>51</v>
      </c>
      <c r="AQ45" s="525" t="s">
        <v>2005</v>
      </c>
      <c r="AR45" s="523" t="s">
        <v>1957</v>
      </c>
      <c r="AS45" s="525" t="s">
        <v>62</v>
      </c>
      <c r="AT45" s="521" t="s">
        <v>1065</v>
      </c>
      <c r="AU45" s="524" t="s">
        <v>51</v>
      </c>
      <c r="AV45" s="521" t="s">
        <v>49</v>
      </c>
      <c r="AW45" s="521" t="s">
        <v>2053</v>
      </c>
      <c r="AX45" s="521" t="s">
        <v>1068</v>
      </c>
      <c r="AY45" s="521" t="s">
        <v>631</v>
      </c>
      <c r="AZ45" s="521" t="s">
        <v>2009</v>
      </c>
      <c r="BA45" s="525" t="s">
        <v>905</v>
      </c>
      <c r="BB45" s="525" t="s">
        <v>2000</v>
      </c>
      <c r="BC45" s="521" t="s">
        <v>1961</v>
      </c>
      <c r="BD45" s="525" t="s">
        <v>2035</v>
      </c>
      <c r="BE45" s="525" t="s">
        <v>1976</v>
      </c>
      <c r="BF45" s="525"/>
      <c r="BG45" s="526"/>
      <c r="BH45" s="526"/>
    </row>
    <row r="46" spans="1:60" s="186" customFormat="1" ht="127.5" hidden="1">
      <c r="A46" s="183" t="s">
        <v>1931</v>
      </c>
      <c r="B46" s="183" t="s">
        <v>0</v>
      </c>
      <c r="C46" s="183" t="s">
        <v>194</v>
      </c>
      <c r="D46" s="523" t="s">
        <v>1963</v>
      </c>
      <c r="E46" s="523" t="s">
        <v>29</v>
      </c>
      <c r="F46" s="523" t="s">
        <v>1958</v>
      </c>
      <c r="G46" s="523" t="s">
        <v>1959</v>
      </c>
      <c r="H46" s="523" t="s">
        <v>1960</v>
      </c>
      <c r="I46" s="523" t="s">
        <v>1962</v>
      </c>
      <c r="J46" s="523" t="s">
        <v>2021</v>
      </c>
      <c r="K46" s="523">
        <v>6</v>
      </c>
      <c r="L46" s="523" t="s">
        <v>1964</v>
      </c>
      <c r="M46" s="522" t="s">
        <v>1965</v>
      </c>
      <c r="N46" s="523" t="s">
        <v>1981</v>
      </c>
      <c r="O46" s="523" t="s">
        <v>51</v>
      </c>
      <c r="P46" s="523" t="s">
        <v>1966</v>
      </c>
      <c r="Q46" s="523" t="s">
        <v>1967</v>
      </c>
      <c r="R46" s="523" t="s">
        <v>1968</v>
      </c>
      <c r="S46" s="523" t="s">
        <v>51</v>
      </c>
      <c r="T46" s="523" t="s">
        <v>2003</v>
      </c>
      <c r="U46" s="523" t="s">
        <v>1062</v>
      </c>
      <c r="V46" s="523" t="s">
        <v>1969</v>
      </c>
      <c r="W46" s="523" t="s">
        <v>62</v>
      </c>
      <c r="X46" s="523">
        <v>1</v>
      </c>
      <c r="Y46" s="523">
        <v>1</v>
      </c>
      <c r="Z46" s="523">
        <v>1</v>
      </c>
      <c r="AA46" s="523">
        <v>0</v>
      </c>
      <c r="AB46" s="523">
        <v>2</v>
      </c>
      <c r="AC46" s="523" t="s">
        <v>2004</v>
      </c>
      <c r="AD46" s="523" t="s">
        <v>49</v>
      </c>
      <c r="AE46" s="523" t="s">
        <v>49</v>
      </c>
      <c r="AF46" s="523" t="s">
        <v>1140</v>
      </c>
      <c r="AG46" s="523" t="s">
        <v>1954</v>
      </c>
      <c r="AH46" s="523" t="s">
        <v>1955</v>
      </c>
      <c r="AI46" s="523" t="s">
        <v>62</v>
      </c>
      <c r="AJ46" s="523" t="s">
        <v>51</v>
      </c>
      <c r="AK46" s="523" t="s">
        <v>1956</v>
      </c>
      <c r="AL46" s="523" t="s">
        <v>1956</v>
      </c>
      <c r="AM46" s="523" t="s">
        <v>1956</v>
      </c>
      <c r="AN46" s="523" t="s">
        <v>1956</v>
      </c>
      <c r="AO46" s="525" t="s">
        <v>51</v>
      </c>
      <c r="AP46" s="525" t="s">
        <v>51</v>
      </c>
      <c r="AQ46" s="525" t="s">
        <v>2005</v>
      </c>
      <c r="AR46" s="523" t="s">
        <v>1957</v>
      </c>
      <c r="AS46" s="525" t="s">
        <v>62</v>
      </c>
      <c r="AT46" s="521" t="s">
        <v>1065</v>
      </c>
      <c r="AU46" s="524" t="s">
        <v>51</v>
      </c>
      <c r="AV46" s="521" t="s">
        <v>49</v>
      </c>
      <c r="AW46" s="521" t="s">
        <v>2053</v>
      </c>
      <c r="AX46" s="521" t="s">
        <v>1068</v>
      </c>
      <c r="AY46" s="521" t="s">
        <v>631</v>
      </c>
      <c r="AZ46" s="521" t="s">
        <v>2009</v>
      </c>
      <c r="BA46" s="525" t="s">
        <v>2006</v>
      </c>
      <c r="BB46" s="525" t="s">
        <v>2001</v>
      </c>
      <c r="BC46" s="521" t="s">
        <v>1961</v>
      </c>
      <c r="BD46" s="525" t="s">
        <v>2035</v>
      </c>
      <c r="BE46" s="525" t="s">
        <v>2056</v>
      </c>
      <c r="BF46" s="525"/>
      <c r="BG46" s="526"/>
      <c r="BH46" s="526"/>
    </row>
    <row r="47" spans="1:60" s="484" customFormat="1" ht="153" hidden="1">
      <c r="A47" s="521" t="s">
        <v>1052</v>
      </c>
      <c r="B47" s="521" t="s">
        <v>0</v>
      </c>
      <c r="C47" s="521" t="s">
        <v>194</v>
      </c>
      <c r="D47" s="522" t="s">
        <v>1080</v>
      </c>
      <c r="E47" s="522" t="s">
        <v>29</v>
      </c>
      <c r="F47" s="522" t="s">
        <v>1933</v>
      </c>
      <c r="G47" s="522" t="s">
        <v>1136</v>
      </c>
      <c r="H47" s="522" t="s">
        <v>1941</v>
      </c>
      <c r="I47" s="522" t="s">
        <v>1104</v>
      </c>
      <c r="J47" s="522" t="s">
        <v>1054</v>
      </c>
      <c r="K47" s="522">
        <v>4</v>
      </c>
      <c r="L47" s="522" t="s">
        <v>1105</v>
      </c>
      <c r="M47" s="522" t="s">
        <v>1055</v>
      </c>
      <c r="N47" s="522" t="s">
        <v>1147</v>
      </c>
      <c r="O47" s="522" t="s">
        <v>49</v>
      </c>
      <c r="P47" s="522" t="s">
        <v>1056</v>
      </c>
      <c r="Q47" s="522" t="s">
        <v>1137</v>
      </c>
      <c r="R47" s="522" t="s">
        <v>1092</v>
      </c>
      <c r="S47" s="522" t="s">
        <v>51</v>
      </c>
      <c r="T47" s="522" t="s">
        <v>1138</v>
      </c>
      <c r="U47" s="522" t="s">
        <v>1062</v>
      </c>
      <c r="V47" s="522" t="s">
        <v>1061</v>
      </c>
      <c r="W47" s="522" t="s">
        <v>1139</v>
      </c>
      <c r="X47" s="522">
        <v>2</v>
      </c>
      <c r="Y47" s="522">
        <v>1</v>
      </c>
      <c r="Z47" s="522">
        <v>0</v>
      </c>
      <c r="AA47" s="522">
        <v>0</v>
      </c>
      <c r="AB47" s="484">
        <v>1</v>
      </c>
      <c r="AC47" s="522" t="s">
        <v>51</v>
      </c>
      <c r="AD47" s="522" t="s">
        <v>49</v>
      </c>
      <c r="AE47" s="522" t="s">
        <v>62</v>
      </c>
      <c r="AF47" s="522" t="s">
        <v>1140</v>
      </c>
      <c r="AG47" s="522" t="s">
        <v>213</v>
      </c>
      <c r="AH47" s="522" t="s">
        <v>1064</v>
      </c>
      <c r="AI47" s="522" t="s">
        <v>62</v>
      </c>
      <c r="AJ47" s="522" t="s">
        <v>51</v>
      </c>
      <c r="AK47" s="522" t="s">
        <v>51</v>
      </c>
      <c r="AL47" s="521" t="s">
        <v>49</v>
      </c>
      <c r="AM47" s="522" t="s">
        <v>51</v>
      </c>
      <c r="AN47" s="521" t="s">
        <v>49</v>
      </c>
      <c r="AO47" s="521" t="s">
        <v>51</v>
      </c>
      <c r="AP47" s="521" t="s">
        <v>51</v>
      </c>
      <c r="AQ47" s="521" t="s">
        <v>51</v>
      </c>
      <c r="AR47" s="522" t="s">
        <v>51</v>
      </c>
      <c r="AS47" s="521" t="s">
        <v>49</v>
      </c>
      <c r="AT47" s="521" t="s">
        <v>1065</v>
      </c>
      <c r="AU47" s="524" t="s">
        <v>51</v>
      </c>
      <c r="AV47" s="521" t="s">
        <v>51</v>
      </c>
      <c r="AW47" s="521" t="s">
        <v>2007</v>
      </c>
      <c r="AX47" s="521" t="s">
        <v>1068</v>
      </c>
      <c r="AY47" s="521" t="s">
        <v>1067</v>
      </c>
      <c r="AZ47" s="521" t="s">
        <v>2009</v>
      </c>
      <c r="BA47" s="521" t="s">
        <v>2002</v>
      </c>
      <c r="BB47" s="521" t="s">
        <v>1935</v>
      </c>
      <c r="BC47" s="521" t="s">
        <v>1961</v>
      </c>
      <c r="BD47" s="521" t="s">
        <v>213</v>
      </c>
      <c r="BE47" s="521" t="s">
        <v>2084</v>
      </c>
      <c r="BF47" s="521" t="s">
        <v>1148</v>
      </c>
    </row>
    <row r="48" spans="1:60" hidden="1">
      <c r="A48" s="482"/>
      <c r="B48" s="482"/>
      <c r="C48" s="482"/>
      <c r="D48" s="522"/>
      <c r="E48" s="522"/>
      <c r="F48" s="151"/>
      <c r="G48" s="151"/>
      <c r="H48" s="522"/>
      <c r="I48" s="151"/>
      <c r="J48" s="151"/>
      <c r="K48" s="522"/>
      <c r="L48" s="151"/>
      <c r="M48" s="151"/>
      <c r="N48" s="522"/>
      <c r="O48" s="151"/>
      <c r="P48" s="151"/>
      <c r="Q48" s="151"/>
      <c r="R48" s="151"/>
      <c r="S48" s="522"/>
      <c r="T48" s="141"/>
      <c r="U48" s="73"/>
      <c r="V48" s="73"/>
      <c r="W48" s="73"/>
      <c r="X48" s="73"/>
      <c r="Y48" s="73"/>
      <c r="Z48" s="73"/>
      <c r="AA48" s="73"/>
      <c r="AB48" s="141"/>
      <c r="AC48" s="73"/>
      <c r="AD48" s="73"/>
      <c r="AE48" s="73"/>
      <c r="AF48" s="73"/>
      <c r="AG48" s="73"/>
      <c r="AH48" s="73"/>
      <c r="AI48" s="73"/>
      <c r="AJ48" s="73"/>
      <c r="AK48" s="520"/>
      <c r="AL48" s="520"/>
      <c r="AM48" s="73"/>
      <c r="AN48" s="520"/>
      <c r="AO48" s="520"/>
      <c r="AP48" s="520"/>
      <c r="AQ48" s="520"/>
      <c r="AR48" s="522"/>
      <c r="AS48" s="520"/>
      <c r="AT48" s="521"/>
      <c r="AU48" s="520"/>
      <c r="AV48" s="520"/>
      <c r="AW48" s="521"/>
      <c r="AX48" s="520"/>
      <c r="AY48" s="520"/>
      <c r="AZ48" s="520"/>
      <c r="BA48" s="520"/>
      <c r="BB48" s="520"/>
      <c r="BC48" s="520"/>
      <c r="BD48" s="520"/>
      <c r="BE48" s="520"/>
      <c r="BF48" s="520"/>
      <c r="BG48" s="484"/>
      <c r="BH48" s="484"/>
    </row>
    <row r="49" spans="1:69" s="4" customFormat="1" ht="9.75" hidden="1" customHeight="1">
      <c r="A49" s="521"/>
      <c r="B49" s="51"/>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c r="AA49" s="519"/>
      <c r="AB49" s="519"/>
      <c r="AC49" s="519"/>
      <c r="AD49" s="519"/>
      <c r="AE49" s="519"/>
      <c r="AF49" s="519"/>
      <c r="AG49" s="519"/>
      <c r="AH49" s="519"/>
      <c r="AI49" s="519"/>
      <c r="AJ49" s="519"/>
      <c r="AK49" s="519"/>
      <c r="AL49" s="519"/>
      <c r="AM49" s="519"/>
      <c r="AN49" s="519"/>
      <c r="AO49" s="519"/>
      <c r="AP49" s="519"/>
      <c r="AQ49" s="519"/>
      <c r="AR49" s="519"/>
      <c r="AS49" s="519"/>
      <c r="AT49" s="521"/>
      <c r="AU49" s="519"/>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row>
    <row r="50" spans="1:69" s="188" customFormat="1" ht="165.75" hidden="1">
      <c r="A50" s="522" t="s">
        <v>1983</v>
      </c>
      <c r="B50" s="522" t="s">
        <v>53</v>
      </c>
      <c r="C50" s="522" t="s">
        <v>1930</v>
      </c>
      <c r="D50" s="522" t="s">
        <v>1932</v>
      </c>
      <c r="E50" s="522" t="s">
        <v>29</v>
      </c>
      <c r="F50" s="522" t="s">
        <v>1993</v>
      </c>
      <c r="G50" s="522" t="s">
        <v>1986</v>
      </c>
      <c r="H50" s="522" t="s">
        <v>1994</v>
      </c>
      <c r="I50" s="522" t="s">
        <v>1987</v>
      </c>
      <c r="J50" s="523" t="s">
        <v>1982</v>
      </c>
      <c r="K50" s="523">
        <v>12</v>
      </c>
      <c r="L50" s="523" t="s">
        <v>1945</v>
      </c>
      <c r="M50" s="522" t="s">
        <v>1946</v>
      </c>
      <c r="N50" s="523" t="s">
        <v>1947</v>
      </c>
      <c r="O50" s="523" t="s">
        <v>51</v>
      </c>
      <c r="P50" s="523" t="s">
        <v>1056</v>
      </c>
      <c r="Q50" s="523" t="s">
        <v>1967</v>
      </c>
      <c r="R50" s="522" t="s">
        <v>1988</v>
      </c>
      <c r="S50" s="522" t="s">
        <v>49</v>
      </c>
      <c r="T50" s="522" t="s">
        <v>1998</v>
      </c>
      <c r="U50" s="522" t="s">
        <v>1889</v>
      </c>
      <c r="V50" s="523" t="s">
        <v>1999</v>
      </c>
      <c r="W50" s="522" t="s">
        <v>62</v>
      </c>
      <c r="X50" s="522">
        <v>2</v>
      </c>
      <c r="Y50" s="522">
        <v>0</v>
      </c>
      <c r="Z50" s="522">
        <v>0</v>
      </c>
      <c r="AA50" s="522">
        <v>0</v>
      </c>
      <c r="AB50" s="522" t="s">
        <v>1989</v>
      </c>
      <c r="AC50" s="522">
        <v>1</v>
      </c>
      <c r="AD50" s="522">
        <v>1</v>
      </c>
      <c r="AE50" s="522" t="s">
        <v>51</v>
      </c>
      <c r="AF50" s="523" t="s">
        <v>1140</v>
      </c>
      <c r="AG50" s="523" t="s">
        <v>213</v>
      </c>
      <c r="AH50" s="523" t="s">
        <v>1990</v>
      </c>
      <c r="AI50" s="523" t="s">
        <v>1992</v>
      </c>
      <c r="AJ50" s="523" t="s">
        <v>51</v>
      </c>
      <c r="AK50" s="523" t="s">
        <v>1956</v>
      </c>
      <c r="AL50" s="523" t="s">
        <v>1956</v>
      </c>
      <c r="AM50" s="523" t="s">
        <v>1956</v>
      </c>
      <c r="AN50" s="523" t="s">
        <v>1956</v>
      </c>
      <c r="AO50" s="522" t="s">
        <v>51</v>
      </c>
      <c r="AP50" s="522" t="s">
        <v>49</v>
      </c>
      <c r="AQ50" s="522" t="s">
        <v>951</v>
      </c>
      <c r="AR50" s="522" t="s">
        <v>951</v>
      </c>
      <c r="AS50" s="522" t="s">
        <v>62</v>
      </c>
      <c r="AT50" s="521" t="s">
        <v>1065</v>
      </c>
      <c r="AU50" s="522" t="s">
        <v>51</v>
      </c>
      <c r="AV50" s="522" t="s">
        <v>49</v>
      </c>
      <c r="AW50" s="522" t="s">
        <v>208</v>
      </c>
      <c r="AX50" s="521" t="s">
        <v>1068</v>
      </c>
      <c r="AY50" s="522" t="s">
        <v>951</v>
      </c>
      <c r="AZ50" s="521" t="s">
        <v>2010</v>
      </c>
      <c r="BA50" s="522" t="s">
        <v>2012</v>
      </c>
      <c r="BB50" s="522" t="s">
        <v>213</v>
      </c>
      <c r="BC50" s="521" t="s">
        <v>2011</v>
      </c>
      <c r="BD50" s="522" t="s">
        <v>213</v>
      </c>
      <c r="BE50" s="522"/>
      <c r="BF50" s="522"/>
      <c r="BG50" s="187"/>
      <c r="BH50" s="187"/>
      <c r="BI50" s="187"/>
      <c r="BJ50" s="187"/>
      <c r="BK50" s="187"/>
      <c r="BL50" s="187"/>
      <c r="BM50" s="187"/>
      <c r="BN50" s="187"/>
      <c r="BO50" s="187"/>
      <c r="BP50" s="187"/>
      <c r="BQ50" s="187"/>
    </row>
    <row r="51" spans="1:69" s="188" customFormat="1" ht="191.25" hidden="1">
      <c r="A51" s="522" t="s">
        <v>1985</v>
      </c>
      <c r="B51" s="522" t="s">
        <v>53</v>
      </c>
      <c r="C51" s="522" t="s">
        <v>1134</v>
      </c>
      <c r="D51" s="522" t="s">
        <v>1932</v>
      </c>
      <c r="E51" s="522" t="s">
        <v>29</v>
      </c>
      <c r="F51" s="522" t="s">
        <v>1996</v>
      </c>
      <c r="G51" s="522" t="s">
        <v>2017</v>
      </c>
      <c r="H51" s="522" t="s">
        <v>1995</v>
      </c>
      <c r="I51" s="522" t="s">
        <v>2014</v>
      </c>
      <c r="J51" s="523" t="s">
        <v>1982</v>
      </c>
      <c r="K51" s="522">
        <v>9</v>
      </c>
      <c r="L51" s="522" t="s">
        <v>1997</v>
      </c>
      <c r="M51" s="522" t="s">
        <v>1946</v>
      </c>
      <c r="N51" s="523" t="s">
        <v>1947</v>
      </c>
      <c r="O51" s="522" t="s">
        <v>51</v>
      </c>
      <c r="P51" s="523" t="s">
        <v>1056</v>
      </c>
      <c r="Q51" s="523" t="s">
        <v>1967</v>
      </c>
      <c r="R51" s="522" t="s">
        <v>1968</v>
      </c>
      <c r="S51" s="522" t="s">
        <v>49</v>
      </c>
      <c r="T51" s="522" t="s">
        <v>2016</v>
      </c>
      <c r="U51" s="522" t="s">
        <v>1062</v>
      </c>
      <c r="V51" s="522" t="s">
        <v>1061</v>
      </c>
      <c r="W51" s="522" t="s">
        <v>62</v>
      </c>
      <c r="X51" s="522">
        <v>2</v>
      </c>
      <c r="Y51" s="522">
        <v>0</v>
      </c>
      <c r="Z51" s="522">
        <v>0</v>
      </c>
      <c r="AA51" s="522">
        <v>0</v>
      </c>
      <c r="AB51" s="522" t="s">
        <v>2015</v>
      </c>
      <c r="AC51" s="522">
        <v>1</v>
      </c>
      <c r="AD51" s="522">
        <v>1</v>
      </c>
      <c r="AE51" s="522" t="s">
        <v>51</v>
      </c>
      <c r="AF51" s="523" t="s">
        <v>1140</v>
      </c>
      <c r="AG51" s="523" t="s">
        <v>213</v>
      </c>
      <c r="AH51" s="523" t="s">
        <v>1990</v>
      </c>
      <c r="AI51" s="522" t="s">
        <v>62</v>
      </c>
      <c r="AJ51" s="523" t="s">
        <v>51</v>
      </c>
      <c r="AK51" s="523" t="s">
        <v>1956</v>
      </c>
      <c r="AL51" s="523" t="s">
        <v>1956</v>
      </c>
      <c r="AM51" s="523" t="s">
        <v>1956</v>
      </c>
      <c r="AN51" s="523" t="s">
        <v>1956</v>
      </c>
      <c r="AO51" s="522" t="s">
        <v>51</v>
      </c>
      <c r="AP51" s="522" t="s">
        <v>49</v>
      </c>
      <c r="AQ51" s="522" t="s">
        <v>951</v>
      </c>
      <c r="AR51" s="522" t="s">
        <v>951</v>
      </c>
      <c r="AS51" s="522" t="s">
        <v>62</v>
      </c>
      <c r="AT51" s="521" t="s">
        <v>1065</v>
      </c>
      <c r="AU51" s="522" t="s">
        <v>51</v>
      </c>
      <c r="AV51" s="522" t="s">
        <v>49</v>
      </c>
      <c r="AW51" s="522" t="s">
        <v>208</v>
      </c>
      <c r="AX51" s="521" t="s">
        <v>1068</v>
      </c>
      <c r="AY51" s="522" t="s">
        <v>951</v>
      </c>
      <c r="AZ51" s="521" t="s">
        <v>2010</v>
      </c>
      <c r="BA51" s="522" t="s">
        <v>906</v>
      </c>
      <c r="BB51" s="522" t="s">
        <v>213</v>
      </c>
      <c r="BC51" s="521" t="s">
        <v>2011</v>
      </c>
      <c r="BD51" s="522" t="s">
        <v>213</v>
      </c>
      <c r="BE51" s="522"/>
      <c r="BF51" s="522"/>
      <c r="BG51" s="187"/>
      <c r="BH51" s="187"/>
      <c r="BI51" s="187"/>
      <c r="BJ51" s="187"/>
      <c r="BK51" s="187"/>
      <c r="BL51" s="187"/>
      <c r="BM51" s="187"/>
      <c r="BN51" s="187"/>
      <c r="BO51" s="187"/>
      <c r="BP51" s="187"/>
      <c r="BQ51" s="187"/>
    </row>
    <row r="52" spans="1:69" s="188" customFormat="1" ht="165.75">
      <c r="A52" s="522" t="s">
        <v>1984</v>
      </c>
      <c r="B52" s="522" t="s">
        <v>53</v>
      </c>
      <c r="C52" s="522" t="s">
        <v>1931</v>
      </c>
      <c r="D52" s="522" t="s">
        <v>1963</v>
      </c>
      <c r="E52" s="522" t="s">
        <v>29</v>
      </c>
      <c r="F52" s="522" t="s">
        <v>1996</v>
      </c>
      <c r="G52" s="522" t="s">
        <v>2017</v>
      </c>
      <c r="H52" s="522" t="s">
        <v>1995</v>
      </c>
      <c r="I52" s="522" t="s">
        <v>2020</v>
      </c>
      <c r="J52" s="522" t="s">
        <v>2021</v>
      </c>
      <c r="K52" s="522">
        <v>6</v>
      </c>
      <c r="L52" s="522" t="s">
        <v>1964</v>
      </c>
      <c r="M52" s="522" t="s">
        <v>1965</v>
      </c>
      <c r="N52" s="523" t="s">
        <v>1947</v>
      </c>
      <c r="O52" s="522" t="s">
        <v>51</v>
      </c>
      <c r="P52" s="523" t="s">
        <v>1948</v>
      </c>
      <c r="Q52" s="523" t="s">
        <v>1967</v>
      </c>
      <c r="R52" s="522" t="s">
        <v>2018</v>
      </c>
      <c r="S52" s="522" t="s">
        <v>49</v>
      </c>
      <c r="T52" s="522" t="s">
        <v>2022</v>
      </c>
      <c r="U52" s="522" t="s">
        <v>1062</v>
      </c>
      <c r="V52" s="522" t="s">
        <v>1061</v>
      </c>
      <c r="W52" s="522" t="s">
        <v>62</v>
      </c>
      <c r="X52" s="522">
        <v>2</v>
      </c>
      <c r="Y52" s="522">
        <v>0</v>
      </c>
      <c r="Z52" s="522">
        <v>0</v>
      </c>
      <c r="AA52" s="522" t="s">
        <v>2019</v>
      </c>
      <c r="AB52" s="522">
        <v>2</v>
      </c>
      <c r="AC52" s="522">
        <v>1</v>
      </c>
      <c r="AD52" s="522">
        <v>1</v>
      </c>
      <c r="AE52" s="522" t="s">
        <v>51</v>
      </c>
      <c r="AF52" s="523" t="s">
        <v>1140</v>
      </c>
      <c r="AG52" s="522" t="s">
        <v>213</v>
      </c>
      <c r="AH52" s="523" t="s">
        <v>1990</v>
      </c>
      <c r="AI52" s="522" t="s">
        <v>62</v>
      </c>
      <c r="AJ52" s="522" t="s">
        <v>51</v>
      </c>
      <c r="AK52" s="523" t="s">
        <v>1956</v>
      </c>
      <c r="AL52" s="523" t="s">
        <v>1956</v>
      </c>
      <c r="AM52" s="523" t="s">
        <v>1956</v>
      </c>
      <c r="AN52" s="523" t="s">
        <v>1956</v>
      </c>
      <c r="AO52" s="522" t="s">
        <v>51</v>
      </c>
      <c r="AP52" s="522" t="s">
        <v>49</v>
      </c>
      <c r="AQ52" s="522" t="s">
        <v>951</v>
      </c>
      <c r="AR52" s="522" t="s">
        <v>951</v>
      </c>
      <c r="AS52" s="522" t="s">
        <v>62</v>
      </c>
      <c r="AT52" s="521" t="s">
        <v>1065</v>
      </c>
      <c r="AU52" s="522" t="s">
        <v>51</v>
      </c>
      <c r="AV52" s="522" t="s">
        <v>49</v>
      </c>
      <c r="AW52" s="522" t="s">
        <v>208</v>
      </c>
      <c r="AX52" s="521" t="s">
        <v>1068</v>
      </c>
      <c r="AY52" s="522" t="s">
        <v>951</v>
      </c>
      <c r="AZ52" s="521" t="s">
        <v>2010</v>
      </c>
      <c r="BA52" s="522" t="s">
        <v>905</v>
      </c>
      <c r="BB52" s="522" t="s">
        <v>213</v>
      </c>
      <c r="BC52" s="521" t="s">
        <v>2011</v>
      </c>
      <c r="BD52" s="522" t="s">
        <v>213</v>
      </c>
      <c r="BE52" s="522"/>
      <c r="BF52" s="522"/>
      <c r="BG52" s="187"/>
      <c r="BH52" s="187"/>
      <c r="BI52" s="187"/>
      <c r="BJ52" s="187"/>
      <c r="BK52" s="187"/>
      <c r="BL52" s="187"/>
      <c r="BM52" s="187"/>
      <c r="BN52" s="187"/>
      <c r="BO52" s="187"/>
      <c r="BP52" s="187"/>
      <c r="BQ52" s="187"/>
    </row>
    <row r="53" spans="1:69" s="484" customFormat="1" ht="114.75">
      <c r="A53" s="521" t="s">
        <v>1078</v>
      </c>
      <c r="B53" s="521" t="s">
        <v>53</v>
      </c>
      <c r="C53" s="521" t="s">
        <v>1052</v>
      </c>
      <c r="D53" s="522" t="s">
        <v>1080</v>
      </c>
      <c r="E53" s="522" t="s">
        <v>29</v>
      </c>
      <c r="F53" s="522" t="s">
        <v>1081</v>
      </c>
      <c r="G53" s="522" t="s">
        <v>1082</v>
      </c>
      <c r="H53" s="522" t="s">
        <v>1083</v>
      </c>
      <c r="I53" s="522" t="s">
        <v>1084</v>
      </c>
      <c r="J53" s="522" t="s">
        <v>1054</v>
      </c>
      <c r="K53" s="522">
        <v>4</v>
      </c>
      <c r="L53" s="522" t="s">
        <v>254</v>
      </c>
      <c r="M53" s="522" t="s">
        <v>1055</v>
      </c>
      <c r="N53" s="522" t="s">
        <v>825</v>
      </c>
      <c r="O53" s="522" t="s">
        <v>49</v>
      </c>
      <c r="P53" s="522" t="s">
        <v>1056</v>
      </c>
      <c r="Q53" s="522" t="s">
        <v>1137</v>
      </c>
      <c r="R53" s="522" t="s">
        <v>1091</v>
      </c>
      <c r="S53" s="522" t="s">
        <v>51</v>
      </c>
      <c r="T53" s="522" t="s">
        <v>1085</v>
      </c>
      <c r="U53" s="522" t="s">
        <v>1062</v>
      </c>
      <c r="V53" s="522" t="s">
        <v>1086</v>
      </c>
      <c r="W53" s="522" t="s">
        <v>1063</v>
      </c>
      <c r="X53" s="522">
        <v>1</v>
      </c>
      <c r="Y53" s="522">
        <v>1</v>
      </c>
      <c r="Z53" s="522">
        <v>0</v>
      </c>
      <c r="AA53" s="522">
        <v>0</v>
      </c>
      <c r="AB53" s="522" t="s">
        <v>1087</v>
      </c>
      <c r="AC53" s="522" t="s">
        <v>51</v>
      </c>
      <c r="AD53" s="522" t="s">
        <v>49</v>
      </c>
      <c r="AE53" s="522" t="s">
        <v>62</v>
      </c>
      <c r="AF53" s="522" t="s">
        <v>1140</v>
      </c>
      <c r="AG53" s="522" t="s">
        <v>213</v>
      </c>
      <c r="AH53" s="522" t="s">
        <v>1088</v>
      </c>
      <c r="AI53" s="522" t="s">
        <v>49</v>
      </c>
      <c r="AJ53" s="522" t="s">
        <v>49</v>
      </c>
      <c r="AK53" s="522" t="s">
        <v>51</v>
      </c>
      <c r="AL53" s="521" t="s">
        <v>49</v>
      </c>
      <c r="AM53" s="522" t="s">
        <v>51</v>
      </c>
      <c r="AN53" s="521" t="s">
        <v>49</v>
      </c>
      <c r="AO53" s="521" t="s">
        <v>51</v>
      </c>
      <c r="AP53" s="521" t="s">
        <v>49</v>
      </c>
      <c r="AQ53" s="521" t="s">
        <v>51</v>
      </c>
      <c r="AR53" s="522" t="s">
        <v>51</v>
      </c>
      <c r="AS53" s="521" t="s">
        <v>62</v>
      </c>
      <c r="AT53" s="521" t="s">
        <v>1065</v>
      </c>
      <c r="AU53" s="524" t="s">
        <v>51</v>
      </c>
      <c r="AV53" s="521" t="s">
        <v>51</v>
      </c>
      <c r="AW53" s="521" t="s">
        <v>2008</v>
      </c>
      <c r="AX53" s="521" t="s">
        <v>1068</v>
      </c>
      <c r="AY53" s="521" t="s">
        <v>1067</v>
      </c>
      <c r="AZ53" s="521" t="s">
        <v>1141</v>
      </c>
      <c r="BA53" s="522" t="s">
        <v>2013</v>
      </c>
      <c r="BB53" s="521" t="s">
        <v>213</v>
      </c>
      <c r="BC53" s="521" t="s">
        <v>1089</v>
      </c>
      <c r="BD53" s="521" t="s">
        <v>213</v>
      </c>
      <c r="BE53" s="521" t="s">
        <v>1145</v>
      </c>
      <c r="BF53" s="521" t="s">
        <v>1144</v>
      </c>
    </row>
    <row r="54" spans="1:69" s="149" customFormat="1">
      <c r="A54" s="145"/>
      <c r="B54" s="145"/>
      <c r="C54" s="145"/>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7"/>
      <c r="AL54" s="147"/>
      <c r="AM54" s="146"/>
      <c r="AN54" s="147"/>
      <c r="AO54" s="147"/>
      <c r="AP54" s="147"/>
      <c r="AQ54" s="147"/>
      <c r="AR54" s="146"/>
      <c r="AS54" s="147"/>
      <c r="AT54" s="147"/>
      <c r="AU54" s="147"/>
      <c r="AV54" s="147"/>
      <c r="AW54" s="147"/>
      <c r="AX54" s="147"/>
      <c r="AY54" s="147"/>
      <c r="AZ54" s="147"/>
      <c r="BA54" s="147"/>
      <c r="BB54" s="147"/>
      <c r="BC54" s="147"/>
      <c r="BD54" s="147"/>
      <c r="BE54" s="147"/>
      <c r="BF54" s="147"/>
      <c r="BG54" s="148"/>
      <c r="BH54" s="148"/>
    </row>
    <row r="55" spans="1:69" s="49" customFormat="1" ht="9.75" customHeight="1">
      <c r="A55" s="50" t="s">
        <v>1079</v>
      </c>
      <c r="B55" s="47"/>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row>
    <row r="56" spans="1:69" s="4" customFormat="1" ht="267.75">
      <c r="A56" s="51" t="s">
        <v>2023</v>
      </c>
      <c r="B56" s="51" t="s">
        <v>52</v>
      </c>
      <c r="C56" s="519" t="s">
        <v>1930</v>
      </c>
      <c r="D56" s="519" t="s">
        <v>1932</v>
      </c>
      <c r="E56" s="519" t="s">
        <v>29</v>
      </c>
      <c r="F56" s="519" t="s">
        <v>2031</v>
      </c>
      <c r="G56" s="519" t="s">
        <v>2032</v>
      </c>
      <c r="H56" s="519" t="s">
        <v>2033</v>
      </c>
      <c r="I56" s="519" t="s">
        <v>2026</v>
      </c>
      <c r="J56" s="523" t="s">
        <v>1982</v>
      </c>
      <c r="K56" s="523">
        <v>12</v>
      </c>
      <c r="L56" s="523" t="s">
        <v>1945</v>
      </c>
      <c r="M56" s="522" t="s">
        <v>1946</v>
      </c>
      <c r="N56" s="523" t="s">
        <v>1947</v>
      </c>
      <c r="O56" s="519" t="s">
        <v>51</v>
      </c>
      <c r="P56" s="523" t="s">
        <v>1948</v>
      </c>
      <c r="Q56" s="519" t="s">
        <v>1949</v>
      </c>
      <c r="R56" s="519" t="s">
        <v>2027</v>
      </c>
      <c r="S56" s="519" t="s">
        <v>51</v>
      </c>
      <c r="T56" s="519" t="s">
        <v>2037</v>
      </c>
      <c r="U56" s="523" t="s">
        <v>1889</v>
      </c>
      <c r="V56" s="523" t="s">
        <v>2028</v>
      </c>
      <c r="W56" s="519" t="s">
        <v>62</v>
      </c>
      <c r="X56" s="519">
        <v>1</v>
      </c>
      <c r="Y56" s="519">
        <v>0</v>
      </c>
      <c r="Z56" s="519">
        <v>0</v>
      </c>
      <c r="AA56" s="523" t="s">
        <v>2029</v>
      </c>
      <c r="AB56" s="523" t="s">
        <v>2015</v>
      </c>
      <c r="AC56" s="519">
        <v>1</v>
      </c>
      <c r="AD56" s="519" t="s">
        <v>49</v>
      </c>
      <c r="AE56" s="519" t="s">
        <v>51</v>
      </c>
      <c r="AF56" s="523" t="s">
        <v>1140</v>
      </c>
      <c r="AG56" s="519" t="s">
        <v>213</v>
      </c>
      <c r="AH56" s="523" t="s">
        <v>2030</v>
      </c>
      <c r="AI56" s="523" t="s">
        <v>1992</v>
      </c>
      <c r="AJ56" s="519" t="s">
        <v>49</v>
      </c>
      <c r="AK56" s="523" t="s">
        <v>1956</v>
      </c>
      <c r="AL56" s="523" t="s">
        <v>1956</v>
      </c>
      <c r="AM56" s="523" t="s">
        <v>1956</v>
      </c>
      <c r="AN56" s="523" t="s">
        <v>1956</v>
      </c>
      <c r="AO56" s="519" t="s">
        <v>51</v>
      </c>
      <c r="AP56" s="519" t="s">
        <v>51</v>
      </c>
      <c r="AQ56" s="519" t="s">
        <v>951</v>
      </c>
      <c r="AR56" s="519" t="s">
        <v>1957</v>
      </c>
      <c r="AS56" s="519" t="s">
        <v>62</v>
      </c>
      <c r="AT56" s="521" t="s">
        <v>1065</v>
      </c>
      <c r="AU56" s="189" t="s">
        <v>51</v>
      </c>
      <c r="AV56" s="519" t="s">
        <v>49</v>
      </c>
      <c r="AW56" s="519" t="s">
        <v>208</v>
      </c>
      <c r="AX56" s="521" t="s">
        <v>1068</v>
      </c>
      <c r="AY56" s="519" t="s">
        <v>631</v>
      </c>
      <c r="AZ56" s="521" t="s">
        <v>2036</v>
      </c>
      <c r="BA56" s="519" t="s">
        <v>2012</v>
      </c>
      <c r="BB56" s="519" t="s">
        <v>213</v>
      </c>
      <c r="BC56" s="519" t="s">
        <v>939</v>
      </c>
      <c r="BD56" s="519" t="s">
        <v>2038</v>
      </c>
      <c r="BE56" s="519"/>
      <c r="BF56" s="519"/>
      <c r="BG56" s="187"/>
      <c r="BH56" s="187"/>
      <c r="BI56" s="187"/>
      <c r="BJ56" s="187"/>
      <c r="BK56" s="187"/>
      <c r="BL56" s="187"/>
      <c r="BM56" s="187"/>
      <c r="BN56" s="187"/>
      <c r="BO56" s="187"/>
      <c r="BP56" s="187"/>
      <c r="BQ56" s="187"/>
    </row>
    <row r="57" spans="1:69" s="4" customFormat="1" ht="242.25">
      <c r="A57" s="51" t="s">
        <v>2024</v>
      </c>
      <c r="B57" s="51" t="s">
        <v>52</v>
      </c>
      <c r="C57" s="519" t="s">
        <v>1134</v>
      </c>
      <c r="D57" s="519" t="s">
        <v>1932</v>
      </c>
      <c r="E57" s="519" t="s">
        <v>29</v>
      </c>
      <c r="F57" s="519" t="s">
        <v>2039</v>
      </c>
      <c r="G57" s="519" t="s">
        <v>2043</v>
      </c>
      <c r="H57" s="519" t="s">
        <v>2040</v>
      </c>
      <c r="I57" s="519" t="s">
        <v>2041</v>
      </c>
      <c r="J57" s="523" t="s">
        <v>1982</v>
      </c>
      <c r="K57" s="519">
        <v>6</v>
      </c>
      <c r="L57" s="519" t="s">
        <v>2042</v>
      </c>
      <c r="M57" s="522" t="s">
        <v>1946</v>
      </c>
      <c r="N57" s="523" t="s">
        <v>1947</v>
      </c>
      <c r="O57" s="519" t="s">
        <v>51</v>
      </c>
      <c r="P57" s="523" t="s">
        <v>1948</v>
      </c>
      <c r="Q57" s="519" t="s">
        <v>1967</v>
      </c>
      <c r="R57" s="519" t="s">
        <v>1979</v>
      </c>
      <c r="S57" s="519" t="s">
        <v>51</v>
      </c>
      <c r="T57" s="519" t="s">
        <v>2045</v>
      </c>
      <c r="U57" s="523" t="s">
        <v>1062</v>
      </c>
      <c r="V57" s="523" t="s">
        <v>1086</v>
      </c>
      <c r="W57" s="519" t="s">
        <v>62</v>
      </c>
      <c r="X57" s="519">
        <v>2</v>
      </c>
      <c r="Y57" s="519">
        <v>0</v>
      </c>
      <c r="Z57" s="519">
        <v>0</v>
      </c>
      <c r="AA57" s="523" t="s">
        <v>2029</v>
      </c>
      <c r="AB57" s="519">
        <v>2</v>
      </c>
      <c r="AC57" s="519" t="s">
        <v>62</v>
      </c>
      <c r="AD57" s="519" t="s">
        <v>49</v>
      </c>
      <c r="AE57" s="519" t="s">
        <v>51</v>
      </c>
      <c r="AF57" s="523" t="s">
        <v>1140</v>
      </c>
      <c r="AG57" s="519" t="s">
        <v>213</v>
      </c>
      <c r="AH57" s="523" t="s">
        <v>2030</v>
      </c>
      <c r="AI57" s="523" t="s">
        <v>1991</v>
      </c>
      <c r="AJ57" s="519" t="s">
        <v>49</v>
      </c>
      <c r="AK57" s="523" t="s">
        <v>1956</v>
      </c>
      <c r="AL57" s="523" t="s">
        <v>1956</v>
      </c>
      <c r="AM57" s="523" t="s">
        <v>1956</v>
      </c>
      <c r="AN57" s="523" t="s">
        <v>1956</v>
      </c>
      <c r="AO57" s="519" t="s">
        <v>51</v>
      </c>
      <c r="AP57" s="519" t="s">
        <v>51</v>
      </c>
      <c r="AQ57" s="519" t="s">
        <v>951</v>
      </c>
      <c r="AR57" s="519" t="s">
        <v>1957</v>
      </c>
      <c r="AS57" s="519" t="s">
        <v>62</v>
      </c>
      <c r="AT57" s="521" t="s">
        <v>1065</v>
      </c>
      <c r="AU57" s="189" t="s">
        <v>51</v>
      </c>
      <c r="AV57" s="519" t="s">
        <v>49</v>
      </c>
      <c r="AW57" s="519" t="s">
        <v>208</v>
      </c>
      <c r="AX57" s="521" t="s">
        <v>1068</v>
      </c>
      <c r="AY57" s="519" t="s">
        <v>631</v>
      </c>
      <c r="AZ57" s="521" t="s">
        <v>2036</v>
      </c>
      <c r="BA57" s="519" t="s">
        <v>2006</v>
      </c>
      <c r="BB57" s="519" t="s">
        <v>213</v>
      </c>
      <c r="BC57" s="519" t="s">
        <v>939</v>
      </c>
      <c r="BD57" s="519"/>
      <c r="BE57" s="519"/>
      <c r="BF57" s="519"/>
      <c r="BG57" s="187"/>
      <c r="BH57" s="187"/>
      <c r="BI57" s="187"/>
      <c r="BJ57" s="187"/>
      <c r="BK57" s="187"/>
      <c r="BL57" s="187"/>
      <c r="BM57" s="187"/>
      <c r="BN57" s="187"/>
      <c r="BO57" s="187"/>
      <c r="BP57" s="187"/>
      <c r="BQ57" s="187"/>
    </row>
    <row r="58" spans="1:69" s="4" customFormat="1" ht="242.25">
      <c r="A58" s="51" t="s">
        <v>2025</v>
      </c>
      <c r="B58" s="51" t="s">
        <v>52</v>
      </c>
      <c r="C58" s="519" t="s">
        <v>1931</v>
      </c>
      <c r="D58" s="519" t="s">
        <v>1963</v>
      </c>
      <c r="E58" s="519" t="s">
        <v>29</v>
      </c>
      <c r="F58" s="519" t="s">
        <v>2046</v>
      </c>
      <c r="G58" s="519" t="s">
        <v>2049</v>
      </c>
      <c r="H58" s="519" t="s">
        <v>2047</v>
      </c>
      <c r="I58" s="519" t="s">
        <v>2048</v>
      </c>
      <c r="J58" s="523" t="s">
        <v>2021</v>
      </c>
      <c r="K58" s="519">
        <v>6</v>
      </c>
      <c r="L58" s="519" t="s">
        <v>1964</v>
      </c>
      <c r="M58" s="522" t="s">
        <v>1965</v>
      </c>
      <c r="N58" s="523" t="s">
        <v>1981</v>
      </c>
      <c r="O58" s="519" t="s">
        <v>49</v>
      </c>
      <c r="P58" s="523" t="s">
        <v>1948</v>
      </c>
      <c r="Q58" s="519" t="s">
        <v>1967</v>
      </c>
      <c r="R58" s="519" t="s">
        <v>2018</v>
      </c>
      <c r="S58" s="519" t="s">
        <v>51</v>
      </c>
      <c r="T58" s="519" t="s">
        <v>2045</v>
      </c>
      <c r="U58" s="519" t="s">
        <v>1889</v>
      </c>
      <c r="V58" s="519" t="s">
        <v>1086</v>
      </c>
      <c r="W58" s="519" t="s">
        <v>62</v>
      </c>
      <c r="X58" s="519">
        <v>2</v>
      </c>
      <c r="Y58" s="519">
        <v>0</v>
      </c>
      <c r="Z58" s="519">
        <v>0</v>
      </c>
      <c r="AA58" s="523" t="s">
        <v>2029</v>
      </c>
      <c r="AB58" s="519">
        <v>2</v>
      </c>
      <c r="AC58" s="519" t="s">
        <v>62</v>
      </c>
      <c r="AD58" s="519" t="s">
        <v>49</v>
      </c>
      <c r="AE58" s="519" t="s">
        <v>51</v>
      </c>
      <c r="AF58" s="523" t="s">
        <v>1140</v>
      </c>
      <c r="AG58" s="519" t="s">
        <v>213</v>
      </c>
      <c r="AH58" s="523" t="s">
        <v>2050</v>
      </c>
      <c r="AI58" s="519" t="s">
        <v>62</v>
      </c>
      <c r="AJ58" s="519" t="s">
        <v>49</v>
      </c>
      <c r="AK58" s="523" t="s">
        <v>1956</v>
      </c>
      <c r="AL58" s="523" t="s">
        <v>1956</v>
      </c>
      <c r="AM58" s="523" t="s">
        <v>1956</v>
      </c>
      <c r="AN58" s="523" t="s">
        <v>1956</v>
      </c>
      <c r="AO58" s="519" t="s">
        <v>51</v>
      </c>
      <c r="AP58" s="519" t="s">
        <v>51</v>
      </c>
      <c r="AQ58" s="519" t="s">
        <v>951</v>
      </c>
      <c r="AR58" s="519" t="s">
        <v>1957</v>
      </c>
      <c r="AS58" s="519" t="s">
        <v>62</v>
      </c>
      <c r="AT58" s="521" t="s">
        <v>1065</v>
      </c>
      <c r="AU58" s="189" t="s">
        <v>51</v>
      </c>
      <c r="AV58" s="519" t="s">
        <v>49</v>
      </c>
      <c r="AW58" s="519" t="s">
        <v>208</v>
      </c>
      <c r="AX58" s="521" t="s">
        <v>1068</v>
      </c>
      <c r="AY58" s="519" t="s">
        <v>631</v>
      </c>
      <c r="AZ58" s="521" t="s">
        <v>2036</v>
      </c>
      <c r="BA58" s="519" t="s">
        <v>2051</v>
      </c>
      <c r="BB58" s="519" t="s">
        <v>213</v>
      </c>
      <c r="BC58" s="519" t="s">
        <v>939</v>
      </c>
      <c r="BD58" s="519"/>
      <c r="BE58" s="519"/>
      <c r="BF58" s="519"/>
      <c r="BG58" s="187"/>
      <c r="BH58" s="187"/>
      <c r="BI58" s="187"/>
      <c r="BJ58" s="187"/>
      <c r="BK58" s="187"/>
      <c r="BL58" s="187"/>
      <c r="BM58" s="187"/>
      <c r="BN58" s="187"/>
      <c r="BO58" s="187"/>
      <c r="BP58" s="187"/>
      <c r="BQ58" s="187"/>
    </row>
    <row r="59" spans="1:69" s="484" customFormat="1" ht="114.75">
      <c r="A59" s="521" t="s">
        <v>1883</v>
      </c>
      <c r="B59" s="521" t="s">
        <v>52</v>
      </c>
      <c r="C59" s="521" t="s">
        <v>1052</v>
      </c>
      <c r="D59" s="522" t="s">
        <v>1080</v>
      </c>
      <c r="E59" s="522" t="s">
        <v>767</v>
      </c>
      <c r="F59" s="522" t="s">
        <v>1097</v>
      </c>
      <c r="G59" s="522" t="s">
        <v>1098</v>
      </c>
      <c r="H59" s="522" t="s">
        <v>1096</v>
      </c>
      <c r="I59" s="522" t="s">
        <v>1102</v>
      </c>
      <c r="J59" s="522" t="s">
        <v>1054</v>
      </c>
      <c r="K59" s="522">
        <v>4</v>
      </c>
      <c r="L59" s="522" t="s">
        <v>254</v>
      </c>
      <c r="M59" s="522" t="s">
        <v>1055</v>
      </c>
      <c r="N59" s="522" t="s">
        <v>1103</v>
      </c>
      <c r="O59" s="522" t="s">
        <v>49</v>
      </c>
      <c r="P59" s="522" t="s">
        <v>1056</v>
      </c>
      <c r="Q59" s="522" t="s">
        <v>1137</v>
      </c>
      <c r="R59" s="522" t="s">
        <v>1146</v>
      </c>
      <c r="S59" s="522" t="s">
        <v>51</v>
      </c>
      <c r="T59" s="522" t="s">
        <v>1059</v>
      </c>
      <c r="U59" s="522" t="s">
        <v>1093</v>
      </c>
      <c r="V59" s="522" t="s">
        <v>1094</v>
      </c>
      <c r="W59" s="522" t="s">
        <v>1099</v>
      </c>
      <c r="X59" s="522" t="s">
        <v>1090</v>
      </c>
      <c r="Y59" s="522" t="s">
        <v>1090</v>
      </c>
      <c r="Z59" s="522">
        <v>0</v>
      </c>
      <c r="AA59" s="522">
        <v>0</v>
      </c>
      <c r="AB59" s="522" t="s">
        <v>2052</v>
      </c>
      <c r="AC59" s="522" t="s">
        <v>1100</v>
      </c>
      <c r="AD59" s="522" t="s">
        <v>62</v>
      </c>
      <c r="AE59" s="522" t="s">
        <v>51</v>
      </c>
      <c r="AF59" s="522" t="s">
        <v>1101</v>
      </c>
      <c r="AG59" s="522" t="s">
        <v>213</v>
      </c>
      <c r="AH59" s="522" t="s">
        <v>1095</v>
      </c>
      <c r="AI59" s="522" t="s">
        <v>49</v>
      </c>
      <c r="AJ59" s="522" t="s">
        <v>49</v>
      </c>
      <c r="AK59" s="522" t="s">
        <v>51</v>
      </c>
      <c r="AL59" s="521" t="s">
        <v>49</v>
      </c>
      <c r="AM59" s="522" t="s">
        <v>51</v>
      </c>
      <c r="AN59" s="521" t="s">
        <v>49</v>
      </c>
      <c r="AO59" s="521" t="s">
        <v>51</v>
      </c>
      <c r="AP59" s="521" t="s">
        <v>49</v>
      </c>
      <c r="AQ59" s="521" t="s">
        <v>51</v>
      </c>
      <c r="AR59" s="522" t="s">
        <v>51</v>
      </c>
      <c r="AS59" s="521" t="s">
        <v>49</v>
      </c>
      <c r="AT59" s="521" t="s">
        <v>1065</v>
      </c>
      <c r="AU59" s="524" t="s">
        <v>51</v>
      </c>
      <c r="AV59" s="521" t="s">
        <v>51</v>
      </c>
      <c r="AW59" s="521" t="s">
        <v>2008</v>
      </c>
      <c r="AX59" s="521" t="s">
        <v>1068</v>
      </c>
      <c r="AY59" s="521" t="s">
        <v>1067</v>
      </c>
      <c r="AZ59" s="521" t="s">
        <v>1141</v>
      </c>
      <c r="BA59" s="522" t="s">
        <v>951</v>
      </c>
      <c r="BB59" s="521" t="s">
        <v>213</v>
      </c>
      <c r="BC59" s="521" t="s">
        <v>1066</v>
      </c>
      <c r="BD59" s="521" t="s">
        <v>213</v>
      </c>
      <c r="BE59" s="521" t="s">
        <v>1142</v>
      </c>
      <c r="BF59" s="521" t="s">
        <v>1143</v>
      </c>
    </row>
    <row r="60" spans="1:69" s="484" customFormat="1" ht="114.75">
      <c r="A60" s="521" t="s">
        <v>1884</v>
      </c>
      <c r="B60" s="521" t="s">
        <v>52</v>
      </c>
      <c r="C60" s="521" t="s">
        <v>1052</v>
      </c>
      <c r="D60" s="522" t="s">
        <v>1080</v>
      </c>
      <c r="E60" s="522" t="s">
        <v>29</v>
      </c>
      <c r="F60" s="522" t="s">
        <v>1885</v>
      </c>
      <c r="G60" s="522" t="s">
        <v>1886</v>
      </c>
      <c r="H60" s="522" t="s">
        <v>1887</v>
      </c>
      <c r="I60" s="522" t="s">
        <v>1888</v>
      </c>
      <c r="J60" s="522" t="s">
        <v>1054</v>
      </c>
      <c r="K60" s="522">
        <v>4</v>
      </c>
      <c r="L60" s="522" t="s">
        <v>254</v>
      </c>
      <c r="M60" s="522" t="s">
        <v>1055</v>
      </c>
      <c r="N60" s="522" t="s">
        <v>1103</v>
      </c>
      <c r="O60" s="522" t="s">
        <v>49</v>
      </c>
      <c r="P60" s="522" t="s">
        <v>1056</v>
      </c>
      <c r="Q60" s="522" t="s">
        <v>1137</v>
      </c>
      <c r="R60" s="522" t="s">
        <v>2044</v>
      </c>
      <c r="S60" s="522" t="s">
        <v>51</v>
      </c>
      <c r="T60" s="522" t="s">
        <v>1059</v>
      </c>
      <c r="U60" s="522" t="s">
        <v>1889</v>
      </c>
      <c r="V60" s="522" t="s">
        <v>1890</v>
      </c>
      <c r="W60" s="522" t="s">
        <v>1099</v>
      </c>
      <c r="X60" s="522">
        <v>2</v>
      </c>
      <c r="Y60" s="522">
        <v>2</v>
      </c>
      <c r="Z60" s="522">
        <v>0</v>
      </c>
      <c r="AA60" s="522" t="s">
        <v>1472</v>
      </c>
      <c r="AB60" s="522" t="s">
        <v>1469</v>
      </c>
      <c r="AC60" s="522" t="s">
        <v>1100</v>
      </c>
      <c r="AD60" s="522" t="s">
        <v>62</v>
      </c>
      <c r="AE60" s="522" t="s">
        <v>51</v>
      </c>
      <c r="AF60" s="522" t="s">
        <v>1891</v>
      </c>
      <c r="AG60" s="522" t="s">
        <v>213</v>
      </c>
      <c r="AH60" s="522" t="s">
        <v>1095</v>
      </c>
      <c r="AI60" s="522" t="s">
        <v>49</v>
      </c>
      <c r="AJ60" s="522" t="s">
        <v>49</v>
      </c>
      <c r="AK60" s="522" t="s">
        <v>51</v>
      </c>
      <c r="AL60" s="521" t="s">
        <v>62</v>
      </c>
      <c r="AM60" s="522" t="s">
        <v>62</v>
      </c>
      <c r="AN60" s="521" t="s">
        <v>49</v>
      </c>
      <c r="AO60" s="521" t="s">
        <v>51</v>
      </c>
      <c r="AP60" s="521" t="s">
        <v>49</v>
      </c>
      <c r="AQ60" s="521" t="s">
        <v>51</v>
      </c>
      <c r="AR60" s="522" t="s">
        <v>51</v>
      </c>
      <c r="AS60" s="521" t="s">
        <v>49</v>
      </c>
      <c r="AT60" s="521" t="s">
        <v>1065</v>
      </c>
      <c r="AU60" s="524" t="s">
        <v>51</v>
      </c>
      <c r="AV60" s="521" t="s">
        <v>51</v>
      </c>
      <c r="AW60" s="521" t="s">
        <v>2008</v>
      </c>
      <c r="AX60" s="521" t="s">
        <v>1068</v>
      </c>
      <c r="AY60" s="521" t="s">
        <v>1067</v>
      </c>
      <c r="AZ60" s="521" t="s">
        <v>1141</v>
      </c>
      <c r="BA60" s="522" t="s">
        <v>951</v>
      </c>
      <c r="BB60" s="521" t="s">
        <v>213</v>
      </c>
      <c r="BC60" s="521" t="s">
        <v>1066</v>
      </c>
      <c r="BD60" s="521" t="s">
        <v>213</v>
      </c>
      <c r="BE60" s="521" t="s">
        <v>1142</v>
      </c>
      <c r="BF60" s="521" t="s">
        <v>1143</v>
      </c>
    </row>
    <row r="61" spans="1:69">
      <c r="A61" s="482"/>
      <c r="B61" s="482"/>
      <c r="C61" s="482"/>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520"/>
      <c r="AR61" s="522"/>
      <c r="AS61" s="73"/>
      <c r="AT61" s="520"/>
      <c r="AU61" s="520"/>
      <c r="AV61" s="520"/>
      <c r="AW61" s="520"/>
      <c r="AX61" s="520"/>
      <c r="AY61" s="520"/>
      <c r="AZ61" s="520"/>
      <c r="BA61" s="520"/>
      <c r="BB61" s="520"/>
      <c r="BC61" s="520"/>
      <c r="BD61" s="520"/>
      <c r="BE61" s="520"/>
      <c r="BF61" s="520"/>
      <c r="BG61" s="484"/>
      <c r="BH61" s="484"/>
    </row>
    <row r="62" spans="1:69">
      <c r="A62" s="482"/>
      <c r="B62" s="482"/>
      <c r="C62" s="482"/>
      <c r="D62" s="520"/>
      <c r="E62" s="520"/>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520"/>
      <c r="AL62" s="520"/>
      <c r="AM62" s="73"/>
      <c r="AN62" s="520"/>
      <c r="AO62" s="520"/>
      <c r="AP62" s="520"/>
      <c r="AQ62" s="520"/>
      <c r="AR62" s="522"/>
      <c r="AS62" s="520"/>
      <c r="AT62" s="520"/>
      <c r="AU62" s="520"/>
      <c r="AV62" s="520"/>
      <c r="AW62" s="520"/>
      <c r="AX62" s="520"/>
      <c r="AY62" s="520"/>
      <c r="AZ62" s="520"/>
      <c r="BA62" s="520"/>
      <c r="BB62" s="520"/>
      <c r="BC62" s="520"/>
      <c r="BD62" s="520"/>
      <c r="BE62" s="520"/>
      <c r="BF62" s="520"/>
      <c r="BG62" s="484"/>
      <c r="BH62" s="484"/>
    </row>
    <row r="63" spans="1:69">
      <c r="A63" s="482"/>
      <c r="B63" s="482"/>
      <c r="C63" s="482"/>
      <c r="D63" s="520"/>
      <c r="E63" s="520"/>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520"/>
      <c r="AL63" s="520"/>
      <c r="AM63" s="73"/>
      <c r="AN63" s="520"/>
      <c r="AO63" s="520"/>
      <c r="AP63" s="520"/>
      <c r="AQ63" s="520"/>
      <c r="AR63" s="522"/>
      <c r="AS63" s="520"/>
      <c r="AT63" s="520"/>
      <c r="AU63" s="520"/>
      <c r="AV63" s="520"/>
      <c r="AW63" s="520"/>
      <c r="AX63" s="520"/>
      <c r="AY63" s="520"/>
      <c r="AZ63" s="520"/>
      <c r="BA63" s="520"/>
      <c r="BB63" s="520"/>
      <c r="BC63" s="520"/>
      <c r="BD63" s="520"/>
      <c r="BE63" s="520"/>
      <c r="BF63" s="520"/>
      <c r="BG63" s="484"/>
      <c r="BH63" s="484"/>
    </row>
    <row r="64" spans="1:69">
      <c r="A64" s="482"/>
      <c r="B64" s="482"/>
      <c r="C64" s="482"/>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522"/>
      <c r="AS64" s="73"/>
      <c r="AT64" s="520"/>
      <c r="AU64" s="520"/>
      <c r="AV64" s="520"/>
      <c r="AW64" s="520"/>
      <c r="AX64" s="520"/>
      <c r="AY64" s="520"/>
      <c r="AZ64" s="520"/>
      <c r="BA64" s="520"/>
      <c r="BB64" s="520"/>
      <c r="BC64" s="520"/>
      <c r="BD64" s="520"/>
      <c r="BE64" s="520"/>
      <c r="BF64" s="520"/>
      <c r="BG64" s="484"/>
      <c r="BH64" s="484"/>
    </row>
    <row r="65" spans="1:60">
      <c r="A65" s="482"/>
      <c r="B65" s="482"/>
      <c r="C65" s="482"/>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522"/>
      <c r="AS65" s="73"/>
      <c r="AT65" s="520"/>
      <c r="AU65" s="520"/>
      <c r="AV65" s="520"/>
      <c r="AW65" s="520"/>
      <c r="AX65" s="520"/>
      <c r="AY65" s="520"/>
      <c r="AZ65" s="520"/>
      <c r="BA65" s="520"/>
      <c r="BB65" s="520"/>
      <c r="BC65" s="520"/>
      <c r="BD65" s="520"/>
      <c r="BE65" s="520"/>
      <c r="BF65" s="520"/>
      <c r="BG65" s="484"/>
      <c r="BH65" s="484"/>
    </row>
    <row r="66" spans="1:60">
      <c r="A66" s="482"/>
      <c r="B66" s="482"/>
      <c r="C66" s="482"/>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522"/>
      <c r="AS66" s="73"/>
      <c r="AT66" s="520"/>
      <c r="AU66" s="520"/>
      <c r="AV66" s="520"/>
      <c r="AW66" s="520"/>
      <c r="AX66" s="520"/>
      <c r="AY66" s="520"/>
      <c r="AZ66" s="520"/>
      <c r="BA66" s="520"/>
      <c r="BB66" s="520"/>
      <c r="BC66" s="520"/>
      <c r="BD66" s="520"/>
      <c r="BE66" s="520"/>
      <c r="BF66" s="520"/>
      <c r="BG66" s="484"/>
      <c r="BH66" s="484"/>
    </row>
    <row r="67" spans="1:60">
      <c r="A67" s="482"/>
      <c r="B67" s="482"/>
      <c r="C67" s="482"/>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520"/>
      <c r="AR67" s="522"/>
      <c r="AS67" s="73"/>
      <c r="AT67" s="520"/>
      <c r="AU67" s="520"/>
      <c r="AV67" s="520"/>
      <c r="AW67" s="520"/>
      <c r="AX67" s="520"/>
      <c r="AY67" s="520"/>
      <c r="AZ67" s="520"/>
      <c r="BA67" s="520"/>
      <c r="BB67" s="520"/>
      <c r="BC67" s="520"/>
      <c r="BD67" s="520"/>
      <c r="BE67" s="520"/>
      <c r="BF67" s="520"/>
      <c r="BG67" s="484"/>
      <c r="BH67" s="484"/>
    </row>
    <row r="68" spans="1:60">
      <c r="A68" s="482"/>
      <c r="B68" s="482"/>
      <c r="C68" s="482"/>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520"/>
      <c r="AR68" s="522"/>
      <c r="AS68" s="73"/>
      <c r="AT68" s="520"/>
      <c r="AU68" s="520"/>
      <c r="AV68" s="520"/>
      <c r="AW68" s="520"/>
      <c r="AX68" s="520"/>
      <c r="AY68" s="520"/>
      <c r="AZ68" s="520"/>
      <c r="BA68" s="520"/>
      <c r="BB68" s="520"/>
      <c r="BC68" s="520"/>
      <c r="BD68" s="520"/>
      <c r="BE68" s="520"/>
      <c r="BF68" s="520"/>
      <c r="BG68" s="484"/>
      <c r="BH68" s="484"/>
    </row>
    <row r="69" spans="1:60">
      <c r="A69" s="482"/>
      <c r="B69" s="482"/>
      <c r="C69" s="482"/>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520"/>
      <c r="AR69" s="522"/>
      <c r="AS69" s="73"/>
      <c r="AT69" s="520"/>
      <c r="AU69" s="520"/>
      <c r="AV69" s="520"/>
      <c r="AW69" s="520"/>
      <c r="AX69" s="520"/>
      <c r="AY69" s="520"/>
      <c r="AZ69" s="520"/>
      <c r="BA69" s="520"/>
      <c r="BB69" s="520"/>
      <c r="BC69" s="520"/>
      <c r="BD69" s="520"/>
      <c r="BE69" s="520"/>
      <c r="BF69" s="520"/>
      <c r="BG69" s="484"/>
      <c r="BH69" s="484"/>
    </row>
    <row r="70" spans="1:60">
      <c r="A70" s="482"/>
      <c r="B70" s="482"/>
      <c r="C70" s="482"/>
      <c r="D70" s="520"/>
      <c r="E70" s="520"/>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520"/>
      <c r="AL70" s="520"/>
      <c r="AM70" s="73"/>
      <c r="AN70" s="520"/>
      <c r="AO70" s="520"/>
      <c r="AP70" s="520"/>
      <c r="AQ70" s="520"/>
      <c r="AR70" s="522"/>
      <c r="AS70" s="520"/>
      <c r="AT70" s="520"/>
      <c r="AU70" s="520"/>
      <c r="AV70" s="520"/>
      <c r="AW70" s="520"/>
      <c r="AX70" s="520"/>
      <c r="AY70" s="520"/>
      <c r="AZ70" s="520"/>
      <c r="BA70" s="520"/>
      <c r="BB70" s="520"/>
      <c r="BC70" s="520"/>
      <c r="BD70" s="520"/>
      <c r="BE70" s="520"/>
      <c r="BF70" s="520"/>
      <c r="BG70" s="484"/>
      <c r="BH70" s="484"/>
    </row>
    <row r="71" spans="1:60">
      <c r="A71" s="482"/>
      <c r="B71" s="482"/>
      <c r="C71" s="482"/>
      <c r="D71" s="520"/>
      <c r="E71" s="520"/>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520"/>
      <c r="AL71" s="520"/>
      <c r="AM71" s="73"/>
      <c r="AN71" s="520"/>
      <c r="AO71" s="520"/>
      <c r="AP71" s="520"/>
      <c r="AQ71" s="520"/>
      <c r="AR71" s="522"/>
      <c r="AS71" s="520"/>
      <c r="AT71" s="520"/>
      <c r="AU71" s="520"/>
      <c r="AV71" s="520"/>
      <c r="AW71" s="520"/>
      <c r="AX71" s="520"/>
      <c r="AY71" s="520"/>
      <c r="AZ71" s="520"/>
      <c r="BA71" s="520"/>
      <c r="BB71" s="520"/>
      <c r="BC71" s="520"/>
      <c r="BD71" s="520"/>
      <c r="BE71" s="520"/>
      <c r="BF71" s="520"/>
      <c r="BG71" s="484"/>
      <c r="BH71" s="484"/>
    </row>
    <row r="72" spans="1:60">
      <c r="A72" s="482"/>
      <c r="B72" s="482"/>
      <c r="C72" s="482"/>
      <c r="D72" s="520"/>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520"/>
      <c r="AL72" s="520"/>
      <c r="AM72" s="73"/>
      <c r="AN72" s="520"/>
      <c r="AO72" s="520"/>
      <c r="AP72" s="520"/>
      <c r="AQ72" s="520"/>
      <c r="AR72" s="522"/>
      <c r="AS72" s="520"/>
      <c r="AT72" s="520"/>
      <c r="AU72" s="520"/>
      <c r="AV72" s="520"/>
      <c r="AW72" s="520"/>
      <c r="AX72" s="520"/>
      <c r="AY72" s="520"/>
      <c r="AZ72" s="520"/>
      <c r="BA72" s="520"/>
      <c r="BB72" s="520"/>
      <c r="BC72" s="520"/>
      <c r="BD72" s="520"/>
      <c r="BE72" s="520"/>
      <c r="BF72" s="520"/>
      <c r="BG72" s="484"/>
      <c r="BH72" s="484"/>
    </row>
    <row r="73" spans="1:60">
      <c r="A73" s="482"/>
      <c r="B73" s="482"/>
      <c r="C73" s="482"/>
      <c r="D73" s="520"/>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520"/>
      <c r="AL73" s="520"/>
      <c r="AM73" s="73"/>
      <c r="AN73" s="520"/>
      <c r="AO73" s="520"/>
      <c r="AP73" s="520"/>
      <c r="AQ73" s="520"/>
      <c r="AR73" s="522"/>
      <c r="AS73" s="520"/>
      <c r="AT73" s="520"/>
      <c r="AU73" s="520"/>
      <c r="AV73" s="520"/>
      <c r="AW73" s="520"/>
      <c r="AX73" s="520"/>
      <c r="AY73" s="520"/>
      <c r="AZ73" s="520"/>
      <c r="BA73" s="520"/>
      <c r="BB73" s="520"/>
      <c r="BC73" s="520"/>
      <c r="BD73" s="520"/>
      <c r="BE73" s="520"/>
      <c r="BF73" s="520"/>
      <c r="BG73" s="484"/>
      <c r="BH73" s="484"/>
    </row>
    <row r="74" spans="1:60">
      <c r="A74" s="482"/>
      <c r="B74" s="482"/>
      <c r="C74" s="482"/>
      <c r="D74" s="520"/>
      <c r="E74" s="520"/>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520"/>
      <c r="AL74" s="520"/>
      <c r="AM74" s="73"/>
      <c r="AN74" s="520"/>
      <c r="AO74" s="520"/>
      <c r="AP74" s="520"/>
      <c r="AQ74" s="520"/>
      <c r="AR74" s="522"/>
      <c r="AS74" s="520"/>
      <c r="AT74" s="520"/>
      <c r="AU74" s="520"/>
      <c r="AV74" s="520"/>
      <c r="AW74" s="520"/>
      <c r="AX74" s="520"/>
      <c r="AY74" s="520"/>
      <c r="AZ74" s="520"/>
      <c r="BA74" s="520"/>
      <c r="BB74" s="520"/>
      <c r="BC74" s="520"/>
      <c r="BD74" s="520"/>
      <c r="BE74" s="520"/>
      <c r="BF74" s="520"/>
      <c r="BG74" s="484"/>
      <c r="BH74" s="484"/>
    </row>
    <row r="75" spans="1:60">
      <c r="A75" s="482"/>
      <c r="B75" s="482"/>
      <c r="C75" s="482"/>
      <c r="D75" s="520"/>
      <c r="E75" s="520"/>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520"/>
      <c r="AL75" s="520"/>
      <c r="AM75" s="73"/>
      <c r="AN75" s="520"/>
      <c r="AO75" s="520"/>
      <c r="AP75" s="520"/>
      <c r="AQ75" s="520"/>
      <c r="AR75" s="522"/>
      <c r="AS75" s="520"/>
      <c r="AT75" s="520"/>
      <c r="AU75" s="520"/>
      <c r="AV75" s="520"/>
      <c r="AW75" s="520"/>
      <c r="AX75" s="520"/>
      <c r="AY75" s="520"/>
      <c r="AZ75" s="520"/>
      <c r="BA75" s="520"/>
      <c r="BB75" s="520"/>
      <c r="BC75" s="520"/>
      <c r="BD75" s="520"/>
      <c r="BE75" s="520"/>
      <c r="BF75" s="520"/>
      <c r="BG75" s="484"/>
      <c r="BH75" s="484"/>
    </row>
    <row r="76" spans="1:60">
      <c r="A76" s="482"/>
      <c r="B76" s="482"/>
      <c r="C76" s="482"/>
      <c r="D76" s="520"/>
      <c r="E76" s="520"/>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520"/>
      <c r="AL76" s="520"/>
      <c r="AM76" s="73"/>
      <c r="AN76" s="520"/>
      <c r="AO76" s="520"/>
      <c r="AP76" s="520"/>
      <c r="AQ76" s="520"/>
      <c r="AR76" s="522"/>
      <c r="AS76" s="520"/>
      <c r="AT76" s="520"/>
      <c r="AU76" s="520"/>
      <c r="AV76" s="520"/>
      <c r="AW76" s="520"/>
      <c r="AX76" s="520"/>
      <c r="AY76" s="520"/>
      <c r="AZ76" s="520"/>
      <c r="BA76" s="520"/>
      <c r="BB76" s="520"/>
      <c r="BC76" s="520"/>
      <c r="BD76" s="520"/>
      <c r="BE76" s="520"/>
      <c r="BF76" s="520"/>
      <c r="BG76" s="484"/>
      <c r="BH76" s="484"/>
    </row>
    <row r="77" spans="1:60">
      <c r="A77" s="482"/>
      <c r="B77" s="482"/>
      <c r="C77" s="482"/>
      <c r="D77" s="520"/>
      <c r="E77" s="520"/>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520"/>
      <c r="AL77" s="520"/>
      <c r="AM77" s="73"/>
      <c r="AN77" s="520"/>
      <c r="AO77" s="520"/>
      <c r="AP77" s="520"/>
      <c r="AQ77" s="520"/>
      <c r="AR77" s="522"/>
      <c r="AS77" s="520"/>
      <c r="AT77" s="520"/>
      <c r="AU77" s="520"/>
      <c r="AV77" s="520"/>
      <c r="AW77" s="520"/>
      <c r="AX77" s="520"/>
      <c r="AY77" s="520"/>
      <c r="AZ77" s="520"/>
      <c r="BA77" s="520"/>
      <c r="BB77" s="520"/>
      <c r="BC77" s="520"/>
      <c r="BD77" s="520"/>
      <c r="BE77" s="520"/>
      <c r="BF77" s="520"/>
      <c r="BG77" s="484"/>
      <c r="BH77" s="484"/>
    </row>
    <row r="78" spans="1:60" ht="88.5" customHeight="1">
      <c r="A78" s="482"/>
      <c r="B78" s="482"/>
      <c r="C78" s="482"/>
      <c r="D78" s="520"/>
      <c r="E78" s="520"/>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520"/>
      <c r="AM78" s="73"/>
      <c r="AN78" s="520"/>
      <c r="AO78" s="520"/>
      <c r="AP78" s="520"/>
      <c r="AQ78" s="520"/>
      <c r="AR78" s="522"/>
      <c r="AS78" s="520"/>
      <c r="AT78" s="520"/>
      <c r="AU78" s="140"/>
      <c r="AV78" s="520"/>
      <c r="AW78" s="520"/>
      <c r="AX78" s="520"/>
      <c r="AY78" s="520"/>
      <c r="AZ78" s="520"/>
      <c r="BA78" s="520"/>
      <c r="BB78" s="520"/>
      <c r="BC78" s="520"/>
      <c r="BD78" s="520"/>
      <c r="BE78" s="520"/>
      <c r="BF78" s="520"/>
      <c r="BG78" s="484"/>
      <c r="BH78" s="484"/>
    </row>
    <row r="79" spans="1:60">
      <c r="A79" s="482"/>
      <c r="B79" s="482"/>
      <c r="C79" s="482"/>
      <c r="D79" s="520"/>
      <c r="E79" s="520"/>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520"/>
      <c r="AM79" s="73"/>
      <c r="AN79" s="520"/>
      <c r="AO79" s="520"/>
      <c r="AP79" s="520"/>
      <c r="AQ79" s="520"/>
      <c r="AR79" s="522"/>
      <c r="AS79" s="520"/>
      <c r="AT79" s="520"/>
      <c r="AU79" s="140"/>
      <c r="AV79" s="520"/>
      <c r="AW79" s="520"/>
      <c r="AX79" s="520"/>
      <c r="AY79" s="520"/>
      <c r="AZ79" s="520"/>
      <c r="BA79" s="520"/>
      <c r="BB79" s="520"/>
      <c r="BC79" s="520"/>
      <c r="BD79" s="520"/>
      <c r="BE79" s="520"/>
      <c r="BF79" s="520"/>
      <c r="BG79" s="484"/>
      <c r="BH79" s="484"/>
    </row>
    <row r="80" spans="1:60">
      <c r="A80" s="482"/>
      <c r="B80" s="482"/>
      <c r="C80" s="482"/>
      <c r="D80" s="520"/>
      <c r="E80" s="520"/>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520"/>
      <c r="AL80" s="520"/>
      <c r="AM80" s="73"/>
      <c r="AN80" s="520"/>
      <c r="AO80" s="520"/>
      <c r="AP80" s="520"/>
      <c r="AQ80" s="520"/>
      <c r="AR80" s="520"/>
      <c r="AS80" s="520"/>
      <c r="AT80" s="520"/>
      <c r="AU80" s="520"/>
      <c r="AV80" s="520"/>
      <c r="AW80" s="520"/>
      <c r="AX80" s="520"/>
      <c r="AY80" s="520"/>
      <c r="AZ80" s="520"/>
      <c r="BA80" s="520"/>
      <c r="BB80" s="520"/>
      <c r="BC80" s="520"/>
      <c r="BD80" s="520"/>
      <c r="BE80" s="520"/>
      <c r="BF80" s="520"/>
      <c r="BG80" s="484"/>
      <c r="BH80" s="484"/>
    </row>
    <row r="81" spans="1:60">
      <c r="A81" s="482"/>
      <c r="B81" s="482"/>
      <c r="C81" s="482"/>
      <c r="D81" s="520"/>
      <c r="E81" s="520"/>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520"/>
      <c r="AL81" s="520"/>
      <c r="AM81" s="73"/>
      <c r="AN81" s="520"/>
      <c r="AO81" s="520"/>
      <c r="AP81" s="520"/>
      <c r="AQ81" s="520"/>
      <c r="AR81" s="520"/>
      <c r="AS81" s="520"/>
      <c r="AT81" s="520"/>
      <c r="AU81" s="520"/>
      <c r="AV81" s="520"/>
      <c r="AW81" s="520"/>
      <c r="AX81" s="520"/>
      <c r="AY81" s="520"/>
      <c r="AZ81" s="520"/>
      <c r="BA81" s="520"/>
      <c r="BB81" s="520"/>
      <c r="BC81" s="520"/>
      <c r="BD81" s="520"/>
      <c r="BE81" s="520"/>
      <c r="BF81" s="520"/>
      <c r="BG81" s="484"/>
      <c r="BH81" s="484"/>
    </row>
    <row r="82" spans="1:60">
      <c r="A82" s="482"/>
      <c r="B82" s="482"/>
      <c r="C82" s="482"/>
      <c r="D82" s="520"/>
      <c r="E82" s="520"/>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520"/>
      <c r="AL82" s="520"/>
      <c r="AM82" s="73"/>
      <c r="AN82" s="520"/>
      <c r="AO82" s="520"/>
      <c r="AP82" s="520"/>
      <c r="AQ82" s="520"/>
      <c r="AR82" s="520"/>
      <c r="AS82" s="520"/>
      <c r="AT82" s="520"/>
      <c r="AU82" s="520"/>
      <c r="AV82" s="520"/>
      <c r="AW82" s="520"/>
      <c r="AX82" s="520"/>
      <c r="AY82" s="520"/>
      <c r="AZ82" s="520"/>
      <c r="BA82" s="520"/>
      <c r="BB82" s="520"/>
      <c r="BC82" s="520"/>
      <c r="BD82" s="520"/>
      <c r="BE82" s="520"/>
      <c r="BF82" s="520"/>
      <c r="BG82" s="484"/>
      <c r="BH82" s="484"/>
    </row>
    <row r="83" spans="1:60">
      <c r="A83" s="482"/>
      <c r="B83" s="482"/>
      <c r="C83" s="482"/>
      <c r="D83" s="520"/>
      <c r="E83" s="520"/>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520"/>
      <c r="AL83" s="520"/>
      <c r="AM83" s="73"/>
      <c r="AN83" s="520"/>
      <c r="AO83" s="520"/>
      <c r="AP83" s="520"/>
      <c r="AQ83" s="520"/>
      <c r="AR83" s="520"/>
      <c r="AS83" s="520"/>
      <c r="AT83" s="520"/>
      <c r="AU83" s="520"/>
      <c r="AV83" s="520"/>
      <c r="AW83" s="520"/>
      <c r="AX83" s="520"/>
      <c r="AY83" s="520"/>
      <c r="AZ83" s="520"/>
      <c r="BA83" s="520"/>
      <c r="BB83" s="520"/>
      <c r="BC83" s="520"/>
      <c r="BD83" s="520"/>
      <c r="BE83" s="520"/>
      <c r="BF83" s="520"/>
      <c r="BG83" s="484"/>
      <c r="BH83" s="484"/>
    </row>
    <row r="84" spans="1:60">
      <c r="A84" s="482"/>
      <c r="B84" s="482"/>
      <c r="C84" s="482"/>
      <c r="D84" s="520"/>
      <c r="E84" s="520"/>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520"/>
      <c r="AL84" s="520"/>
      <c r="AM84" s="73"/>
      <c r="AN84" s="520"/>
      <c r="AO84" s="520"/>
      <c r="AP84" s="520"/>
      <c r="AQ84" s="520"/>
      <c r="AR84" s="520"/>
      <c r="AS84" s="520"/>
      <c r="AT84" s="520"/>
      <c r="AU84" s="520"/>
      <c r="AV84" s="520"/>
      <c r="AW84" s="520"/>
      <c r="AX84" s="520"/>
      <c r="AY84" s="520"/>
      <c r="AZ84" s="520"/>
      <c r="BA84" s="520"/>
      <c r="BB84" s="520"/>
      <c r="BC84" s="520"/>
      <c r="BD84" s="520"/>
      <c r="BE84" s="520"/>
      <c r="BF84" s="520"/>
      <c r="BG84" s="484"/>
      <c r="BH84" s="484"/>
    </row>
    <row r="85" spans="1:60">
      <c r="A85" s="482"/>
      <c r="B85" s="482"/>
      <c r="C85" s="482"/>
      <c r="D85" s="520"/>
      <c r="E85" s="520"/>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520"/>
      <c r="AL85" s="520"/>
      <c r="AM85" s="73"/>
      <c r="AN85" s="520"/>
      <c r="AO85" s="520"/>
      <c r="AP85" s="520"/>
      <c r="AQ85" s="520"/>
      <c r="AR85" s="520"/>
      <c r="AS85" s="520"/>
      <c r="AT85" s="520"/>
      <c r="AU85" s="520"/>
      <c r="AV85" s="520"/>
      <c r="AW85" s="520"/>
      <c r="AX85" s="520"/>
      <c r="AY85" s="520"/>
      <c r="AZ85" s="520"/>
      <c r="BA85" s="520"/>
      <c r="BB85" s="520"/>
      <c r="BC85" s="520"/>
      <c r="BD85" s="520"/>
      <c r="BE85" s="520"/>
      <c r="BF85" s="520"/>
      <c r="BG85" s="484"/>
      <c r="BH85" s="484"/>
    </row>
    <row r="86" spans="1:60">
      <c r="A86" s="482"/>
      <c r="B86" s="482"/>
      <c r="C86" s="482"/>
      <c r="D86" s="520"/>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73"/>
      <c r="AK86" s="520"/>
      <c r="AL86" s="520"/>
      <c r="AM86" s="73"/>
      <c r="AN86" s="520"/>
      <c r="AO86" s="520"/>
      <c r="AP86" s="520"/>
      <c r="AQ86" s="520"/>
      <c r="AR86" s="520"/>
      <c r="AS86" s="520"/>
      <c r="AT86" s="520"/>
      <c r="AU86" s="520"/>
      <c r="AV86" s="520"/>
      <c r="AW86" s="520"/>
      <c r="AX86" s="520"/>
      <c r="AY86" s="520"/>
      <c r="AZ86" s="520"/>
      <c r="BA86" s="520"/>
      <c r="BB86" s="520"/>
      <c r="BC86" s="520"/>
      <c r="BD86" s="520"/>
      <c r="BE86" s="520"/>
      <c r="BF86" s="520"/>
      <c r="BG86" s="484"/>
      <c r="BH86" s="484"/>
    </row>
    <row r="87" spans="1:60">
      <c r="A87" s="482"/>
      <c r="B87" s="482"/>
      <c r="C87" s="482"/>
      <c r="D87" s="520"/>
      <c r="E87" s="520"/>
      <c r="F87" s="73"/>
      <c r="G87" s="73"/>
      <c r="H87" s="73"/>
      <c r="I87" s="73"/>
      <c r="J87" s="73"/>
      <c r="K87" s="141"/>
      <c r="L87" s="73"/>
      <c r="M87" s="73"/>
      <c r="N87" s="73"/>
      <c r="O87" s="73"/>
      <c r="P87" s="73"/>
      <c r="Q87" s="73"/>
      <c r="R87" s="73"/>
      <c r="S87" s="73"/>
      <c r="T87" s="73"/>
      <c r="U87" s="73"/>
      <c r="V87" s="73"/>
      <c r="W87" s="73"/>
      <c r="X87" s="73"/>
      <c r="Y87" s="141"/>
      <c r="Z87" s="73"/>
      <c r="AA87" s="73"/>
      <c r="AB87" s="73"/>
      <c r="AC87" s="141"/>
      <c r="AD87" s="141"/>
      <c r="AE87" s="141"/>
      <c r="AF87" s="73"/>
      <c r="AG87" s="73"/>
      <c r="AH87" s="73"/>
      <c r="AI87" s="73"/>
      <c r="AJ87" s="73"/>
      <c r="AK87" s="520"/>
      <c r="AL87" s="520"/>
      <c r="AM87" s="73"/>
      <c r="AN87" s="520"/>
      <c r="AO87" s="520"/>
      <c r="AP87" s="520"/>
      <c r="AQ87" s="520"/>
      <c r="AR87" s="520"/>
      <c r="AS87" s="520"/>
      <c r="AT87" s="520"/>
      <c r="AU87" s="520"/>
      <c r="AV87" s="520"/>
      <c r="AW87" s="520"/>
      <c r="AX87" s="520"/>
      <c r="AY87" s="520"/>
      <c r="AZ87" s="520"/>
      <c r="BA87" s="520"/>
      <c r="BB87" s="520"/>
      <c r="BC87" s="520"/>
      <c r="BD87" s="520"/>
      <c r="BE87" s="520"/>
      <c r="BF87" s="520"/>
      <c r="BG87" s="484"/>
      <c r="BH87" s="484"/>
    </row>
    <row r="88" spans="1:60">
      <c r="A88" s="482"/>
      <c r="B88" s="482"/>
      <c r="C88" s="482"/>
      <c r="D88" s="520"/>
      <c r="E88" s="520"/>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520"/>
      <c r="AL88" s="520"/>
      <c r="AM88" s="73"/>
      <c r="AN88" s="520"/>
      <c r="AO88" s="520"/>
      <c r="AP88" s="520"/>
      <c r="AQ88" s="520"/>
      <c r="AR88" s="520"/>
      <c r="AS88" s="520"/>
      <c r="AT88" s="520"/>
      <c r="AU88" s="520"/>
      <c r="AV88" s="520"/>
      <c r="AW88" s="520"/>
      <c r="AX88" s="520"/>
      <c r="AY88" s="520"/>
      <c r="AZ88" s="520"/>
      <c r="BA88" s="520"/>
      <c r="BB88" s="520"/>
      <c r="BC88" s="520"/>
      <c r="BD88" s="520"/>
      <c r="BE88" s="520"/>
      <c r="BF88" s="520"/>
      <c r="BG88" s="484"/>
      <c r="BH88" s="484"/>
    </row>
    <row r="89" spans="1:60">
      <c r="A89" s="482"/>
      <c r="B89" s="482"/>
      <c r="C89" s="482"/>
      <c r="D89" s="520"/>
      <c r="E89" s="520"/>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520"/>
      <c r="AL89" s="520"/>
      <c r="AM89" s="73"/>
      <c r="AN89" s="520"/>
      <c r="AO89" s="520"/>
      <c r="AP89" s="520"/>
      <c r="AQ89" s="520"/>
      <c r="AR89" s="520"/>
      <c r="AS89" s="520"/>
      <c r="AT89" s="520"/>
      <c r="AU89" s="520"/>
      <c r="AV89" s="520"/>
      <c r="AW89" s="520"/>
      <c r="AX89" s="520"/>
      <c r="AY89" s="520"/>
      <c r="AZ89" s="520"/>
      <c r="BA89" s="520"/>
      <c r="BB89" s="520"/>
      <c r="BC89" s="520"/>
      <c r="BD89" s="520"/>
      <c r="BE89" s="520"/>
      <c r="BF89" s="520"/>
      <c r="BG89" s="484"/>
      <c r="BH89" s="484"/>
    </row>
    <row r="90" spans="1:60" s="484" customFormat="1">
      <c r="A90" s="521"/>
      <c r="B90" s="521"/>
      <c r="C90" s="521"/>
      <c r="D90" s="520"/>
      <c r="E90" s="520"/>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520"/>
      <c r="AL90" s="520"/>
      <c r="AM90" s="73"/>
      <c r="AN90" s="520"/>
      <c r="AO90" s="520"/>
      <c r="AP90" s="520"/>
      <c r="AQ90" s="520"/>
      <c r="AR90" s="520"/>
      <c r="AS90" s="520"/>
      <c r="AT90" s="520"/>
      <c r="AU90" s="520"/>
      <c r="AV90" s="520"/>
      <c r="AW90" s="520"/>
      <c r="AX90" s="520"/>
      <c r="AY90" s="520"/>
      <c r="AZ90" s="520"/>
      <c r="BA90" s="520"/>
      <c r="BB90" s="520"/>
      <c r="BC90" s="520"/>
      <c r="BD90" s="520"/>
      <c r="BE90" s="520"/>
      <c r="BF90" s="520"/>
    </row>
    <row r="91" spans="1:60">
      <c r="A91" s="482"/>
      <c r="B91" s="482"/>
      <c r="C91" s="482"/>
      <c r="D91" s="521"/>
      <c r="E91" s="521"/>
      <c r="F91" s="523"/>
      <c r="G91" s="522"/>
      <c r="H91" s="522"/>
      <c r="I91" s="522"/>
      <c r="J91" s="522"/>
      <c r="K91" s="522"/>
      <c r="L91" s="522"/>
      <c r="M91" s="522"/>
      <c r="N91" s="522"/>
      <c r="O91" s="522"/>
      <c r="P91" s="522"/>
      <c r="Q91" s="522"/>
      <c r="R91" s="522"/>
      <c r="S91" s="522"/>
      <c r="T91" s="522"/>
      <c r="U91" s="522"/>
      <c r="V91" s="522"/>
      <c r="W91" s="522"/>
      <c r="X91" s="522"/>
      <c r="Y91" s="522"/>
      <c r="Z91" s="522"/>
      <c r="AA91" s="522"/>
      <c r="AB91" s="522"/>
      <c r="AC91" s="522"/>
      <c r="AD91" s="522"/>
      <c r="AE91" s="522"/>
      <c r="AF91" s="522"/>
      <c r="AG91" s="522"/>
      <c r="AH91" s="522"/>
      <c r="AI91" s="522"/>
      <c r="AJ91" s="522"/>
      <c r="AK91" s="521"/>
      <c r="AL91" s="521"/>
      <c r="AM91" s="522"/>
      <c r="AN91" s="521"/>
      <c r="AO91" s="521"/>
      <c r="AP91" s="521"/>
      <c r="AQ91" s="521"/>
      <c r="AR91" s="521"/>
      <c r="AS91" s="521"/>
      <c r="AT91" s="521"/>
      <c r="AU91" s="521"/>
      <c r="AV91" s="521"/>
      <c r="AW91" s="521"/>
      <c r="AX91" s="521"/>
      <c r="AY91" s="521"/>
      <c r="AZ91" s="521"/>
      <c r="BA91" s="521"/>
      <c r="BB91" s="521"/>
      <c r="BC91" s="521"/>
      <c r="BD91" s="521"/>
      <c r="BE91" s="521"/>
      <c r="BF91" s="521"/>
      <c r="BG91" s="484"/>
      <c r="BH91" s="484"/>
    </row>
    <row r="92" spans="1:60">
      <c r="A92" s="482"/>
      <c r="B92" s="482"/>
      <c r="C92" s="482"/>
      <c r="D92" s="521"/>
      <c r="E92" s="521"/>
      <c r="F92" s="523"/>
      <c r="G92" s="522"/>
      <c r="H92" s="522"/>
      <c r="I92" s="522"/>
      <c r="J92" s="522"/>
      <c r="K92" s="522"/>
      <c r="L92" s="522"/>
      <c r="M92" s="522"/>
      <c r="N92" s="522"/>
      <c r="O92" s="522"/>
      <c r="P92" s="522"/>
      <c r="Q92" s="522"/>
      <c r="R92" s="522"/>
      <c r="S92" s="522"/>
      <c r="T92" s="522"/>
      <c r="U92" s="522"/>
      <c r="V92" s="522"/>
      <c r="W92" s="522"/>
      <c r="X92" s="522"/>
      <c r="Y92" s="522"/>
      <c r="Z92" s="522"/>
      <c r="AA92" s="522"/>
      <c r="AB92" s="522"/>
      <c r="AC92" s="522"/>
      <c r="AD92" s="522"/>
      <c r="AE92" s="522"/>
      <c r="AF92" s="522"/>
      <c r="AG92" s="522"/>
      <c r="AH92" s="522"/>
      <c r="AI92" s="522"/>
      <c r="AJ92" s="522"/>
      <c r="AK92" s="521"/>
      <c r="AL92" s="521"/>
      <c r="AM92" s="522"/>
      <c r="AN92" s="521"/>
      <c r="AO92" s="521"/>
      <c r="AP92" s="521"/>
      <c r="AQ92" s="521"/>
      <c r="AR92" s="521"/>
      <c r="AS92" s="521"/>
      <c r="AT92" s="521"/>
      <c r="AU92" s="521"/>
      <c r="AV92" s="521"/>
      <c r="AW92" s="521"/>
      <c r="AX92" s="521"/>
      <c r="AY92" s="521"/>
      <c r="AZ92" s="521"/>
      <c r="BA92" s="521"/>
      <c r="BB92" s="521"/>
      <c r="BC92" s="521"/>
      <c r="BD92" s="521"/>
      <c r="BE92" s="521"/>
      <c r="BF92" s="521"/>
      <c r="BG92" s="484"/>
      <c r="BH92" s="484"/>
    </row>
    <row r="93" spans="1:60">
      <c r="A93" s="482"/>
      <c r="B93" s="482"/>
      <c r="C93" s="482"/>
      <c r="D93" s="521"/>
      <c r="E93" s="521"/>
      <c r="F93" s="523"/>
      <c r="G93" s="522"/>
      <c r="H93" s="522"/>
      <c r="I93" s="522"/>
      <c r="J93" s="522"/>
      <c r="K93" s="522"/>
      <c r="L93" s="522"/>
      <c r="M93" s="522"/>
      <c r="N93" s="522"/>
      <c r="O93" s="522"/>
      <c r="P93" s="522"/>
      <c r="Q93" s="522"/>
      <c r="R93" s="522"/>
      <c r="S93" s="522"/>
      <c r="T93" s="522"/>
      <c r="U93" s="522"/>
      <c r="V93" s="522"/>
      <c r="W93" s="522"/>
      <c r="X93" s="522"/>
      <c r="Y93" s="522"/>
      <c r="Z93" s="522"/>
      <c r="AA93" s="522"/>
      <c r="AB93" s="522"/>
      <c r="AC93" s="522"/>
      <c r="AD93" s="522"/>
      <c r="AE93" s="522"/>
      <c r="AF93" s="522"/>
      <c r="AG93" s="522"/>
      <c r="AH93" s="522"/>
      <c r="AI93" s="522"/>
      <c r="AJ93" s="522"/>
      <c r="AK93" s="521"/>
      <c r="AL93" s="521"/>
      <c r="AM93" s="522"/>
      <c r="AN93" s="521"/>
      <c r="AO93" s="521"/>
      <c r="AP93" s="521"/>
      <c r="AQ93" s="521"/>
      <c r="AR93" s="521"/>
      <c r="AS93" s="521"/>
      <c r="AT93" s="521"/>
      <c r="AU93" s="521"/>
      <c r="AV93" s="521"/>
      <c r="AW93" s="521"/>
      <c r="AX93" s="521"/>
      <c r="AY93" s="521"/>
      <c r="AZ93" s="521"/>
      <c r="BA93" s="521"/>
      <c r="BB93" s="521"/>
      <c r="BC93" s="521"/>
      <c r="BD93" s="521"/>
      <c r="BE93" s="521"/>
      <c r="BF93" s="521"/>
      <c r="BG93" s="484"/>
      <c r="BH93" s="484"/>
    </row>
    <row r="94" spans="1:60">
      <c r="A94" s="482"/>
      <c r="B94" s="482"/>
      <c r="C94" s="482"/>
      <c r="D94" s="521"/>
      <c r="E94" s="521"/>
      <c r="F94" s="523"/>
      <c r="G94" s="522"/>
      <c r="H94" s="522"/>
      <c r="I94" s="522"/>
      <c r="J94" s="522"/>
      <c r="K94" s="522"/>
      <c r="L94" s="522"/>
      <c r="M94" s="522"/>
      <c r="N94" s="522"/>
      <c r="O94" s="522"/>
      <c r="P94" s="522"/>
      <c r="Q94" s="522"/>
      <c r="R94" s="522"/>
      <c r="S94" s="522"/>
      <c r="T94" s="522"/>
      <c r="U94" s="522"/>
      <c r="V94" s="522"/>
      <c r="W94" s="522"/>
      <c r="X94" s="522"/>
      <c r="Y94" s="522"/>
      <c r="Z94" s="522"/>
      <c r="AA94" s="522"/>
      <c r="AB94" s="522"/>
      <c r="AC94" s="522"/>
      <c r="AD94" s="522"/>
      <c r="AE94" s="522"/>
      <c r="AF94" s="522"/>
      <c r="AG94" s="522"/>
      <c r="AH94" s="522"/>
      <c r="AI94" s="522"/>
      <c r="AJ94" s="522"/>
      <c r="AK94" s="521"/>
      <c r="AL94" s="521"/>
      <c r="AM94" s="522"/>
      <c r="AN94" s="521"/>
      <c r="AO94" s="521"/>
      <c r="AP94" s="521"/>
      <c r="AQ94" s="521"/>
      <c r="AR94" s="521"/>
      <c r="AS94" s="521"/>
      <c r="AT94" s="521"/>
      <c r="AU94" s="521"/>
      <c r="AV94" s="521"/>
      <c r="AW94" s="521"/>
      <c r="AX94" s="521"/>
      <c r="AY94" s="521"/>
      <c r="AZ94" s="521"/>
      <c r="BA94" s="521"/>
      <c r="BB94" s="521"/>
      <c r="BC94" s="521"/>
      <c r="BD94" s="521"/>
      <c r="BE94" s="521"/>
      <c r="BF94" s="521"/>
      <c r="BG94" s="484"/>
      <c r="BH94" s="484"/>
    </row>
    <row r="95" spans="1:60">
      <c r="A95" s="482"/>
      <c r="B95" s="482"/>
      <c r="C95" s="482"/>
      <c r="D95" s="520"/>
      <c r="E95" s="520"/>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520"/>
      <c r="AL95" s="520"/>
      <c r="AM95" s="73"/>
      <c r="AN95" s="520"/>
      <c r="AO95" s="520"/>
      <c r="AP95" s="520"/>
      <c r="AQ95" s="520"/>
      <c r="AR95" s="520"/>
      <c r="AS95" s="520"/>
      <c r="AT95" s="520"/>
      <c r="AU95" s="520"/>
      <c r="AV95" s="520"/>
      <c r="AW95" s="520"/>
      <c r="AX95" s="520"/>
      <c r="AY95" s="520"/>
      <c r="AZ95" s="520"/>
      <c r="BA95" s="520"/>
      <c r="BB95" s="520"/>
      <c r="BC95" s="520"/>
      <c r="BD95" s="520"/>
      <c r="BE95" s="520"/>
      <c r="BF95" s="520"/>
      <c r="BG95" s="484"/>
      <c r="BH95" s="484"/>
    </row>
    <row r="96" spans="1:60">
      <c r="A96" s="482"/>
      <c r="B96" s="482"/>
      <c r="C96" s="482"/>
      <c r="D96" s="520"/>
      <c r="E96" s="520"/>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520"/>
      <c r="AL96" s="520"/>
      <c r="AM96" s="73"/>
      <c r="AN96" s="520"/>
      <c r="AO96" s="520"/>
      <c r="AP96" s="520"/>
      <c r="AQ96" s="520"/>
      <c r="AR96" s="520"/>
      <c r="AS96" s="520"/>
      <c r="AT96" s="520"/>
      <c r="AU96" s="520"/>
      <c r="AV96" s="520"/>
      <c r="AW96" s="520"/>
      <c r="AX96" s="520"/>
      <c r="AY96" s="520"/>
      <c r="AZ96" s="520"/>
      <c r="BA96" s="520"/>
      <c r="BB96" s="520"/>
      <c r="BC96" s="520"/>
      <c r="BD96" s="520"/>
      <c r="BE96" s="520"/>
      <c r="BF96" s="520"/>
      <c r="BG96" s="484"/>
      <c r="BH96" s="484"/>
    </row>
    <row r="97" spans="1:60" ht="12.75" customHeight="1">
      <c r="A97" s="482"/>
      <c r="B97" s="482"/>
      <c r="C97" s="482"/>
      <c r="D97" s="521"/>
      <c r="E97" s="521"/>
      <c r="F97" s="522"/>
      <c r="G97" s="522"/>
      <c r="H97" s="522"/>
      <c r="I97" s="522"/>
      <c r="J97" s="522"/>
      <c r="K97" s="522"/>
      <c r="L97" s="522"/>
      <c r="M97" s="522"/>
      <c r="N97" s="522"/>
      <c r="O97" s="522"/>
      <c r="P97" s="522"/>
      <c r="Q97" s="522"/>
      <c r="R97" s="522"/>
      <c r="S97" s="522"/>
      <c r="T97" s="522"/>
      <c r="U97" s="522"/>
      <c r="V97" s="522"/>
      <c r="W97" s="522"/>
      <c r="X97" s="522"/>
      <c r="Y97" s="522"/>
      <c r="Z97" s="522"/>
      <c r="AA97" s="522"/>
      <c r="AB97" s="522"/>
      <c r="AC97" s="522"/>
      <c r="AD97" s="522"/>
      <c r="AE97" s="522"/>
      <c r="AF97" s="522"/>
      <c r="AG97" s="522"/>
      <c r="AH97" s="522"/>
      <c r="AI97" s="522"/>
      <c r="AJ97" s="522"/>
      <c r="AK97" s="521"/>
      <c r="AL97" s="521"/>
      <c r="AM97" s="522"/>
      <c r="AN97" s="521"/>
      <c r="AO97" s="521"/>
      <c r="AP97" s="521"/>
      <c r="AQ97" s="521"/>
      <c r="AR97" s="521"/>
      <c r="AS97" s="521"/>
      <c r="AT97" s="521"/>
      <c r="AU97" s="521"/>
      <c r="AV97" s="521"/>
      <c r="AW97" s="521"/>
      <c r="AX97" s="521"/>
      <c r="AY97" s="521"/>
      <c r="AZ97" s="521"/>
      <c r="BA97" s="521"/>
      <c r="BB97" s="521"/>
      <c r="BC97" s="521"/>
      <c r="BD97" s="521"/>
      <c r="BE97" s="521"/>
      <c r="BF97" s="521"/>
      <c r="BG97" s="484"/>
      <c r="BH97" s="484"/>
    </row>
    <row r="98" spans="1:60" ht="12.75" customHeight="1">
      <c r="A98" s="482"/>
      <c r="B98" s="482"/>
      <c r="C98" s="482"/>
      <c r="D98" s="521"/>
      <c r="E98" s="521"/>
      <c r="F98" s="522"/>
      <c r="G98" s="522"/>
      <c r="H98" s="522"/>
      <c r="I98" s="522"/>
      <c r="J98" s="522"/>
      <c r="K98" s="522"/>
      <c r="L98" s="522"/>
      <c r="M98" s="522"/>
      <c r="N98" s="522"/>
      <c r="O98" s="522"/>
      <c r="P98" s="522"/>
      <c r="Q98" s="522"/>
      <c r="R98" s="522"/>
      <c r="S98" s="522"/>
      <c r="T98" s="522"/>
      <c r="U98" s="522"/>
      <c r="V98" s="522"/>
      <c r="W98" s="522"/>
      <c r="X98" s="522"/>
      <c r="Y98" s="522"/>
      <c r="Z98" s="522"/>
      <c r="AA98" s="522"/>
      <c r="AB98" s="522"/>
      <c r="AC98" s="522"/>
      <c r="AD98" s="522"/>
      <c r="AE98" s="522"/>
      <c r="AF98" s="522"/>
      <c r="AG98" s="522"/>
      <c r="AH98" s="522"/>
      <c r="AI98" s="522"/>
      <c r="AJ98" s="522"/>
      <c r="AK98" s="521"/>
      <c r="AL98" s="521"/>
      <c r="AM98" s="522"/>
      <c r="AN98" s="521"/>
      <c r="AO98" s="521"/>
      <c r="AP98" s="521"/>
      <c r="AQ98" s="521"/>
      <c r="AR98" s="521"/>
      <c r="AS98" s="521"/>
      <c r="AT98" s="521"/>
      <c r="AU98" s="521"/>
      <c r="AV98" s="521"/>
      <c r="AW98" s="521"/>
      <c r="AX98" s="521"/>
      <c r="AY98" s="521"/>
      <c r="AZ98" s="521"/>
      <c r="BA98" s="521"/>
      <c r="BB98" s="521"/>
      <c r="BC98" s="521"/>
      <c r="BD98" s="521"/>
      <c r="BE98" s="521"/>
      <c r="BF98" s="521"/>
      <c r="BG98" s="484"/>
      <c r="BH98" s="484"/>
    </row>
    <row r="99" spans="1:60" ht="12.75" customHeight="1">
      <c r="A99" s="482"/>
      <c r="B99" s="482"/>
      <c r="C99" s="482"/>
      <c r="D99" s="521"/>
      <c r="E99" s="521"/>
      <c r="F99" s="522"/>
      <c r="G99" s="522"/>
      <c r="H99" s="522"/>
      <c r="I99" s="522"/>
      <c r="J99" s="522"/>
      <c r="K99" s="522"/>
      <c r="L99" s="522"/>
      <c r="M99" s="522"/>
      <c r="N99" s="522"/>
      <c r="O99" s="522"/>
      <c r="P99" s="522"/>
      <c r="Q99" s="522"/>
      <c r="R99" s="522"/>
      <c r="S99" s="522"/>
      <c r="T99" s="522"/>
      <c r="U99" s="522"/>
      <c r="V99" s="522"/>
      <c r="W99" s="522"/>
      <c r="X99" s="522"/>
      <c r="Y99" s="522"/>
      <c r="Z99" s="522"/>
      <c r="AA99" s="522"/>
      <c r="AB99" s="522"/>
      <c r="AC99" s="522"/>
      <c r="AD99" s="522"/>
      <c r="AE99" s="522"/>
      <c r="AF99" s="522"/>
      <c r="AG99" s="522"/>
      <c r="AH99" s="522"/>
      <c r="AI99" s="522"/>
      <c r="AJ99" s="522"/>
      <c r="AK99" s="521"/>
      <c r="AL99" s="521"/>
      <c r="AM99" s="522"/>
      <c r="AN99" s="521"/>
      <c r="AO99" s="521"/>
      <c r="AP99" s="521"/>
      <c r="AQ99" s="521"/>
      <c r="AR99" s="521"/>
      <c r="AS99" s="521"/>
      <c r="AT99" s="521"/>
      <c r="AU99" s="521"/>
      <c r="AV99" s="521"/>
      <c r="AW99" s="521"/>
      <c r="AX99" s="521"/>
      <c r="AY99" s="521"/>
      <c r="AZ99" s="521"/>
      <c r="BA99" s="521"/>
      <c r="BB99" s="521"/>
      <c r="BC99" s="521"/>
      <c r="BD99" s="521"/>
      <c r="BE99" s="521"/>
      <c r="BF99" s="521"/>
      <c r="BG99" s="484"/>
      <c r="BH99" s="484"/>
    </row>
    <row r="100" spans="1:60" ht="12.75" customHeight="1">
      <c r="A100" s="482"/>
      <c r="B100" s="482"/>
      <c r="C100" s="482"/>
      <c r="D100" s="521"/>
      <c r="E100" s="521"/>
      <c r="F100" s="522"/>
      <c r="G100" s="522"/>
      <c r="H100" s="522"/>
      <c r="I100" s="522"/>
      <c r="J100" s="522"/>
      <c r="K100" s="522"/>
      <c r="L100" s="522"/>
      <c r="M100" s="522"/>
      <c r="N100" s="522"/>
      <c r="O100" s="522"/>
      <c r="P100" s="522"/>
      <c r="Q100" s="522"/>
      <c r="R100" s="522"/>
      <c r="S100" s="522"/>
      <c r="T100" s="522"/>
      <c r="U100" s="522"/>
      <c r="V100" s="522"/>
      <c r="W100" s="522"/>
      <c r="X100" s="522"/>
      <c r="Y100" s="522"/>
      <c r="Z100" s="522"/>
      <c r="AA100" s="522"/>
      <c r="AB100" s="522"/>
      <c r="AC100" s="522"/>
      <c r="AD100" s="522"/>
      <c r="AE100" s="522"/>
      <c r="AF100" s="522"/>
      <c r="AG100" s="522"/>
      <c r="AH100" s="522"/>
      <c r="AI100" s="522"/>
      <c r="AJ100" s="522"/>
      <c r="AK100" s="521"/>
      <c r="AL100" s="521"/>
      <c r="AM100" s="522"/>
      <c r="AN100" s="521"/>
      <c r="AO100" s="521"/>
      <c r="AP100" s="521"/>
      <c r="AQ100" s="521"/>
      <c r="AR100" s="521"/>
      <c r="AS100" s="521"/>
      <c r="AT100" s="521"/>
      <c r="AU100" s="521"/>
      <c r="AV100" s="521"/>
      <c r="AW100" s="521"/>
      <c r="AX100" s="521"/>
      <c r="AY100" s="521"/>
      <c r="AZ100" s="521"/>
      <c r="BA100" s="521"/>
      <c r="BB100" s="521"/>
      <c r="BC100" s="521"/>
      <c r="BD100" s="521"/>
      <c r="BE100" s="521"/>
      <c r="BF100" s="521"/>
      <c r="BG100" s="484"/>
      <c r="BH100" s="484"/>
    </row>
    <row r="101" spans="1:60" ht="12.75" customHeight="1">
      <c r="A101" s="482"/>
      <c r="B101" s="482"/>
      <c r="C101" s="482"/>
      <c r="D101" s="521"/>
      <c r="E101" s="521"/>
      <c r="F101" s="522"/>
      <c r="G101" s="522"/>
      <c r="H101" s="522"/>
      <c r="I101" s="522"/>
      <c r="J101" s="522"/>
      <c r="K101" s="522"/>
      <c r="L101" s="522"/>
      <c r="M101" s="522"/>
      <c r="N101" s="522"/>
      <c r="O101" s="522"/>
      <c r="P101" s="522"/>
      <c r="Q101" s="522"/>
      <c r="R101" s="522"/>
      <c r="S101" s="522"/>
      <c r="T101" s="522"/>
      <c r="U101" s="522"/>
      <c r="V101" s="522"/>
      <c r="W101" s="522"/>
      <c r="X101" s="522"/>
      <c r="Y101" s="522"/>
      <c r="Z101" s="522"/>
      <c r="AA101" s="522"/>
      <c r="AB101" s="522"/>
      <c r="AC101" s="522"/>
      <c r="AD101" s="522"/>
      <c r="AE101" s="522"/>
      <c r="AF101" s="522"/>
      <c r="AG101" s="522"/>
      <c r="AH101" s="522"/>
      <c r="AI101" s="522"/>
      <c r="AJ101" s="522"/>
      <c r="AK101" s="521"/>
      <c r="AL101" s="521"/>
      <c r="AM101" s="522"/>
      <c r="AN101" s="521"/>
      <c r="AO101" s="521"/>
      <c r="AP101" s="521"/>
      <c r="AQ101" s="521"/>
      <c r="AR101" s="521"/>
      <c r="AS101" s="521"/>
      <c r="AT101" s="521"/>
      <c r="AU101" s="521"/>
      <c r="AV101" s="521"/>
      <c r="AW101" s="521"/>
      <c r="AX101" s="521"/>
      <c r="AY101" s="521"/>
      <c r="AZ101" s="521"/>
      <c r="BA101" s="521"/>
      <c r="BB101" s="521"/>
      <c r="BC101" s="521"/>
      <c r="BD101" s="521"/>
      <c r="BE101" s="521"/>
      <c r="BF101" s="521"/>
      <c r="BG101" s="484"/>
      <c r="BH101" s="484"/>
    </row>
    <row r="102" spans="1:60" ht="12.75" customHeight="1">
      <c r="A102" s="482"/>
      <c r="B102" s="482"/>
      <c r="C102" s="482"/>
      <c r="D102" s="521"/>
      <c r="E102" s="521"/>
      <c r="F102" s="522"/>
      <c r="G102" s="522"/>
      <c r="H102" s="522"/>
      <c r="I102" s="522"/>
      <c r="J102" s="522"/>
      <c r="K102" s="522"/>
      <c r="L102" s="522"/>
      <c r="M102" s="522"/>
      <c r="N102" s="522"/>
      <c r="O102" s="522"/>
      <c r="P102" s="522"/>
      <c r="Q102" s="522"/>
      <c r="R102" s="522"/>
      <c r="S102" s="522"/>
      <c r="T102" s="522"/>
      <c r="U102" s="522"/>
      <c r="V102" s="522"/>
      <c r="W102" s="522"/>
      <c r="X102" s="522"/>
      <c r="Y102" s="522"/>
      <c r="Z102" s="522"/>
      <c r="AA102" s="522"/>
      <c r="AB102" s="522"/>
      <c r="AC102" s="522"/>
      <c r="AD102" s="522"/>
      <c r="AE102" s="522"/>
      <c r="AF102" s="522"/>
      <c r="AG102" s="522"/>
      <c r="AH102" s="522"/>
      <c r="AI102" s="522"/>
      <c r="AJ102" s="522"/>
      <c r="AK102" s="521"/>
      <c r="AL102" s="521"/>
      <c r="AM102" s="522"/>
      <c r="AN102" s="521"/>
      <c r="AO102" s="521"/>
      <c r="AP102" s="521"/>
      <c r="AQ102" s="521"/>
      <c r="AR102" s="521"/>
      <c r="AS102" s="521"/>
      <c r="AT102" s="521"/>
      <c r="AU102" s="521"/>
      <c r="AV102" s="521"/>
      <c r="AW102" s="521"/>
      <c r="AX102" s="521"/>
      <c r="AY102" s="521"/>
      <c r="AZ102" s="521"/>
      <c r="BA102" s="521"/>
      <c r="BB102" s="521"/>
      <c r="BC102" s="521"/>
      <c r="BD102" s="521"/>
      <c r="BE102" s="521"/>
      <c r="BF102" s="521"/>
      <c r="BG102" s="484"/>
      <c r="BH102" s="484"/>
    </row>
    <row r="103" spans="1:60" ht="12.75" customHeight="1">
      <c r="A103" s="482"/>
      <c r="B103" s="482"/>
      <c r="C103" s="482"/>
      <c r="D103" s="521"/>
      <c r="E103" s="521"/>
      <c r="F103" s="522"/>
      <c r="G103" s="522"/>
      <c r="H103" s="522"/>
      <c r="I103" s="522"/>
      <c r="J103" s="522"/>
      <c r="K103" s="522"/>
      <c r="L103" s="522"/>
      <c r="M103" s="522"/>
      <c r="N103" s="522"/>
      <c r="O103" s="522"/>
      <c r="P103" s="522"/>
      <c r="Q103" s="522"/>
      <c r="R103" s="522"/>
      <c r="S103" s="522"/>
      <c r="T103" s="522"/>
      <c r="U103" s="522"/>
      <c r="V103" s="522"/>
      <c r="W103" s="522"/>
      <c r="X103" s="522"/>
      <c r="Y103" s="522"/>
      <c r="Z103" s="522"/>
      <c r="AA103" s="522"/>
      <c r="AB103" s="522"/>
      <c r="AC103" s="522"/>
      <c r="AD103" s="522"/>
      <c r="AE103" s="522"/>
      <c r="AF103" s="522"/>
      <c r="AG103" s="522"/>
      <c r="AH103" s="522"/>
      <c r="AI103" s="522"/>
      <c r="AJ103" s="522"/>
      <c r="AK103" s="521"/>
      <c r="AL103" s="521"/>
      <c r="AM103" s="522"/>
      <c r="AN103" s="521"/>
      <c r="AO103" s="521"/>
      <c r="AP103" s="521"/>
      <c r="AQ103" s="521"/>
      <c r="AR103" s="521"/>
      <c r="AS103" s="521"/>
      <c r="AT103" s="521"/>
      <c r="AU103" s="521"/>
      <c r="AV103" s="521"/>
      <c r="AW103" s="521"/>
      <c r="AX103" s="521"/>
      <c r="AY103" s="521"/>
      <c r="AZ103" s="521"/>
      <c r="BA103" s="521"/>
      <c r="BB103" s="521"/>
      <c r="BC103" s="521"/>
      <c r="BD103" s="521"/>
      <c r="BE103" s="521"/>
      <c r="BF103" s="521"/>
      <c r="BG103" s="484"/>
      <c r="BH103" s="484"/>
    </row>
    <row r="104" spans="1:60">
      <c r="A104" s="482"/>
      <c r="B104" s="482"/>
      <c r="C104" s="482"/>
      <c r="D104" s="521"/>
      <c r="E104" s="521"/>
      <c r="F104" s="522"/>
      <c r="G104" s="522"/>
      <c r="H104" s="522"/>
      <c r="I104" s="522"/>
      <c r="J104" s="522"/>
      <c r="K104" s="522"/>
      <c r="L104" s="522"/>
      <c r="M104" s="522"/>
      <c r="N104" s="522"/>
      <c r="O104" s="522"/>
      <c r="P104" s="522"/>
      <c r="Q104" s="522"/>
      <c r="R104" s="522"/>
      <c r="S104" s="522"/>
      <c r="T104" s="522"/>
      <c r="U104" s="522"/>
      <c r="V104" s="522"/>
      <c r="W104" s="522"/>
      <c r="X104" s="522"/>
      <c r="Y104" s="522"/>
      <c r="Z104" s="522"/>
      <c r="AA104" s="522"/>
      <c r="AB104" s="522"/>
      <c r="AC104" s="522"/>
      <c r="AD104" s="522"/>
      <c r="AE104" s="522"/>
      <c r="AF104" s="522"/>
      <c r="AG104" s="522"/>
      <c r="AH104" s="522"/>
      <c r="AI104" s="522"/>
      <c r="AJ104" s="522"/>
      <c r="AK104" s="521"/>
      <c r="AL104" s="521"/>
      <c r="AM104" s="522"/>
      <c r="AN104" s="521"/>
      <c r="AO104" s="521"/>
      <c r="AP104" s="521"/>
      <c r="AQ104" s="521"/>
      <c r="AR104" s="521"/>
      <c r="AS104" s="521"/>
      <c r="AT104" s="521"/>
      <c r="AU104" s="521"/>
      <c r="AV104" s="521"/>
      <c r="AW104" s="521"/>
      <c r="AX104" s="521"/>
      <c r="AY104" s="521"/>
      <c r="AZ104" s="521"/>
      <c r="BA104" s="521"/>
      <c r="BB104" s="521"/>
      <c r="BC104" s="521"/>
      <c r="BD104" s="521"/>
      <c r="BE104" s="521"/>
      <c r="BF104" s="521"/>
      <c r="BG104" s="484"/>
      <c r="BH104" s="484"/>
    </row>
    <row r="105" spans="1:60" ht="12.75" customHeight="1">
      <c r="A105" s="482"/>
      <c r="B105" s="482"/>
      <c r="C105" s="482"/>
      <c r="D105" s="521"/>
      <c r="E105" s="521"/>
      <c r="F105" s="522"/>
      <c r="G105" s="522"/>
      <c r="H105" s="522"/>
      <c r="I105" s="522"/>
      <c r="J105" s="522"/>
      <c r="K105" s="522"/>
      <c r="L105" s="522"/>
      <c r="M105" s="522"/>
      <c r="N105" s="522"/>
      <c r="O105" s="522"/>
      <c r="P105" s="522"/>
      <c r="Q105" s="522"/>
      <c r="R105" s="522"/>
      <c r="S105" s="522"/>
      <c r="T105" s="522"/>
      <c r="U105" s="522"/>
      <c r="V105" s="522"/>
      <c r="W105" s="522"/>
      <c r="X105" s="522"/>
      <c r="Y105" s="522"/>
      <c r="Z105" s="522"/>
      <c r="AA105" s="522"/>
      <c r="AB105" s="522"/>
      <c r="AC105" s="522"/>
      <c r="AD105" s="522"/>
      <c r="AE105" s="522"/>
      <c r="AF105" s="522"/>
      <c r="AG105" s="522"/>
      <c r="AH105" s="522"/>
      <c r="AI105" s="522"/>
      <c r="AJ105" s="522"/>
      <c r="AK105" s="521"/>
      <c r="AL105" s="521"/>
      <c r="AM105" s="522"/>
      <c r="AN105" s="521"/>
      <c r="AO105" s="521"/>
      <c r="AP105" s="521"/>
      <c r="AQ105" s="521"/>
      <c r="AR105" s="521"/>
      <c r="AS105" s="521"/>
      <c r="AT105" s="521"/>
      <c r="AU105" s="521"/>
      <c r="AV105" s="521"/>
      <c r="AW105" s="521"/>
      <c r="AX105" s="521"/>
      <c r="AY105" s="521"/>
      <c r="AZ105" s="521"/>
      <c r="BA105" s="521"/>
      <c r="BB105" s="521"/>
      <c r="BC105" s="521"/>
      <c r="BD105" s="521"/>
      <c r="BE105" s="521"/>
      <c r="BF105" s="521"/>
      <c r="BG105" s="484"/>
      <c r="BH105" s="484"/>
    </row>
    <row r="106" spans="1:60" ht="12.75" customHeight="1">
      <c r="A106" s="482"/>
      <c r="B106" s="482"/>
      <c r="C106" s="482"/>
      <c r="D106" s="521"/>
      <c r="E106" s="521"/>
      <c r="F106" s="522"/>
      <c r="G106" s="522"/>
      <c r="H106" s="522"/>
      <c r="I106" s="522"/>
      <c r="J106" s="522"/>
      <c r="K106" s="522"/>
      <c r="L106" s="522"/>
      <c r="M106" s="522"/>
      <c r="N106" s="522"/>
      <c r="O106" s="522"/>
      <c r="P106" s="522"/>
      <c r="Q106" s="522"/>
      <c r="R106" s="522"/>
      <c r="S106" s="522"/>
      <c r="T106" s="522"/>
      <c r="U106" s="522"/>
      <c r="V106" s="522"/>
      <c r="W106" s="522"/>
      <c r="X106" s="522"/>
      <c r="Y106" s="522"/>
      <c r="Z106" s="522"/>
      <c r="AA106" s="522"/>
      <c r="AB106" s="522"/>
      <c r="AC106" s="522"/>
      <c r="AD106" s="522"/>
      <c r="AE106" s="522"/>
      <c r="AF106" s="522"/>
      <c r="AG106" s="522"/>
      <c r="AH106" s="522"/>
      <c r="AI106" s="522"/>
      <c r="AJ106" s="522"/>
      <c r="AK106" s="521"/>
      <c r="AL106" s="521"/>
      <c r="AM106" s="522"/>
      <c r="AN106" s="521"/>
      <c r="AO106" s="521"/>
      <c r="AP106" s="521"/>
      <c r="AQ106" s="521"/>
      <c r="AR106" s="521"/>
      <c r="AS106" s="521"/>
      <c r="AT106" s="521"/>
      <c r="AU106" s="521"/>
      <c r="AV106" s="521"/>
      <c r="AW106" s="521"/>
      <c r="AX106" s="521"/>
      <c r="AY106" s="521"/>
      <c r="AZ106" s="521"/>
      <c r="BA106" s="521"/>
      <c r="BB106" s="521"/>
      <c r="BC106" s="521"/>
      <c r="BD106" s="521"/>
      <c r="BE106" s="521"/>
      <c r="BF106" s="521"/>
      <c r="BG106" s="484"/>
      <c r="BH106" s="484"/>
    </row>
    <row r="107" spans="1:60" ht="12.75" customHeight="1">
      <c r="A107" s="482"/>
      <c r="B107" s="482"/>
      <c r="C107" s="482"/>
      <c r="D107" s="521"/>
      <c r="E107" s="521"/>
      <c r="F107" s="522"/>
      <c r="G107" s="522"/>
      <c r="H107" s="522"/>
      <c r="I107" s="522"/>
      <c r="J107" s="522"/>
      <c r="K107" s="522"/>
      <c r="L107" s="522"/>
      <c r="M107" s="522"/>
      <c r="N107" s="522"/>
      <c r="O107" s="522"/>
      <c r="P107" s="522"/>
      <c r="Q107" s="522"/>
      <c r="R107" s="522"/>
      <c r="S107" s="522"/>
      <c r="T107" s="522"/>
      <c r="U107" s="522"/>
      <c r="V107" s="522"/>
      <c r="W107" s="522"/>
      <c r="X107" s="522"/>
      <c r="Y107" s="522"/>
      <c r="Z107" s="522"/>
      <c r="AA107" s="522"/>
      <c r="AB107" s="522"/>
      <c r="AC107" s="522"/>
      <c r="AD107" s="522"/>
      <c r="AE107" s="522"/>
      <c r="AF107" s="522"/>
      <c r="AG107" s="522"/>
      <c r="AH107" s="522"/>
      <c r="AI107" s="522"/>
      <c r="AJ107" s="522"/>
      <c r="AK107" s="521"/>
      <c r="AL107" s="521"/>
      <c r="AM107" s="522"/>
      <c r="AN107" s="521"/>
      <c r="AO107" s="521"/>
      <c r="AP107" s="521"/>
      <c r="AQ107" s="521"/>
      <c r="AR107" s="521"/>
      <c r="AS107" s="521"/>
      <c r="AT107" s="521"/>
      <c r="AU107" s="521"/>
      <c r="AV107" s="521"/>
      <c r="AW107" s="521"/>
      <c r="AX107" s="521"/>
      <c r="AY107" s="521"/>
      <c r="AZ107" s="521"/>
      <c r="BA107" s="521"/>
      <c r="BB107" s="521"/>
      <c r="BC107" s="521"/>
      <c r="BD107" s="521"/>
      <c r="BE107" s="521"/>
      <c r="BF107" s="521"/>
      <c r="BG107" s="484"/>
      <c r="BH107" s="484"/>
    </row>
    <row r="108" spans="1:60" ht="12.75" customHeight="1">
      <c r="A108" s="482"/>
      <c r="B108" s="482"/>
      <c r="C108" s="482"/>
      <c r="D108" s="521"/>
      <c r="E108" s="521"/>
      <c r="F108" s="522"/>
      <c r="G108" s="522"/>
      <c r="H108" s="522"/>
      <c r="I108" s="522"/>
      <c r="J108" s="522"/>
      <c r="K108" s="522"/>
      <c r="L108" s="522"/>
      <c r="M108" s="522"/>
      <c r="N108" s="522"/>
      <c r="O108" s="522"/>
      <c r="P108" s="522"/>
      <c r="Q108" s="522"/>
      <c r="R108" s="522"/>
      <c r="S108" s="522"/>
      <c r="T108" s="522"/>
      <c r="U108" s="522"/>
      <c r="V108" s="522"/>
      <c r="W108" s="522"/>
      <c r="X108" s="522"/>
      <c r="Y108" s="522"/>
      <c r="Z108" s="522"/>
      <c r="AA108" s="522"/>
      <c r="AB108" s="522"/>
      <c r="AC108" s="522"/>
      <c r="AD108" s="522"/>
      <c r="AE108" s="522"/>
      <c r="AF108" s="522"/>
      <c r="AG108" s="522"/>
      <c r="AH108" s="522"/>
      <c r="AI108" s="522"/>
      <c r="AJ108" s="522"/>
      <c r="AK108" s="521"/>
      <c r="AL108" s="521"/>
      <c r="AM108" s="522"/>
      <c r="AN108" s="521"/>
      <c r="AO108" s="521"/>
      <c r="AP108" s="521"/>
      <c r="AQ108" s="521"/>
      <c r="AR108" s="521"/>
      <c r="AS108" s="521"/>
      <c r="AT108" s="521"/>
      <c r="AU108" s="521"/>
      <c r="AV108" s="521"/>
      <c r="AW108" s="521"/>
      <c r="AX108" s="521"/>
      <c r="AY108" s="521"/>
      <c r="AZ108" s="521"/>
      <c r="BA108" s="521"/>
      <c r="BB108" s="521"/>
      <c r="BC108" s="521"/>
      <c r="BD108" s="521"/>
      <c r="BE108" s="521"/>
      <c r="BF108" s="521"/>
      <c r="BG108" s="484"/>
      <c r="BH108" s="484"/>
    </row>
    <row r="109" spans="1:60" ht="12.75" customHeight="1">
      <c r="A109" s="482"/>
      <c r="B109" s="482"/>
      <c r="C109" s="482"/>
      <c r="D109" s="521"/>
      <c r="E109" s="521"/>
      <c r="F109" s="522"/>
      <c r="G109" s="522"/>
      <c r="H109" s="522"/>
      <c r="I109" s="522"/>
      <c r="J109" s="522"/>
      <c r="K109" s="522"/>
      <c r="L109" s="522"/>
      <c r="M109" s="522"/>
      <c r="N109" s="522"/>
      <c r="O109" s="522"/>
      <c r="P109" s="522"/>
      <c r="Q109" s="522"/>
      <c r="R109" s="522"/>
      <c r="S109" s="522"/>
      <c r="T109" s="522"/>
      <c r="U109" s="522"/>
      <c r="V109" s="522"/>
      <c r="W109" s="522"/>
      <c r="X109" s="522"/>
      <c r="Y109" s="522"/>
      <c r="Z109" s="522"/>
      <c r="AA109" s="522"/>
      <c r="AB109" s="522"/>
      <c r="AC109" s="522"/>
      <c r="AD109" s="522"/>
      <c r="AE109" s="522"/>
      <c r="AF109" s="522"/>
      <c r="AG109" s="522"/>
      <c r="AH109" s="522"/>
      <c r="AI109" s="522"/>
      <c r="AJ109" s="522"/>
      <c r="AK109" s="521"/>
      <c r="AL109" s="521"/>
      <c r="AM109" s="522"/>
      <c r="AN109" s="521"/>
      <c r="AO109" s="521"/>
      <c r="AP109" s="521"/>
      <c r="AQ109" s="521"/>
      <c r="AR109" s="521"/>
      <c r="AS109" s="521"/>
      <c r="AT109" s="521"/>
      <c r="AU109" s="521"/>
      <c r="AV109" s="521"/>
      <c r="AW109" s="521"/>
      <c r="AX109" s="521"/>
      <c r="AY109" s="521"/>
      <c r="AZ109" s="521"/>
      <c r="BA109" s="521"/>
      <c r="BB109" s="521"/>
      <c r="BC109" s="521"/>
      <c r="BD109" s="521"/>
      <c r="BE109" s="521"/>
      <c r="BF109" s="521"/>
      <c r="BG109" s="484"/>
      <c r="BH109" s="484"/>
    </row>
    <row r="110" spans="1:60" ht="12.75" customHeight="1">
      <c r="A110" s="482"/>
      <c r="B110" s="482"/>
      <c r="C110" s="482"/>
      <c r="D110" s="521"/>
      <c r="E110" s="521"/>
      <c r="F110" s="522"/>
      <c r="G110" s="522"/>
      <c r="H110" s="522"/>
      <c r="I110" s="522"/>
      <c r="J110" s="522"/>
      <c r="K110" s="522"/>
      <c r="L110" s="522"/>
      <c r="M110" s="522"/>
      <c r="N110" s="522"/>
      <c r="O110" s="522"/>
      <c r="P110" s="522"/>
      <c r="Q110" s="522"/>
      <c r="R110" s="522"/>
      <c r="S110" s="522"/>
      <c r="T110" s="522"/>
      <c r="U110" s="522"/>
      <c r="V110" s="522"/>
      <c r="W110" s="522"/>
      <c r="X110" s="522"/>
      <c r="Y110" s="522"/>
      <c r="Z110" s="522"/>
      <c r="AA110" s="522"/>
      <c r="AB110" s="522"/>
      <c r="AC110" s="522"/>
      <c r="AD110" s="522"/>
      <c r="AE110" s="522"/>
      <c r="AF110" s="522"/>
      <c r="AG110" s="522"/>
      <c r="AH110" s="522"/>
      <c r="AI110" s="522"/>
      <c r="AJ110" s="522"/>
      <c r="AK110" s="521"/>
      <c r="AL110" s="521"/>
      <c r="AM110" s="522"/>
      <c r="AN110" s="521"/>
      <c r="AO110" s="521"/>
      <c r="AP110" s="521"/>
      <c r="AQ110" s="521"/>
      <c r="AR110" s="521"/>
      <c r="AS110" s="521"/>
      <c r="AT110" s="521"/>
      <c r="AU110" s="521"/>
      <c r="AV110" s="521"/>
      <c r="AW110" s="521"/>
      <c r="AX110" s="521"/>
      <c r="AY110" s="521"/>
      <c r="AZ110" s="521"/>
      <c r="BA110" s="521"/>
      <c r="BB110" s="521"/>
      <c r="BC110" s="521"/>
      <c r="BD110" s="521"/>
      <c r="BE110" s="521"/>
      <c r="BF110" s="521"/>
      <c r="BG110" s="484"/>
      <c r="BH110" s="484"/>
    </row>
    <row r="111" spans="1:60" ht="12.75" customHeight="1">
      <c r="A111" s="482"/>
      <c r="B111" s="482"/>
      <c r="C111" s="482"/>
      <c r="D111" s="521"/>
      <c r="E111" s="521"/>
      <c r="F111" s="522"/>
      <c r="G111" s="522"/>
      <c r="H111" s="522"/>
      <c r="I111" s="522"/>
      <c r="J111" s="522"/>
      <c r="K111" s="522"/>
      <c r="L111" s="522"/>
      <c r="M111" s="522"/>
      <c r="N111" s="522"/>
      <c r="O111" s="522"/>
      <c r="P111" s="522"/>
      <c r="Q111" s="522"/>
      <c r="R111" s="522"/>
      <c r="S111" s="522"/>
      <c r="T111" s="522"/>
      <c r="U111" s="522"/>
      <c r="V111" s="522"/>
      <c r="W111" s="522"/>
      <c r="X111" s="522"/>
      <c r="Y111" s="522"/>
      <c r="Z111" s="522"/>
      <c r="AA111" s="522"/>
      <c r="AB111" s="522"/>
      <c r="AC111" s="522"/>
      <c r="AD111" s="522"/>
      <c r="AE111" s="522"/>
      <c r="AF111" s="522"/>
      <c r="AG111" s="522"/>
      <c r="AH111" s="522"/>
      <c r="AI111" s="522"/>
      <c r="AJ111" s="522"/>
      <c r="AK111" s="521"/>
      <c r="AL111" s="521"/>
      <c r="AM111" s="522"/>
      <c r="AN111" s="521"/>
      <c r="AO111" s="521"/>
      <c r="AP111" s="521"/>
      <c r="AQ111" s="521"/>
      <c r="AR111" s="521"/>
      <c r="AS111" s="521"/>
      <c r="AT111" s="521"/>
      <c r="AU111" s="521"/>
      <c r="AV111" s="521"/>
      <c r="AW111" s="521"/>
      <c r="AX111" s="521"/>
      <c r="AY111" s="521"/>
      <c r="AZ111" s="521"/>
      <c r="BA111" s="521"/>
      <c r="BB111" s="521"/>
      <c r="BC111" s="521"/>
      <c r="BD111" s="521"/>
      <c r="BE111" s="521"/>
      <c r="BF111" s="521"/>
      <c r="BG111" s="484"/>
      <c r="BH111" s="484"/>
    </row>
    <row r="112" spans="1:60" ht="12.75" customHeight="1">
      <c r="A112" s="482"/>
      <c r="B112" s="482"/>
      <c r="C112" s="482"/>
      <c r="D112" s="521"/>
      <c r="E112" s="521"/>
      <c r="F112" s="522"/>
      <c r="G112" s="522"/>
      <c r="H112" s="522"/>
      <c r="I112" s="522"/>
      <c r="J112" s="522"/>
      <c r="K112" s="522"/>
      <c r="L112" s="522"/>
      <c r="M112" s="522"/>
      <c r="N112" s="522"/>
      <c r="O112" s="522"/>
      <c r="P112" s="522"/>
      <c r="Q112" s="522"/>
      <c r="R112" s="522"/>
      <c r="S112" s="522"/>
      <c r="T112" s="522"/>
      <c r="U112" s="522"/>
      <c r="V112" s="522"/>
      <c r="W112" s="522"/>
      <c r="X112" s="522"/>
      <c r="Y112" s="522"/>
      <c r="Z112" s="522"/>
      <c r="AA112" s="522"/>
      <c r="AB112" s="522"/>
      <c r="AC112" s="522"/>
      <c r="AD112" s="522"/>
      <c r="AE112" s="522"/>
      <c r="AF112" s="522"/>
      <c r="AG112" s="522"/>
      <c r="AH112" s="522"/>
      <c r="AI112" s="522"/>
      <c r="AJ112" s="522"/>
      <c r="AK112" s="521"/>
      <c r="AL112" s="521"/>
      <c r="AM112" s="522"/>
      <c r="AN112" s="521"/>
      <c r="AO112" s="521"/>
      <c r="AP112" s="521"/>
      <c r="AQ112" s="521"/>
      <c r="AR112" s="521"/>
      <c r="AS112" s="521"/>
      <c r="AT112" s="521"/>
      <c r="AU112" s="521"/>
      <c r="AV112" s="521"/>
      <c r="AW112" s="521"/>
      <c r="AX112" s="521"/>
      <c r="AY112" s="521"/>
      <c r="AZ112" s="521"/>
      <c r="BA112" s="521"/>
      <c r="BB112" s="521"/>
      <c r="BC112" s="521"/>
      <c r="BD112" s="521"/>
      <c r="BE112" s="521"/>
      <c r="BF112" s="521"/>
      <c r="BG112" s="484"/>
      <c r="BH112" s="484"/>
    </row>
    <row r="113" spans="1:60" ht="12.75" customHeight="1">
      <c r="A113" s="482"/>
      <c r="B113" s="482"/>
      <c r="C113" s="482"/>
      <c r="D113" s="521"/>
      <c r="E113" s="521"/>
      <c r="F113" s="522"/>
      <c r="G113" s="522"/>
      <c r="H113" s="522"/>
      <c r="I113" s="522"/>
      <c r="J113" s="522"/>
      <c r="K113" s="522"/>
      <c r="L113" s="522"/>
      <c r="M113" s="522"/>
      <c r="N113" s="522"/>
      <c r="O113" s="522"/>
      <c r="P113" s="522"/>
      <c r="Q113" s="522"/>
      <c r="R113" s="522"/>
      <c r="S113" s="522"/>
      <c r="T113" s="522"/>
      <c r="U113" s="522"/>
      <c r="V113" s="522"/>
      <c r="W113" s="522"/>
      <c r="X113" s="522"/>
      <c r="Y113" s="522"/>
      <c r="Z113" s="522"/>
      <c r="AA113" s="522"/>
      <c r="AB113" s="522"/>
      <c r="AC113" s="522"/>
      <c r="AD113" s="522"/>
      <c r="AE113" s="522"/>
      <c r="AF113" s="522"/>
      <c r="AG113" s="522"/>
      <c r="AH113" s="522"/>
      <c r="AI113" s="522"/>
      <c r="AJ113" s="522"/>
      <c r="AK113" s="521"/>
      <c r="AL113" s="521"/>
      <c r="AM113" s="522"/>
      <c r="AN113" s="521"/>
      <c r="AO113" s="521"/>
      <c r="AP113" s="521"/>
      <c r="AQ113" s="521"/>
      <c r="AR113" s="521"/>
      <c r="AS113" s="521"/>
      <c r="AT113" s="521"/>
      <c r="AU113" s="521"/>
      <c r="AV113" s="521"/>
      <c r="AW113" s="521"/>
      <c r="AX113" s="521"/>
      <c r="AY113" s="521"/>
      <c r="AZ113" s="521"/>
      <c r="BA113" s="521"/>
      <c r="BB113" s="521"/>
      <c r="BC113" s="521"/>
      <c r="BD113" s="521"/>
      <c r="BE113" s="521"/>
      <c r="BF113" s="521"/>
      <c r="BG113" s="484"/>
      <c r="BH113" s="484"/>
    </row>
    <row r="114" spans="1:60" ht="12.75" customHeight="1">
      <c r="A114" s="482"/>
      <c r="B114" s="482"/>
      <c r="C114" s="482"/>
      <c r="D114" s="521"/>
      <c r="E114" s="521"/>
      <c r="F114" s="522"/>
      <c r="G114" s="522"/>
      <c r="H114" s="522"/>
      <c r="I114" s="522"/>
      <c r="J114" s="522"/>
      <c r="K114" s="522"/>
      <c r="L114" s="522"/>
      <c r="M114" s="522"/>
      <c r="N114" s="522"/>
      <c r="O114" s="522"/>
      <c r="P114" s="522"/>
      <c r="Q114" s="522"/>
      <c r="R114" s="522"/>
      <c r="S114" s="522"/>
      <c r="T114" s="522"/>
      <c r="U114" s="522"/>
      <c r="V114" s="522"/>
      <c r="W114" s="522"/>
      <c r="X114" s="522"/>
      <c r="Y114" s="522"/>
      <c r="Z114" s="522"/>
      <c r="AA114" s="522"/>
      <c r="AB114" s="522"/>
      <c r="AC114" s="522"/>
      <c r="AD114" s="522"/>
      <c r="AE114" s="522"/>
      <c r="AF114" s="522"/>
      <c r="AG114" s="522"/>
      <c r="AH114" s="522"/>
      <c r="AI114" s="522"/>
      <c r="AJ114" s="522"/>
      <c r="AK114" s="521"/>
      <c r="AL114" s="521"/>
      <c r="AM114" s="522"/>
      <c r="AN114" s="521"/>
      <c r="AO114" s="521"/>
      <c r="AP114" s="521"/>
      <c r="AQ114" s="521"/>
      <c r="AR114" s="521"/>
      <c r="AS114" s="521"/>
      <c r="AT114" s="521"/>
      <c r="AU114" s="521"/>
      <c r="AV114" s="521"/>
      <c r="AW114" s="521"/>
      <c r="AX114" s="521"/>
      <c r="AY114" s="521"/>
      <c r="AZ114" s="521"/>
      <c r="BA114" s="521"/>
      <c r="BB114" s="521"/>
      <c r="BC114" s="521"/>
      <c r="BD114" s="521"/>
      <c r="BE114" s="521"/>
      <c r="BF114" s="521"/>
      <c r="BG114" s="484"/>
      <c r="BH114" s="484"/>
    </row>
    <row r="115" spans="1:60" ht="12.75" customHeight="1">
      <c r="A115" s="482"/>
      <c r="B115" s="482"/>
      <c r="C115" s="482"/>
      <c r="D115" s="521"/>
      <c r="E115" s="521"/>
      <c r="F115" s="522"/>
      <c r="G115" s="522"/>
      <c r="H115" s="522"/>
      <c r="I115" s="522"/>
      <c r="J115" s="522"/>
      <c r="K115" s="522"/>
      <c r="L115" s="522"/>
      <c r="M115" s="522"/>
      <c r="N115" s="522"/>
      <c r="O115" s="522"/>
      <c r="P115" s="522"/>
      <c r="Q115" s="522"/>
      <c r="R115" s="522"/>
      <c r="S115" s="522"/>
      <c r="T115" s="522"/>
      <c r="U115" s="522"/>
      <c r="V115" s="522"/>
      <c r="W115" s="522"/>
      <c r="X115" s="522"/>
      <c r="Y115" s="522"/>
      <c r="Z115" s="522"/>
      <c r="AA115" s="522"/>
      <c r="AB115" s="522"/>
      <c r="AC115" s="522"/>
      <c r="AD115" s="522"/>
      <c r="AE115" s="522"/>
      <c r="AF115" s="522"/>
      <c r="AG115" s="522"/>
      <c r="AH115" s="522"/>
      <c r="AI115" s="522"/>
      <c r="AJ115" s="522"/>
      <c r="AK115" s="521"/>
      <c r="AL115" s="521"/>
      <c r="AM115" s="522"/>
      <c r="AN115" s="521"/>
      <c r="AO115" s="521"/>
      <c r="AP115" s="521"/>
      <c r="AQ115" s="521"/>
      <c r="AR115" s="521"/>
      <c r="AS115" s="521"/>
      <c r="AT115" s="521"/>
      <c r="AU115" s="521"/>
      <c r="AV115" s="521"/>
      <c r="AW115" s="521"/>
      <c r="AX115" s="521"/>
      <c r="AY115" s="521"/>
      <c r="AZ115" s="521"/>
      <c r="BA115" s="521"/>
      <c r="BB115" s="521"/>
      <c r="BC115" s="521"/>
      <c r="BD115" s="521"/>
      <c r="BE115" s="521"/>
      <c r="BF115" s="521"/>
      <c r="BG115" s="484"/>
      <c r="BH115" s="484"/>
    </row>
    <row r="116" spans="1:60" ht="12.75" customHeight="1">
      <c r="A116" s="482"/>
      <c r="B116" s="482"/>
      <c r="C116" s="482"/>
      <c r="D116" s="521"/>
      <c r="E116" s="521"/>
      <c r="F116" s="522"/>
      <c r="G116" s="522"/>
      <c r="H116" s="522"/>
      <c r="I116" s="522"/>
      <c r="J116" s="522"/>
      <c r="K116" s="522"/>
      <c r="L116" s="522"/>
      <c r="M116" s="522"/>
      <c r="N116" s="522"/>
      <c r="O116" s="522"/>
      <c r="P116" s="522"/>
      <c r="Q116" s="522"/>
      <c r="R116" s="522"/>
      <c r="S116" s="522"/>
      <c r="T116" s="522"/>
      <c r="U116" s="522"/>
      <c r="V116" s="522"/>
      <c r="W116" s="522"/>
      <c r="X116" s="522"/>
      <c r="Y116" s="522"/>
      <c r="Z116" s="522"/>
      <c r="AA116" s="522"/>
      <c r="AB116" s="522"/>
      <c r="AC116" s="522"/>
      <c r="AD116" s="522"/>
      <c r="AE116" s="522"/>
      <c r="AF116" s="522"/>
      <c r="AG116" s="522"/>
      <c r="AH116" s="522"/>
      <c r="AI116" s="522"/>
      <c r="AJ116" s="522"/>
      <c r="AK116" s="521"/>
      <c r="AL116" s="521"/>
      <c r="AM116" s="522"/>
      <c r="AN116" s="521"/>
      <c r="AO116" s="521"/>
      <c r="AP116" s="521"/>
      <c r="AQ116" s="521"/>
      <c r="AR116" s="521"/>
      <c r="AS116" s="521"/>
      <c r="AT116" s="521"/>
      <c r="AU116" s="521"/>
      <c r="AV116" s="521"/>
      <c r="AW116" s="521"/>
      <c r="AX116" s="521"/>
      <c r="AY116" s="521"/>
      <c r="AZ116" s="521"/>
      <c r="BA116" s="521"/>
      <c r="BB116" s="521"/>
      <c r="BC116" s="521"/>
      <c r="BD116" s="521"/>
      <c r="BE116" s="521"/>
      <c r="BF116" s="521"/>
      <c r="BG116" s="484"/>
      <c r="BH116" s="484"/>
    </row>
    <row r="117" spans="1:60" ht="12.75" customHeight="1">
      <c r="A117" s="482"/>
      <c r="B117" s="482"/>
      <c r="C117" s="482"/>
      <c r="D117" s="521"/>
      <c r="E117" s="521"/>
      <c r="F117" s="522"/>
      <c r="G117" s="522"/>
      <c r="H117" s="522"/>
      <c r="I117" s="522"/>
      <c r="J117" s="522"/>
      <c r="K117" s="522"/>
      <c r="L117" s="522"/>
      <c r="M117" s="522"/>
      <c r="N117" s="522"/>
      <c r="O117" s="522"/>
      <c r="P117" s="522"/>
      <c r="Q117" s="522"/>
      <c r="R117" s="522"/>
      <c r="S117" s="522"/>
      <c r="T117" s="522"/>
      <c r="U117" s="522"/>
      <c r="V117" s="522"/>
      <c r="W117" s="522"/>
      <c r="X117" s="522"/>
      <c r="Y117" s="522"/>
      <c r="Z117" s="522"/>
      <c r="AA117" s="522"/>
      <c r="AB117" s="522"/>
      <c r="AC117" s="522"/>
      <c r="AD117" s="522"/>
      <c r="AE117" s="522"/>
      <c r="AF117" s="522"/>
      <c r="AG117" s="522"/>
      <c r="AH117" s="522"/>
      <c r="AI117" s="522"/>
      <c r="AJ117" s="522"/>
      <c r="AK117" s="521"/>
      <c r="AL117" s="521"/>
      <c r="AM117" s="522"/>
      <c r="AN117" s="521"/>
      <c r="AO117" s="521"/>
      <c r="AP117" s="521"/>
      <c r="AQ117" s="521"/>
      <c r="AR117" s="521"/>
      <c r="AS117" s="521"/>
      <c r="AT117" s="521"/>
      <c r="AU117" s="521"/>
      <c r="AV117" s="521"/>
      <c r="AW117" s="521"/>
      <c r="AX117" s="521"/>
      <c r="AY117" s="521"/>
      <c r="AZ117" s="521"/>
      <c r="BA117" s="521"/>
      <c r="BB117" s="521"/>
      <c r="BC117" s="521"/>
      <c r="BD117" s="521"/>
      <c r="BE117" s="521"/>
      <c r="BF117" s="521"/>
      <c r="BG117" s="484"/>
      <c r="BH117" s="484"/>
    </row>
    <row r="118" spans="1:60" ht="12.75" customHeight="1">
      <c r="A118" s="482"/>
      <c r="B118" s="482"/>
      <c r="C118" s="482"/>
      <c r="D118" s="521"/>
      <c r="E118" s="521"/>
      <c r="F118" s="522"/>
      <c r="G118" s="522"/>
      <c r="H118" s="522"/>
      <c r="I118" s="522"/>
      <c r="J118" s="522"/>
      <c r="K118" s="522"/>
      <c r="L118" s="522"/>
      <c r="M118" s="522"/>
      <c r="N118" s="522"/>
      <c r="O118" s="522"/>
      <c r="P118" s="522"/>
      <c r="Q118" s="522"/>
      <c r="R118" s="522"/>
      <c r="S118" s="522"/>
      <c r="T118" s="522"/>
      <c r="U118" s="522"/>
      <c r="V118" s="522"/>
      <c r="W118" s="522"/>
      <c r="X118" s="522"/>
      <c r="Y118" s="522"/>
      <c r="Z118" s="522"/>
      <c r="AA118" s="522"/>
      <c r="AB118" s="522"/>
      <c r="AC118" s="522"/>
      <c r="AD118" s="522"/>
      <c r="AE118" s="522"/>
      <c r="AF118" s="522"/>
      <c r="AG118" s="522"/>
      <c r="AH118" s="522"/>
      <c r="AI118" s="522"/>
      <c r="AJ118" s="522"/>
      <c r="AK118" s="521"/>
      <c r="AL118" s="521"/>
      <c r="AM118" s="522"/>
      <c r="AN118" s="521"/>
      <c r="AO118" s="521"/>
      <c r="AP118" s="521"/>
      <c r="AQ118" s="521"/>
      <c r="AR118" s="521"/>
      <c r="AS118" s="521"/>
      <c r="AT118" s="521"/>
      <c r="AU118" s="521"/>
      <c r="AV118" s="521"/>
      <c r="AW118" s="521"/>
      <c r="AX118" s="521"/>
      <c r="AY118" s="521"/>
      <c r="AZ118" s="521"/>
      <c r="BA118" s="521"/>
      <c r="BB118" s="521"/>
      <c r="BC118" s="521"/>
      <c r="BD118" s="521"/>
      <c r="BE118" s="521"/>
      <c r="BF118" s="521"/>
      <c r="BG118" s="484"/>
      <c r="BH118" s="484"/>
    </row>
    <row r="119" spans="1:60" ht="12.75" customHeight="1">
      <c r="A119" s="482"/>
      <c r="B119" s="482"/>
      <c r="C119" s="482"/>
      <c r="D119" s="521"/>
      <c r="E119" s="521"/>
      <c r="F119" s="522"/>
      <c r="G119" s="522"/>
      <c r="H119" s="522"/>
      <c r="I119" s="522"/>
      <c r="J119" s="522"/>
      <c r="K119" s="522"/>
      <c r="L119" s="522"/>
      <c r="M119" s="522"/>
      <c r="N119" s="522"/>
      <c r="O119" s="522"/>
      <c r="P119" s="522"/>
      <c r="Q119" s="522"/>
      <c r="R119" s="522"/>
      <c r="S119" s="522"/>
      <c r="T119" s="522"/>
      <c r="U119" s="522"/>
      <c r="V119" s="522"/>
      <c r="W119" s="522"/>
      <c r="X119" s="522"/>
      <c r="Y119" s="522"/>
      <c r="Z119" s="522"/>
      <c r="AA119" s="522"/>
      <c r="AB119" s="522"/>
      <c r="AC119" s="522"/>
      <c r="AD119" s="522"/>
      <c r="AE119" s="522"/>
      <c r="AF119" s="522"/>
      <c r="AG119" s="522"/>
      <c r="AH119" s="522"/>
      <c r="AI119" s="522"/>
      <c r="AJ119" s="522"/>
      <c r="AK119" s="521"/>
      <c r="AL119" s="521"/>
      <c r="AM119" s="522"/>
      <c r="AN119" s="521"/>
      <c r="AO119" s="521"/>
      <c r="AP119" s="521"/>
      <c r="AQ119" s="521"/>
      <c r="AR119" s="521"/>
      <c r="AS119" s="521"/>
      <c r="AT119" s="521"/>
      <c r="AU119" s="521"/>
      <c r="AV119" s="521"/>
      <c r="AW119" s="521"/>
      <c r="AX119" s="521"/>
      <c r="AY119" s="521"/>
      <c r="AZ119" s="521"/>
      <c r="BA119" s="521"/>
      <c r="BB119" s="521"/>
      <c r="BC119" s="521"/>
      <c r="BD119" s="521"/>
      <c r="BE119" s="521"/>
      <c r="BF119" s="521"/>
      <c r="BG119" s="484"/>
      <c r="BH119" s="484"/>
    </row>
    <row r="120" spans="1:60">
      <c r="A120" s="482"/>
      <c r="B120" s="482"/>
      <c r="C120" s="482"/>
      <c r="D120" s="521"/>
      <c r="E120" s="521"/>
      <c r="F120" s="522"/>
      <c r="G120" s="522"/>
      <c r="H120" s="522"/>
      <c r="I120" s="522"/>
      <c r="J120" s="522"/>
      <c r="K120" s="522"/>
      <c r="L120" s="522"/>
      <c r="M120" s="522"/>
      <c r="N120" s="522"/>
      <c r="O120" s="522"/>
      <c r="P120" s="522"/>
      <c r="Q120" s="522"/>
      <c r="R120" s="522"/>
      <c r="S120" s="522"/>
      <c r="T120" s="522"/>
      <c r="U120" s="522"/>
      <c r="V120" s="522"/>
      <c r="W120" s="522"/>
      <c r="X120" s="522"/>
      <c r="Y120" s="522"/>
      <c r="Z120" s="522"/>
      <c r="AA120" s="522"/>
      <c r="AB120" s="522"/>
      <c r="AC120" s="522"/>
      <c r="AD120" s="522"/>
      <c r="AE120" s="522"/>
      <c r="AF120" s="522"/>
      <c r="AG120" s="522"/>
      <c r="AH120" s="522"/>
      <c r="AI120" s="522"/>
      <c r="AJ120" s="522"/>
      <c r="AK120" s="521"/>
      <c r="AL120" s="521"/>
      <c r="AM120" s="522"/>
      <c r="AN120" s="521"/>
      <c r="AO120" s="521"/>
      <c r="AP120" s="521"/>
      <c r="AQ120" s="521"/>
      <c r="AR120" s="521"/>
      <c r="AS120" s="521"/>
      <c r="AT120" s="521"/>
      <c r="AU120" s="521"/>
      <c r="AV120" s="521"/>
      <c r="AW120" s="521"/>
      <c r="AX120" s="521"/>
      <c r="AY120" s="521"/>
      <c r="AZ120" s="521"/>
      <c r="BA120" s="521"/>
      <c r="BB120" s="521"/>
      <c r="BC120" s="521"/>
      <c r="BD120" s="521"/>
      <c r="BE120" s="521"/>
      <c r="BF120" s="521"/>
      <c r="BG120" s="484"/>
      <c r="BH120" s="484"/>
    </row>
    <row r="121" spans="1:60">
      <c r="A121" s="482"/>
      <c r="B121" s="482"/>
      <c r="C121" s="482"/>
      <c r="D121" s="521"/>
      <c r="E121" s="521"/>
      <c r="F121" s="522"/>
      <c r="G121" s="522"/>
      <c r="H121" s="522"/>
      <c r="I121" s="522"/>
      <c r="J121" s="522"/>
      <c r="K121" s="522"/>
      <c r="L121" s="522"/>
      <c r="M121" s="522"/>
      <c r="N121" s="522"/>
      <c r="O121" s="522"/>
      <c r="P121" s="522"/>
      <c r="Q121" s="522"/>
      <c r="R121" s="522"/>
      <c r="S121" s="522"/>
      <c r="T121" s="522"/>
      <c r="U121" s="522"/>
      <c r="V121" s="522"/>
      <c r="W121" s="522"/>
      <c r="X121" s="522"/>
      <c r="Y121" s="522"/>
      <c r="Z121" s="522"/>
      <c r="AA121" s="522"/>
      <c r="AB121" s="522"/>
      <c r="AC121" s="522"/>
      <c r="AD121" s="522"/>
      <c r="AE121" s="522"/>
      <c r="AF121" s="522"/>
      <c r="AG121" s="522"/>
      <c r="AH121" s="522"/>
      <c r="AI121" s="522"/>
      <c r="AJ121" s="522"/>
      <c r="AK121" s="521"/>
      <c r="AL121" s="521"/>
      <c r="AM121" s="522"/>
      <c r="AN121" s="521"/>
      <c r="AO121" s="521"/>
      <c r="AP121" s="521"/>
      <c r="AQ121" s="521"/>
      <c r="AR121" s="521"/>
      <c r="AS121" s="521"/>
      <c r="AT121" s="521"/>
      <c r="AU121" s="521"/>
      <c r="AV121" s="521"/>
      <c r="AW121" s="521"/>
      <c r="AX121" s="521"/>
      <c r="AY121" s="521"/>
      <c r="AZ121" s="521"/>
      <c r="BA121" s="521"/>
      <c r="BB121" s="521"/>
      <c r="BC121" s="521"/>
      <c r="BD121" s="521"/>
      <c r="BE121" s="521"/>
      <c r="BF121" s="521"/>
      <c r="BG121" s="484"/>
      <c r="BH121" s="484"/>
    </row>
    <row r="122" spans="1:60">
      <c r="A122" s="482"/>
      <c r="B122" s="482"/>
      <c r="C122" s="482"/>
      <c r="D122" s="521"/>
      <c r="E122" s="521"/>
      <c r="F122" s="522"/>
      <c r="G122" s="522"/>
      <c r="H122" s="522"/>
      <c r="I122" s="522"/>
      <c r="J122" s="522"/>
      <c r="K122" s="522"/>
      <c r="L122" s="522"/>
      <c r="M122" s="522"/>
      <c r="N122" s="522"/>
      <c r="O122" s="522"/>
      <c r="P122" s="522"/>
      <c r="Q122" s="522"/>
      <c r="R122" s="522"/>
      <c r="S122" s="522"/>
      <c r="T122" s="522"/>
      <c r="U122" s="522"/>
      <c r="V122" s="522"/>
      <c r="W122" s="522"/>
      <c r="X122" s="522"/>
      <c r="Y122" s="522"/>
      <c r="Z122" s="522"/>
      <c r="AA122" s="522"/>
      <c r="AB122" s="522"/>
      <c r="AC122" s="522"/>
      <c r="AD122" s="522"/>
      <c r="AE122" s="522"/>
      <c r="AF122" s="522"/>
      <c r="AG122" s="522"/>
      <c r="AH122" s="522"/>
      <c r="AI122" s="522"/>
      <c r="AJ122" s="522"/>
      <c r="AK122" s="521"/>
      <c r="AL122" s="521"/>
      <c r="AM122" s="522"/>
      <c r="AN122" s="521"/>
      <c r="AO122" s="521"/>
      <c r="AP122" s="521"/>
      <c r="AQ122" s="521"/>
      <c r="AR122" s="521"/>
      <c r="AS122" s="521"/>
      <c r="AT122" s="521"/>
      <c r="AU122" s="521"/>
      <c r="AV122" s="521"/>
      <c r="AW122" s="521"/>
      <c r="AX122" s="521"/>
      <c r="AY122" s="521"/>
      <c r="AZ122" s="521"/>
      <c r="BA122" s="521"/>
      <c r="BB122" s="521"/>
      <c r="BC122" s="521"/>
      <c r="BD122" s="521"/>
      <c r="BE122" s="521"/>
      <c r="BF122" s="521"/>
      <c r="BG122" s="484"/>
      <c r="BH122" s="484"/>
    </row>
    <row r="123" spans="1:60">
      <c r="A123" s="482"/>
      <c r="B123" s="482"/>
      <c r="C123" s="482"/>
      <c r="D123" s="521"/>
      <c r="E123" s="521"/>
      <c r="F123" s="522"/>
      <c r="G123" s="522"/>
      <c r="H123" s="522"/>
      <c r="I123" s="522"/>
      <c r="J123" s="522"/>
      <c r="K123" s="522"/>
      <c r="L123" s="522"/>
      <c r="M123" s="522"/>
      <c r="N123" s="522"/>
      <c r="O123" s="522"/>
      <c r="P123" s="522"/>
      <c r="Q123" s="522"/>
      <c r="R123" s="522"/>
      <c r="S123" s="522"/>
      <c r="T123" s="522"/>
      <c r="U123" s="522"/>
      <c r="V123" s="522"/>
      <c r="W123" s="522"/>
      <c r="X123" s="522"/>
      <c r="Y123" s="522"/>
      <c r="Z123" s="522"/>
      <c r="AA123" s="522"/>
      <c r="AB123" s="522"/>
      <c r="AC123" s="522"/>
      <c r="AD123" s="522"/>
      <c r="AE123" s="522"/>
      <c r="AF123" s="522"/>
      <c r="AG123" s="522"/>
      <c r="AH123" s="522"/>
      <c r="AI123" s="522"/>
      <c r="AJ123" s="522"/>
      <c r="AK123" s="521"/>
      <c r="AL123" s="521"/>
      <c r="AM123" s="522"/>
      <c r="AN123" s="521"/>
      <c r="AO123" s="521"/>
      <c r="AP123" s="521"/>
      <c r="AQ123" s="521"/>
      <c r="AR123" s="521"/>
      <c r="AS123" s="521"/>
      <c r="AT123" s="521"/>
      <c r="AU123" s="521"/>
      <c r="AV123" s="521"/>
      <c r="AW123" s="521"/>
      <c r="AX123" s="521"/>
      <c r="AY123" s="521"/>
      <c r="AZ123" s="521"/>
      <c r="BA123" s="521"/>
      <c r="BB123" s="521"/>
      <c r="BC123" s="521"/>
      <c r="BD123" s="521"/>
      <c r="BE123" s="521"/>
      <c r="BF123" s="521"/>
      <c r="BG123" s="484"/>
      <c r="BH123" s="484"/>
    </row>
    <row r="124" spans="1:60">
      <c r="A124" s="482"/>
      <c r="B124" s="482"/>
      <c r="C124" s="482"/>
      <c r="D124" s="521"/>
      <c r="E124" s="521"/>
      <c r="F124" s="522"/>
      <c r="G124" s="522"/>
      <c r="H124" s="522"/>
      <c r="I124" s="522"/>
      <c r="J124" s="522"/>
      <c r="K124" s="522"/>
      <c r="L124" s="522"/>
      <c r="M124" s="522"/>
      <c r="N124" s="522"/>
      <c r="O124" s="522"/>
      <c r="P124" s="522"/>
      <c r="Q124" s="522"/>
      <c r="R124" s="522"/>
      <c r="S124" s="522"/>
      <c r="T124" s="522"/>
      <c r="U124" s="522"/>
      <c r="V124" s="522"/>
      <c r="W124" s="522"/>
      <c r="X124" s="522"/>
      <c r="Y124" s="522"/>
      <c r="Z124" s="522"/>
      <c r="AA124" s="522"/>
      <c r="AB124" s="522"/>
      <c r="AC124" s="522"/>
      <c r="AD124" s="522"/>
      <c r="AE124" s="522"/>
      <c r="AF124" s="522"/>
      <c r="AG124" s="522"/>
      <c r="AH124" s="522"/>
      <c r="AI124" s="522"/>
      <c r="AJ124" s="522"/>
      <c r="AK124" s="521"/>
      <c r="AL124" s="521"/>
      <c r="AM124" s="522"/>
      <c r="AN124" s="521"/>
      <c r="AO124" s="521"/>
      <c r="AP124" s="521"/>
      <c r="AQ124" s="521"/>
      <c r="AR124" s="521"/>
      <c r="AS124" s="521"/>
      <c r="AT124" s="521"/>
      <c r="AU124" s="521"/>
      <c r="AV124" s="521"/>
      <c r="AW124" s="521"/>
      <c r="AX124" s="521"/>
      <c r="AY124" s="521"/>
      <c r="AZ124" s="521"/>
      <c r="BA124" s="521"/>
      <c r="BB124" s="521"/>
      <c r="BC124" s="521"/>
      <c r="BD124" s="521"/>
      <c r="BE124" s="521"/>
      <c r="BF124" s="521"/>
      <c r="BG124" s="484"/>
      <c r="BH124" s="484"/>
    </row>
    <row r="125" spans="1:60">
      <c r="A125" s="482"/>
      <c r="B125" s="482"/>
      <c r="C125" s="482"/>
      <c r="D125" s="521"/>
      <c r="E125" s="521"/>
      <c r="F125" s="522"/>
      <c r="G125" s="522"/>
      <c r="H125" s="522"/>
      <c r="I125" s="522"/>
      <c r="J125" s="522"/>
      <c r="K125" s="522"/>
      <c r="L125" s="522"/>
      <c r="M125" s="522"/>
      <c r="N125" s="522"/>
      <c r="O125" s="522"/>
      <c r="P125" s="522"/>
      <c r="Q125" s="522"/>
      <c r="R125" s="522"/>
      <c r="S125" s="522"/>
      <c r="T125" s="522"/>
      <c r="U125" s="522"/>
      <c r="V125" s="522"/>
      <c r="W125" s="522"/>
      <c r="X125" s="522"/>
      <c r="Y125" s="522"/>
      <c r="Z125" s="522"/>
      <c r="AA125" s="522"/>
      <c r="AB125" s="522"/>
      <c r="AC125" s="522"/>
      <c r="AD125" s="522"/>
      <c r="AE125" s="522"/>
      <c r="AF125" s="522"/>
      <c r="AG125" s="522"/>
      <c r="AH125" s="522"/>
      <c r="AI125" s="522"/>
      <c r="AJ125" s="522"/>
      <c r="AK125" s="521"/>
      <c r="AL125" s="521"/>
      <c r="AM125" s="522"/>
      <c r="AN125" s="521"/>
      <c r="AO125" s="521"/>
      <c r="AP125" s="521"/>
      <c r="AQ125" s="521"/>
      <c r="AR125" s="521"/>
      <c r="AS125" s="521"/>
      <c r="AT125" s="521"/>
      <c r="AU125" s="521"/>
      <c r="AV125" s="521"/>
      <c r="AW125" s="521"/>
      <c r="AX125" s="521"/>
      <c r="AY125" s="521"/>
      <c r="AZ125" s="521"/>
      <c r="BA125" s="521"/>
      <c r="BB125" s="521"/>
      <c r="BC125" s="521"/>
      <c r="BD125" s="521"/>
      <c r="BE125" s="521"/>
      <c r="BF125" s="521"/>
      <c r="BG125" s="484"/>
      <c r="BH125" s="484"/>
    </row>
    <row r="126" spans="1:60">
      <c r="A126" s="482"/>
      <c r="B126" s="482"/>
      <c r="C126" s="482"/>
      <c r="D126" s="521"/>
      <c r="E126" s="521"/>
      <c r="F126" s="522"/>
      <c r="G126" s="522"/>
      <c r="H126" s="522"/>
      <c r="I126" s="522"/>
      <c r="J126" s="522"/>
      <c r="K126" s="522"/>
      <c r="L126" s="522"/>
      <c r="M126" s="522"/>
      <c r="N126" s="522"/>
      <c r="O126" s="522"/>
      <c r="P126" s="522"/>
      <c r="Q126" s="522"/>
      <c r="R126" s="522"/>
      <c r="S126" s="522"/>
      <c r="T126" s="522"/>
      <c r="U126" s="522"/>
      <c r="V126" s="522"/>
      <c r="W126" s="522"/>
      <c r="X126" s="522"/>
      <c r="Y126" s="522"/>
      <c r="Z126" s="522"/>
      <c r="AA126" s="522"/>
      <c r="AB126" s="522"/>
      <c r="AC126" s="522"/>
      <c r="AD126" s="522"/>
      <c r="AE126" s="522"/>
      <c r="AF126" s="522"/>
      <c r="AG126" s="522"/>
      <c r="AH126" s="522"/>
      <c r="AI126" s="522"/>
      <c r="AJ126" s="522"/>
      <c r="AK126" s="521"/>
      <c r="AL126" s="521"/>
      <c r="AM126" s="522"/>
      <c r="AN126" s="521"/>
      <c r="AO126" s="521"/>
      <c r="AP126" s="521"/>
      <c r="AQ126" s="521"/>
      <c r="AR126" s="521"/>
      <c r="AS126" s="521"/>
      <c r="AT126" s="521"/>
      <c r="AU126" s="521"/>
      <c r="AV126" s="521"/>
      <c r="AW126" s="521"/>
      <c r="AX126" s="521"/>
      <c r="AY126" s="521"/>
      <c r="AZ126" s="521"/>
      <c r="BA126" s="521"/>
      <c r="BB126" s="521"/>
      <c r="BC126" s="521"/>
      <c r="BD126" s="521"/>
      <c r="BE126" s="521"/>
      <c r="BF126" s="521"/>
      <c r="BG126" s="484"/>
      <c r="BH126" s="484"/>
    </row>
    <row r="127" spans="1:60">
      <c r="A127" s="482"/>
      <c r="B127" s="482"/>
      <c r="C127" s="482"/>
      <c r="D127" s="521"/>
      <c r="E127" s="521"/>
      <c r="F127" s="522"/>
      <c r="G127" s="522"/>
      <c r="H127" s="522"/>
      <c r="I127" s="522"/>
      <c r="J127" s="522"/>
      <c r="K127" s="522"/>
      <c r="L127" s="522"/>
      <c r="M127" s="522"/>
      <c r="N127" s="522"/>
      <c r="O127" s="522"/>
      <c r="P127" s="522"/>
      <c r="Q127" s="522"/>
      <c r="R127" s="522"/>
      <c r="S127" s="522"/>
      <c r="T127" s="522"/>
      <c r="U127" s="522"/>
      <c r="V127" s="522"/>
      <c r="W127" s="522"/>
      <c r="X127" s="522"/>
      <c r="Y127" s="522"/>
      <c r="Z127" s="522"/>
      <c r="AA127" s="522"/>
      <c r="AB127" s="522"/>
      <c r="AC127" s="522"/>
      <c r="AD127" s="522"/>
      <c r="AE127" s="522"/>
      <c r="AF127" s="522"/>
      <c r="AG127" s="522"/>
      <c r="AH127" s="522"/>
      <c r="AI127" s="522"/>
      <c r="AJ127" s="522"/>
      <c r="AK127" s="521"/>
      <c r="AL127" s="521"/>
      <c r="AM127" s="522"/>
      <c r="AN127" s="521"/>
      <c r="AO127" s="521"/>
      <c r="AP127" s="521"/>
      <c r="AQ127" s="521"/>
      <c r="AR127" s="521"/>
      <c r="AS127" s="521"/>
      <c r="AT127" s="521"/>
      <c r="AU127" s="521"/>
      <c r="AV127" s="521"/>
      <c r="AW127" s="521"/>
      <c r="AX127" s="521"/>
      <c r="AY127" s="521"/>
      <c r="AZ127" s="521"/>
      <c r="BA127" s="521"/>
      <c r="BB127" s="521"/>
      <c r="BC127" s="521"/>
      <c r="BD127" s="521"/>
      <c r="BE127" s="521"/>
      <c r="BF127" s="521"/>
      <c r="BG127" s="484"/>
      <c r="BH127" s="484"/>
    </row>
    <row r="128" spans="1:60">
      <c r="A128" s="482"/>
      <c r="B128" s="482"/>
      <c r="C128" s="482"/>
      <c r="D128" s="521"/>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2"/>
      <c r="AK128" s="521"/>
      <c r="AL128" s="521"/>
      <c r="AM128" s="522"/>
      <c r="AN128" s="521"/>
      <c r="AO128" s="521"/>
      <c r="AP128" s="521"/>
      <c r="AQ128" s="521"/>
      <c r="AR128" s="521"/>
      <c r="AS128" s="521"/>
      <c r="AT128" s="521"/>
      <c r="AU128" s="521"/>
      <c r="AV128" s="521"/>
      <c r="AW128" s="521"/>
      <c r="AX128" s="521"/>
      <c r="AY128" s="521"/>
      <c r="AZ128" s="521"/>
      <c r="BA128" s="521"/>
      <c r="BB128" s="521"/>
      <c r="BC128" s="521"/>
      <c r="BD128" s="521"/>
      <c r="BE128" s="521"/>
      <c r="BF128" s="521"/>
      <c r="BG128" s="484"/>
      <c r="BH128" s="484"/>
    </row>
    <row r="129" spans="1:60" s="484" customFormat="1">
      <c r="A129" s="521"/>
      <c r="B129" s="521"/>
      <c r="C129" s="521"/>
      <c r="D129" s="521"/>
      <c r="E129" s="521"/>
      <c r="F129" s="522"/>
      <c r="G129" s="522"/>
      <c r="H129" s="522"/>
      <c r="I129" s="522"/>
      <c r="J129" s="522"/>
      <c r="K129" s="522"/>
      <c r="L129" s="522"/>
      <c r="M129" s="522"/>
      <c r="N129" s="522"/>
      <c r="O129" s="522"/>
      <c r="P129" s="522"/>
      <c r="Q129" s="522"/>
      <c r="R129" s="522"/>
      <c r="S129" s="522"/>
      <c r="T129" s="522"/>
      <c r="U129" s="522"/>
      <c r="V129" s="522"/>
      <c r="W129" s="522"/>
      <c r="X129" s="522"/>
      <c r="Y129" s="522"/>
      <c r="Z129" s="522"/>
      <c r="AA129" s="522"/>
      <c r="AB129" s="522"/>
      <c r="AC129" s="522"/>
      <c r="AD129" s="522"/>
      <c r="AE129" s="522"/>
      <c r="AF129" s="522"/>
      <c r="AG129" s="522"/>
      <c r="AH129" s="522"/>
      <c r="AI129" s="522"/>
      <c r="AJ129" s="522"/>
      <c r="AK129" s="521"/>
      <c r="AL129" s="521"/>
      <c r="AM129" s="522"/>
      <c r="AN129" s="521"/>
      <c r="AO129" s="521"/>
      <c r="AP129" s="521"/>
      <c r="AQ129" s="521"/>
      <c r="AR129" s="521"/>
      <c r="AS129" s="521"/>
      <c r="AT129" s="521"/>
      <c r="AU129" s="521"/>
      <c r="AV129" s="521"/>
      <c r="AW129" s="521"/>
      <c r="AX129" s="521"/>
      <c r="AY129" s="521"/>
      <c r="AZ129" s="521"/>
      <c r="BA129" s="521"/>
      <c r="BB129" s="521"/>
      <c r="BC129" s="521"/>
      <c r="BD129" s="521"/>
      <c r="BE129" s="521"/>
      <c r="BF129" s="521"/>
    </row>
    <row r="130" spans="1:60">
      <c r="A130" s="482"/>
      <c r="B130" s="482"/>
      <c r="C130" s="482"/>
      <c r="D130" s="521"/>
      <c r="E130" s="521"/>
      <c r="F130" s="523"/>
      <c r="G130" s="522"/>
      <c r="H130" s="142"/>
      <c r="I130" s="143"/>
      <c r="J130" s="522"/>
      <c r="K130" s="522"/>
      <c r="L130" s="522"/>
      <c r="M130" s="522"/>
      <c r="N130" s="522"/>
      <c r="O130" s="522"/>
      <c r="P130" s="522"/>
      <c r="Q130" s="522"/>
      <c r="R130" s="522"/>
      <c r="S130" s="522"/>
      <c r="T130" s="522"/>
      <c r="U130" s="522"/>
      <c r="V130" s="522"/>
      <c r="W130" s="522"/>
      <c r="X130" s="522"/>
      <c r="Y130" s="522"/>
      <c r="Z130" s="522"/>
      <c r="AA130" s="522"/>
      <c r="AB130" s="522"/>
      <c r="AC130" s="522"/>
      <c r="AD130" s="522"/>
      <c r="AE130" s="522"/>
      <c r="AF130" s="522"/>
      <c r="AG130" s="522"/>
      <c r="AH130" s="522"/>
      <c r="AI130" s="522"/>
      <c r="AJ130" s="522"/>
      <c r="AK130" s="521"/>
      <c r="AL130" s="521"/>
      <c r="AM130" s="522"/>
      <c r="AN130" s="521"/>
      <c r="AO130" s="521"/>
      <c r="AP130" s="521"/>
      <c r="AQ130" s="521"/>
      <c r="AR130" s="521"/>
      <c r="AS130" s="521"/>
      <c r="AT130" s="521"/>
      <c r="AU130" s="521"/>
      <c r="AV130" s="521"/>
      <c r="AW130" s="521"/>
      <c r="AX130" s="521"/>
      <c r="AY130" s="521"/>
      <c r="AZ130" s="521"/>
      <c r="BA130" s="521"/>
      <c r="BB130" s="521"/>
      <c r="BC130" s="521"/>
      <c r="BD130" s="521"/>
      <c r="BE130" s="521"/>
      <c r="BF130" s="521"/>
      <c r="BG130" s="484"/>
      <c r="BH130" s="484"/>
    </row>
    <row r="131" spans="1:60">
      <c r="A131" s="482"/>
      <c r="B131" s="482"/>
      <c r="C131" s="482"/>
      <c r="D131" s="521"/>
      <c r="E131" s="521"/>
      <c r="F131" s="523"/>
      <c r="G131" s="522"/>
      <c r="H131" s="142"/>
      <c r="I131" s="144"/>
      <c r="J131" s="522"/>
      <c r="K131" s="522"/>
      <c r="L131" s="522"/>
      <c r="M131" s="522"/>
      <c r="N131" s="522"/>
      <c r="O131" s="522"/>
      <c r="P131" s="522"/>
      <c r="Q131" s="522"/>
      <c r="R131" s="522"/>
      <c r="S131" s="522"/>
      <c r="T131" s="522"/>
      <c r="U131" s="522"/>
      <c r="V131" s="522"/>
      <c r="W131" s="522"/>
      <c r="X131" s="522"/>
      <c r="Y131" s="522"/>
      <c r="Z131" s="522"/>
      <c r="AA131" s="522"/>
      <c r="AB131" s="522"/>
      <c r="AC131" s="522"/>
      <c r="AD131" s="522"/>
      <c r="AE131" s="522"/>
      <c r="AF131" s="522"/>
      <c r="AG131" s="522"/>
      <c r="AH131" s="522"/>
      <c r="AI131" s="522"/>
      <c r="AJ131" s="522"/>
      <c r="AK131" s="521"/>
      <c r="AL131" s="521"/>
      <c r="AM131" s="522"/>
      <c r="AN131" s="521"/>
      <c r="AO131" s="521"/>
      <c r="AP131" s="521"/>
      <c r="AQ131" s="521"/>
      <c r="AR131" s="521"/>
      <c r="AS131" s="521"/>
      <c r="AT131" s="521"/>
      <c r="AU131" s="521"/>
      <c r="AV131" s="521"/>
      <c r="AW131" s="521"/>
      <c r="AX131" s="521"/>
      <c r="AY131" s="521"/>
      <c r="AZ131" s="521"/>
      <c r="BA131" s="521"/>
      <c r="BB131" s="521"/>
      <c r="BC131" s="521"/>
      <c r="BD131" s="521"/>
      <c r="BE131" s="521"/>
      <c r="BF131" s="521"/>
      <c r="BG131" s="484"/>
      <c r="BH131" s="484"/>
    </row>
    <row r="132" spans="1:60">
      <c r="A132" s="482"/>
      <c r="B132" s="482"/>
      <c r="C132" s="482"/>
      <c r="D132" s="521"/>
      <c r="E132" s="521"/>
      <c r="F132" s="523"/>
      <c r="G132" s="522"/>
      <c r="H132" s="144"/>
      <c r="I132" s="144"/>
      <c r="J132" s="522"/>
      <c r="K132" s="522"/>
      <c r="L132" s="522"/>
      <c r="M132" s="522"/>
      <c r="N132" s="522"/>
      <c r="O132" s="522"/>
      <c r="P132" s="522"/>
      <c r="Q132" s="522"/>
      <c r="R132" s="522"/>
      <c r="S132" s="522"/>
      <c r="T132" s="522"/>
      <c r="U132" s="522"/>
      <c r="V132" s="522"/>
      <c r="W132" s="522"/>
      <c r="X132" s="522"/>
      <c r="Y132" s="522"/>
      <c r="Z132" s="522"/>
      <c r="AA132" s="522"/>
      <c r="AB132" s="522"/>
      <c r="AC132" s="522"/>
      <c r="AD132" s="522"/>
      <c r="AE132" s="522"/>
      <c r="AF132" s="522"/>
      <c r="AG132" s="522"/>
      <c r="AH132" s="522"/>
      <c r="AI132" s="522"/>
      <c r="AJ132" s="522"/>
      <c r="AK132" s="521"/>
      <c r="AL132" s="521"/>
      <c r="AM132" s="522"/>
      <c r="AN132" s="521"/>
      <c r="AO132" s="521"/>
      <c r="AP132" s="521"/>
      <c r="AQ132" s="521"/>
      <c r="AR132" s="521"/>
      <c r="AS132" s="521"/>
      <c r="AT132" s="521"/>
      <c r="AU132" s="521"/>
      <c r="AV132" s="521"/>
      <c r="AW132" s="521"/>
      <c r="AX132" s="521"/>
      <c r="AY132" s="521"/>
      <c r="AZ132" s="521"/>
      <c r="BA132" s="521"/>
      <c r="BB132" s="521"/>
      <c r="BC132" s="521"/>
      <c r="BD132" s="521"/>
      <c r="BE132" s="521"/>
      <c r="BF132" s="521"/>
      <c r="BG132" s="484"/>
      <c r="BH132" s="484"/>
    </row>
    <row r="133" spans="1:60">
      <c r="A133" s="482"/>
      <c r="B133" s="482"/>
      <c r="C133" s="482"/>
      <c r="D133" s="521"/>
      <c r="E133" s="521"/>
      <c r="F133" s="523"/>
      <c r="G133" s="522"/>
      <c r="H133" s="144"/>
      <c r="I133" s="144"/>
      <c r="J133" s="522"/>
      <c r="K133" s="522"/>
      <c r="L133" s="522"/>
      <c r="M133" s="522"/>
      <c r="N133" s="522"/>
      <c r="O133" s="522"/>
      <c r="P133" s="522"/>
      <c r="Q133" s="522"/>
      <c r="R133" s="522"/>
      <c r="S133" s="522"/>
      <c r="T133" s="522"/>
      <c r="U133" s="522"/>
      <c r="V133" s="522"/>
      <c r="W133" s="522"/>
      <c r="X133" s="522"/>
      <c r="Y133" s="522"/>
      <c r="Z133" s="522"/>
      <c r="AA133" s="522"/>
      <c r="AB133" s="522"/>
      <c r="AC133" s="522"/>
      <c r="AD133" s="522"/>
      <c r="AE133" s="522"/>
      <c r="AF133" s="522"/>
      <c r="AG133" s="522"/>
      <c r="AH133" s="522"/>
      <c r="AI133" s="522"/>
      <c r="AJ133" s="522"/>
      <c r="AK133" s="521"/>
      <c r="AL133" s="521"/>
      <c r="AM133" s="522"/>
      <c r="AN133" s="521"/>
      <c r="AO133" s="521"/>
      <c r="AP133" s="521"/>
      <c r="AQ133" s="521"/>
      <c r="AR133" s="521"/>
      <c r="AS133" s="521"/>
      <c r="AT133" s="521"/>
      <c r="AU133" s="521"/>
      <c r="AV133" s="521"/>
      <c r="AW133" s="521"/>
      <c r="AX133" s="521"/>
      <c r="AY133" s="521"/>
      <c r="AZ133" s="521"/>
      <c r="BA133" s="521"/>
      <c r="BB133" s="521"/>
      <c r="BC133" s="521"/>
      <c r="BD133" s="521"/>
      <c r="BE133" s="521"/>
      <c r="BF133" s="521"/>
      <c r="BG133" s="484"/>
      <c r="BH133" s="484"/>
    </row>
    <row r="134" spans="1:60">
      <c r="A134" s="482"/>
      <c r="B134" s="482"/>
      <c r="C134" s="482"/>
      <c r="D134" s="521"/>
      <c r="E134" s="521"/>
      <c r="F134" s="522"/>
      <c r="G134" s="522"/>
      <c r="H134" s="522"/>
      <c r="I134" s="522"/>
      <c r="J134" s="522"/>
      <c r="K134" s="522"/>
      <c r="L134" s="522"/>
      <c r="M134" s="522"/>
      <c r="N134" s="522"/>
      <c r="O134" s="522"/>
      <c r="P134" s="522"/>
      <c r="Q134" s="522"/>
      <c r="R134" s="522"/>
      <c r="S134" s="522"/>
      <c r="T134" s="522"/>
      <c r="U134" s="522"/>
      <c r="V134" s="522"/>
      <c r="W134" s="522"/>
      <c r="X134" s="522"/>
      <c r="Y134" s="522"/>
      <c r="Z134" s="522"/>
      <c r="AA134" s="522"/>
      <c r="AB134" s="522"/>
      <c r="AC134" s="522"/>
      <c r="AD134" s="522"/>
      <c r="AE134" s="522"/>
      <c r="AF134" s="522"/>
      <c r="AG134" s="522"/>
      <c r="AH134" s="522"/>
      <c r="AI134" s="522"/>
      <c r="AJ134" s="522"/>
      <c r="AK134" s="521"/>
      <c r="AL134" s="521"/>
      <c r="AM134" s="522"/>
      <c r="AN134" s="521"/>
      <c r="AO134" s="521"/>
      <c r="AP134" s="521"/>
      <c r="AQ134" s="521"/>
      <c r="AR134" s="521"/>
      <c r="AS134" s="521"/>
      <c r="AT134" s="521"/>
      <c r="AU134" s="521"/>
      <c r="AV134" s="521"/>
      <c r="AW134" s="521"/>
      <c r="AX134" s="521"/>
      <c r="AY134" s="521"/>
      <c r="AZ134" s="521"/>
      <c r="BA134" s="521"/>
      <c r="BB134" s="521"/>
      <c r="BC134" s="521"/>
      <c r="BD134" s="521"/>
      <c r="BE134" s="521"/>
      <c r="BF134" s="521"/>
      <c r="BG134" s="484"/>
      <c r="BH134" s="484"/>
    </row>
    <row r="135" spans="1:60">
      <c r="A135" s="482"/>
      <c r="B135" s="482"/>
      <c r="C135" s="482"/>
      <c r="D135" s="521"/>
      <c r="E135" s="521"/>
      <c r="F135" s="522"/>
      <c r="G135" s="522"/>
      <c r="H135" s="522"/>
      <c r="I135" s="522"/>
      <c r="J135" s="522"/>
      <c r="K135" s="522"/>
      <c r="L135" s="522"/>
      <c r="M135" s="522"/>
      <c r="N135" s="522"/>
      <c r="O135" s="522"/>
      <c r="P135" s="522"/>
      <c r="Q135" s="522"/>
      <c r="R135" s="522"/>
      <c r="S135" s="522"/>
      <c r="T135" s="522"/>
      <c r="U135" s="522"/>
      <c r="V135" s="522"/>
      <c r="W135" s="522"/>
      <c r="X135" s="522"/>
      <c r="Y135" s="522"/>
      <c r="Z135" s="522"/>
      <c r="AA135" s="522"/>
      <c r="AB135" s="522"/>
      <c r="AC135" s="522"/>
      <c r="AD135" s="522"/>
      <c r="AE135" s="522"/>
      <c r="AF135" s="522"/>
      <c r="AG135" s="522"/>
      <c r="AH135" s="522"/>
      <c r="AI135" s="522"/>
      <c r="AJ135" s="522"/>
      <c r="AK135" s="521"/>
      <c r="AL135" s="521"/>
      <c r="AM135" s="522"/>
      <c r="AN135" s="521"/>
      <c r="AO135" s="521"/>
      <c r="AP135" s="521"/>
      <c r="AQ135" s="521"/>
      <c r="AR135" s="521"/>
      <c r="AS135" s="521"/>
      <c r="AT135" s="521"/>
      <c r="AU135" s="521"/>
      <c r="AV135" s="521"/>
      <c r="AW135" s="521"/>
      <c r="AX135" s="521"/>
      <c r="AY135" s="521"/>
      <c r="AZ135" s="521"/>
      <c r="BA135" s="521"/>
      <c r="BB135" s="521"/>
      <c r="BC135" s="521"/>
      <c r="BD135" s="521"/>
      <c r="BE135" s="521"/>
      <c r="BF135" s="521"/>
      <c r="BG135" s="484"/>
      <c r="BH135" s="484"/>
    </row>
    <row r="136" spans="1:60">
      <c r="A136" s="482"/>
      <c r="B136" s="482"/>
      <c r="C136" s="482"/>
      <c r="D136" s="521"/>
      <c r="E136" s="521"/>
      <c r="F136" s="522"/>
      <c r="G136" s="522"/>
      <c r="H136" s="522"/>
      <c r="I136" s="522"/>
      <c r="J136" s="522"/>
      <c r="K136" s="522"/>
      <c r="L136" s="522"/>
      <c r="M136" s="522"/>
      <c r="N136" s="522"/>
      <c r="O136" s="522"/>
      <c r="P136" s="522"/>
      <c r="Q136" s="522"/>
      <c r="R136" s="522"/>
      <c r="S136" s="522"/>
      <c r="T136" s="522"/>
      <c r="U136" s="522"/>
      <c r="V136" s="522"/>
      <c r="W136" s="522"/>
      <c r="X136" s="522"/>
      <c r="Y136" s="522"/>
      <c r="Z136" s="522"/>
      <c r="AA136" s="522"/>
      <c r="AB136" s="522"/>
      <c r="AC136" s="522"/>
      <c r="AD136" s="522"/>
      <c r="AE136" s="522"/>
      <c r="AF136" s="522"/>
      <c r="AG136" s="522"/>
      <c r="AH136" s="522"/>
      <c r="AI136" s="522"/>
      <c r="AJ136" s="522"/>
      <c r="AK136" s="521"/>
      <c r="AL136" s="521"/>
      <c r="AM136" s="522"/>
      <c r="AN136" s="521"/>
      <c r="AO136" s="521"/>
      <c r="AP136" s="521"/>
      <c r="AQ136" s="521"/>
      <c r="AR136" s="521"/>
      <c r="AS136" s="521"/>
      <c r="AT136" s="521"/>
      <c r="AU136" s="521"/>
      <c r="AV136" s="521"/>
      <c r="AW136" s="521"/>
      <c r="AX136" s="521"/>
      <c r="AY136" s="521"/>
      <c r="AZ136" s="521"/>
      <c r="BA136" s="521"/>
      <c r="BB136" s="521"/>
      <c r="BC136" s="521"/>
      <c r="BD136" s="521"/>
      <c r="BE136" s="521"/>
      <c r="BF136" s="521"/>
      <c r="BG136" s="484"/>
      <c r="BH136" s="484"/>
    </row>
    <row r="137" spans="1:60">
      <c r="A137" s="482"/>
      <c r="B137" s="482"/>
      <c r="C137" s="482"/>
      <c r="D137" s="521"/>
      <c r="E137" s="521"/>
      <c r="F137" s="521"/>
      <c r="G137" s="522"/>
      <c r="H137" s="521"/>
      <c r="I137" s="521"/>
      <c r="J137" s="521"/>
      <c r="K137" s="522"/>
      <c r="L137" s="522"/>
      <c r="M137" s="522"/>
      <c r="N137" s="522"/>
      <c r="O137" s="522"/>
      <c r="P137" s="521"/>
      <c r="Q137" s="521"/>
      <c r="R137" s="522"/>
      <c r="S137" s="521"/>
      <c r="T137" s="522"/>
      <c r="U137" s="522"/>
      <c r="V137" s="522"/>
      <c r="W137" s="522"/>
      <c r="X137" s="522"/>
      <c r="Y137" s="522"/>
      <c r="Z137" s="522"/>
      <c r="AA137" s="522"/>
      <c r="AB137" s="522"/>
      <c r="AC137" s="522"/>
      <c r="AD137" s="522"/>
      <c r="AE137" s="522"/>
      <c r="AF137" s="522"/>
      <c r="AG137" s="522"/>
      <c r="AH137" s="522"/>
      <c r="AI137" s="522"/>
      <c r="AJ137" s="522"/>
      <c r="AK137" s="521"/>
      <c r="AL137" s="521"/>
      <c r="AM137" s="522"/>
      <c r="AN137" s="521"/>
      <c r="AO137" s="521"/>
      <c r="AP137" s="521"/>
      <c r="AQ137" s="521"/>
      <c r="AR137" s="521"/>
      <c r="AS137" s="521"/>
      <c r="AT137" s="521"/>
      <c r="AU137" s="521"/>
      <c r="AV137" s="521"/>
      <c r="AW137" s="521"/>
      <c r="AX137" s="521"/>
      <c r="AY137" s="521"/>
      <c r="AZ137" s="521"/>
      <c r="BA137" s="521"/>
      <c r="BB137" s="521"/>
      <c r="BC137" s="521"/>
      <c r="BD137" s="521"/>
      <c r="BE137" s="521"/>
      <c r="BF137" s="521"/>
      <c r="BG137" s="484"/>
      <c r="BH137" s="484"/>
    </row>
    <row r="138" spans="1:60">
      <c r="A138" s="482"/>
      <c r="B138" s="482"/>
      <c r="C138" s="482"/>
      <c r="D138" s="521"/>
      <c r="E138" s="521"/>
      <c r="F138" s="521"/>
      <c r="G138" s="522"/>
      <c r="H138" s="521"/>
      <c r="I138" s="521"/>
      <c r="J138" s="521"/>
      <c r="K138" s="522"/>
      <c r="L138" s="522"/>
      <c r="M138" s="522"/>
      <c r="N138" s="522"/>
      <c r="O138" s="522"/>
      <c r="P138" s="521"/>
      <c r="Q138" s="521"/>
      <c r="R138" s="522"/>
      <c r="S138" s="521"/>
      <c r="T138" s="522"/>
      <c r="U138" s="522"/>
      <c r="V138" s="522"/>
      <c r="W138" s="522"/>
      <c r="X138" s="522"/>
      <c r="Y138" s="522"/>
      <c r="Z138" s="522"/>
      <c r="AA138" s="522"/>
      <c r="AB138" s="522"/>
      <c r="AC138" s="522"/>
      <c r="AD138" s="522"/>
      <c r="AE138" s="522"/>
      <c r="AF138" s="522"/>
      <c r="AG138" s="522"/>
      <c r="AH138" s="522"/>
      <c r="AI138" s="522"/>
      <c r="AJ138" s="522"/>
      <c r="AK138" s="521"/>
      <c r="AL138" s="521"/>
      <c r="AM138" s="522"/>
      <c r="AN138" s="521"/>
      <c r="AO138" s="521"/>
      <c r="AP138" s="521"/>
      <c r="AQ138" s="521"/>
      <c r="AR138" s="521"/>
      <c r="AS138" s="521"/>
      <c r="AT138" s="521"/>
      <c r="AU138" s="521"/>
      <c r="AV138" s="521"/>
      <c r="AW138" s="521"/>
      <c r="AX138" s="521"/>
      <c r="AY138" s="521"/>
      <c r="AZ138" s="521"/>
      <c r="BA138" s="521"/>
      <c r="BB138" s="521"/>
      <c r="BC138" s="521"/>
      <c r="BD138" s="521"/>
      <c r="BE138" s="521"/>
      <c r="BF138" s="521"/>
      <c r="BG138" s="484"/>
      <c r="BH138" s="484"/>
    </row>
    <row r="139" spans="1:60">
      <c r="A139" s="482"/>
      <c r="B139" s="482"/>
      <c r="C139" s="482"/>
      <c r="D139" s="482"/>
      <c r="E139" s="482"/>
      <c r="F139" s="483"/>
      <c r="G139" s="483"/>
      <c r="H139" s="483"/>
      <c r="I139" s="483"/>
      <c r="J139" s="483"/>
      <c r="K139" s="483"/>
      <c r="L139" s="483"/>
      <c r="M139" s="483"/>
      <c r="N139" s="483"/>
      <c r="O139" s="483"/>
      <c r="P139" s="483"/>
      <c r="Q139" s="483"/>
      <c r="R139" s="483"/>
      <c r="S139" s="483"/>
      <c r="T139" s="483"/>
      <c r="U139" s="483"/>
      <c r="V139" s="483"/>
      <c r="W139" s="483"/>
      <c r="X139" s="483"/>
      <c r="Y139" s="483"/>
      <c r="Z139" s="483"/>
      <c r="AA139" s="483"/>
      <c r="AB139" s="483"/>
      <c r="AC139" s="483"/>
      <c r="AD139" s="483"/>
      <c r="AE139" s="483"/>
      <c r="AF139" s="483"/>
      <c r="AG139" s="483"/>
      <c r="AH139" s="483"/>
      <c r="AI139" s="483"/>
      <c r="AJ139" s="483"/>
      <c r="AK139" s="482"/>
      <c r="AL139" s="482"/>
      <c r="AM139" s="483"/>
      <c r="AN139" s="482"/>
      <c r="AO139" s="482"/>
      <c r="AP139" s="482"/>
      <c r="AQ139" s="482"/>
      <c r="AR139" s="482"/>
      <c r="AS139" s="482"/>
      <c r="AT139" s="482"/>
      <c r="AU139" s="482"/>
      <c r="AV139" s="482"/>
      <c r="AW139" s="482"/>
      <c r="AX139" s="482"/>
      <c r="AY139" s="482"/>
      <c r="AZ139" s="482"/>
      <c r="BA139" s="482"/>
      <c r="BB139" s="482"/>
      <c r="BC139" s="482"/>
      <c r="BD139" s="482"/>
      <c r="BE139" s="482"/>
      <c r="BF139" s="482"/>
    </row>
    <row r="140" spans="1:60">
      <c r="A140" s="482"/>
      <c r="B140" s="482"/>
      <c r="C140" s="482"/>
      <c r="D140" s="482"/>
      <c r="E140" s="482"/>
      <c r="F140" s="483"/>
      <c r="G140" s="483"/>
      <c r="H140" s="483"/>
      <c r="I140" s="483"/>
      <c r="J140" s="483"/>
      <c r="K140" s="483"/>
      <c r="L140" s="483"/>
      <c r="M140" s="483"/>
      <c r="N140" s="483"/>
      <c r="O140" s="483"/>
      <c r="P140" s="483"/>
      <c r="Q140" s="483"/>
      <c r="R140" s="483"/>
      <c r="S140" s="483"/>
      <c r="T140" s="483"/>
      <c r="U140" s="483"/>
      <c r="V140" s="483"/>
      <c r="W140" s="483"/>
      <c r="X140" s="483"/>
      <c r="Y140" s="483"/>
      <c r="Z140" s="483"/>
      <c r="AA140" s="483"/>
      <c r="AB140" s="483"/>
      <c r="AC140" s="483"/>
      <c r="AD140" s="483"/>
      <c r="AE140" s="483"/>
      <c r="AF140" s="483"/>
      <c r="AG140" s="483"/>
      <c r="AH140" s="483"/>
      <c r="AI140" s="483"/>
      <c r="AJ140" s="483"/>
      <c r="AK140" s="482"/>
      <c r="AL140" s="482"/>
      <c r="AM140" s="483"/>
      <c r="AN140" s="482"/>
      <c r="AO140" s="482"/>
      <c r="AP140" s="482"/>
      <c r="AQ140" s="482"/>
      <c r="AR140" s="482"/>
      <c r="AS140" s="482"/>
      <c r="AT140" s="482"/>
      <c r="AU140" s="482"/>
      <c r="AV140" s="482"/>
      <c r="AW140" s="482"/>
      <c r="AX140" s="482"/>
      <c r="AY140" s="482"/>
      <c r="AZ140" s="482"/>
      <c r="BA140" s="482"/>
      <c r="BB140" s="482"/>
      <c r="BC140" s="482"/>
      <c r="BD140" s="482"/>
      <c r="BE140" s="482"/>
      <c r="BF140" s="482"/>
    </row>
    <row r="141" spans="1:60">
      <c r="A141" s="482"/>
      <c r="B141" s="482"/>
      <c r="C141" s="482"/>
      <c r="D141" s="482"/>
      <c r="E141" s="482"/>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c r="AE141" s="483"/>
      <c r="AF141" s="483"/>
      <c r="AG141" s="483"/>
      <c r="AH141" s="483"/>
      <c r="AI141" s="483"/>
      <c r="AJ141" s="483"/>
      <c r="AK141" s="482"/>
      <c r="AL141" s="482"/>
      <c r="AM141" s="483"/>
      <c r="AN141" s="482"/>
      <c r="AO141" s="482"/>
      <c r="AP141" s="482"/>
      <c r="AQ141" s="482"/>
      <c r="AR141" s="482"/>
      <c r="AS141" s="482"/>
      <c r="AT141" s="482"/>
      <c r="AU141" s="482"/>
      <c r="AV141" s="482"/>
      <c r="AW141" s="482"/>
      <c r="AX141" s="482"/>
      <c r="AY141" s="482"/>
      <c r="AZ141" s="482"/>
      <c r="BA141" s="482"/>
      <c r="BB141" s="482"/>
      <c r="BC141" s="482"/>
      <c r="BD141" s="482"/>
      <c r="BE141" s="482"/>
      <c r="BF141" s="482"/>
    </row>
    <row r="142" spans="1:60">
      <c r="A142" s="482"/>
      <c r="B142" s="482"/>
      <c r="C142" s="482"/>
      <c r="D142" s="482"/>
      <c r="E142" s="482"/>
      <c r="F142" s="483"/>
      <c r="G142" s="483"/>
      <c r="H142" s="483"/>
      <c r="I142" s="483"/>
      <c r="J142" s="483"/>
      <c r="K142" s="483"/>
      <c r="L142" s="483"/>
      <c r="M142" s="483"/>
      <c r="N142" s="483"/>
      <c r="O142" s="483"/>
      <c r="P142" s="483"/>
      <c r="Q142" s="483"/>
      <c r="R142" s="483"/>
      <c r="S142" s="483"/>
      <c r="T142" s="483"/>
      <c r="U142" s="483"/>
      <c r="V142" s="483"/>
      <c r="W142" s="483"/>
      <c r="X142" s="483"/>
      <c r="Y142" s="483"/>
      <c r="Z142" s="483"/>
      <c r="AA142" s="483"/>
      <c r="AB142" s="483"/>
      <c r="AC142" s="483"/>
      <c r="AD142" s="483"/>
      <c r="AE142" s="483"/>
      <c r="AF142" s="483"/>
      <c r="AG142" s="483"/>
      <c r="AH142" s="483"/>
      <c r="AI142" s="483"/>
      <c r="AJ142" s="483"/>
      <c r="AK142" s="482"/>
      <c r="AL142" s="482"/>
      <c r="AM142" s="483"/>
      <c r="AN142" s="482"/>
      <c r="AO142" s="482"/>
      <c r="AP142" s="482"/>
      <c r="AQ142" s="482"/>
      <c r="AR142" s="482"/>
      <c r="AS142" s="482"/>
      <c r="AT142" s="482"/>
      <c r="AU142" s="482"/>
      <c r="AV142" s="482"/>
      <c r="AW142" s="482"/>
      <c r="AX142" s="482"/>
      <c r="AY142" s="482"/>
      <c r="AZ142" s="482"/>
      <c r="BA142" s="482"/>
      <c r="BB142" s="482"/>
      <c r="BC142" s="482"/>
      <c r="BD142" s="482"/>
      <c r="BE142" s="482"/>
      <c r="BF142" s="482"/>
    </row>
    <row r="143" spans="1:60">
      <c r="A143" s="482"/>
      <c r="B143" s="482"/>
      <c r="C143" s="482"/>
      <c r="D143" s="482"/>
      <c r="E143" s="482"/>
      <c r="F143" s="483"/>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c r="AE143" s="483"/>
      <c r="AF143" s="483"/>
      <c r="AG143" s="483"/>
      <c r="AH143" s="483"/>
      <c r="AI143" s="483"/>
      <c r="AJ143" s="483"/>
      <c r="AK143" s="482"/>
      <c r="AL143" s="482"/>
      <c r="AM143" s="483"/>
      <c r="AN143" s="482"/>
      <c r="AO143" s="482"/>
      <c r="AP143" s="482"/>
      <c r="AQ143" s="482"/>
      <c r="AR143" s="482"/>
      <c r="AS143" s="482"/>
      <c r="AT143" s="482"/>
      <c r="AU143" s="482"/>
      <c r="AV143" s="482"/>
      <c r="AW143" s="482"/>
      <c r="AX143" s="482"/>
      <c r="AY143" s="482"/>
      <c r="AZ143" s="482"/>
      <c r="BA143" s="482"/>
      <c r="BB143" s="482"/>
      <c r="BC143" s="482"/>
      <c r="BD143" s="482"/>
      <c r="BE143" s="482"/>
      <c r="BF143" s="482"/>
    </row>
    <row r="144" spans="1:60">
      <c r="A144" s="482"/>
      <c r="B144" s="482"/>
      <c r="C144" s="482"/>
      <c r="D144" s="482"/>
      <c r="E144" s="482"/>
      <c r="F144" s="483"/>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c r="AE144" s="483"/>
      <c r="AF144" s="483"/>
      <c r="AG144" s="483"/>
      <c r="AH144" s="483"/>
      <c r="AI144" s="483"/>
      <c r="AJ144" s="483"/>
      <c r="AK144" s="482"/>
      <c r="AL144" s="482"/>
      <c r="AM144" s="483"/>
      <c r="AN144" s="482"/>
      <c r="AO144" s="482"/>
      <c r="AP144" s="482"/>
      <c r="AQ144" s="482"/>
      <c r="AR144" s="482"/>
      <c r="AS144" s="482"/>
      <c r="AT144" s="482"/>
      <c r="AU144" s="482"/>
      <c r="AV144" s="482"/>
      <c r="AW144" s="482"/>
      <c r="AX144" s="482"/>
      <c r="AY144" s="482"/>
      <c r="AZ144" s="482"/>
      <c r="BA144" s="482"/>
      <c r="BB144" s="482"/>
      <c r="BC144" s="482"/>
      <c r="BD144" s="482"/>
      <c r="BE144" s="482"/>
      <c r="BF144" s="482"/>
    </row>
    <row r="145" spans="1:58">
      <c r="A145" s="482"/>
      <c r="B145" s="482"/>
      <c r="C145" s="482"/>
      <c r="D145" s="482"/>
      <c r="E145" s="482"/>
      <c r="F145" s="483"/>
      <c r="G145" s="483"/>
      <c r="H145" s="483"/>
      <c r="I145" s="483"/>
      <c r="J145" s="483"/>
      <c r="K145" s="483"/>
      <c r="L145" s="483"/>
      <c r="M145" s="483"/>
      <c r="N145" s="483"/>
      <c r="O145" s="483"/>
      <c r="P145" s="483"/>
      <c r="Q145" s="483"/>
      <c r="R145" s="483"/>
      <c r="S145" s="483"/>
      <c r="T145" s="483"/>
      <c r="U145" s="483"/>
      <c r="V145" s="483"/>
      <c r="W145" s="483"/>
      <c r="X145" s="483"/>
      <c r="Y145" s="483"/>
      <c r="Z145" s="483"/>
      <c r="AA145" s="483"/>
      <c r="AB145" s="483"/>
      <c r="AC145" s="483"/>
      <c r="AD145" s="483"/>
      <c r="AE145" s="483"/>
      <c r="AF145" s="483"/>
      <c r="AG145" s="483"/>
      <c r="AH145" s="483"/>
      <c r="AI145" s="483"/>
      <c r="AJ145" s="483"/>
      <c r="AK145" s="482"/>
      <c r="AL145" s="482"/>
      <c r="AM145" s="483"/>
      <c r="AN145" s="482"/>
      <c r="AO145" s="482"/>
      <c r="AP145" s="482"/>
      <c r="AQ145" s="482"/>
      <c r="AR145" s="482"/>
      <c r="AS145" s="482"/>
      <c r="AT145" s="482"/>
      <c r="AU145" s="482"/>
      <c r="AV145" s="482"/>
      <c r="AW145" s="482"/>
      <c r="AX145" s="482"/>
      <c r="AY145" s="482"/>
      <c r="AZ145" s="482"/>
      <c r="BA145" s="482"/>
      <c r="BB145" s="482"/>
      <c r="BC145" s="482"/>
      <c r="BD145" s="482"/>
      <c r="BE145" s="482"/>
      <c r="BF145" s="482"/>
    </row>
    <row r="146" spans="1:58">
      <c r="A146" s="482"/>
      <c r="B146" s="482"/>
      <c r="C146" s="482"/>
      <c r="D146" s="482"/>
      <c r="E146" s="482"/>
      <c r="F146" s="482"/>
      <c r="G146" s="483"/>
      <c r="H146" s="482"/>
      <c r="I146" s="483"/>
      <c r="J146" s="482"/>
      <c r="K146" s="483"/>
      <c r="L146" s="483"/>
      <c r="M146" s="483"/>
      <c r="N146" s="483"/>
      <c r="O146" s="483"/>
      <c r="P146" s="482"/>
      <c r="Q146" s="482"/>
      <c r="R146" s="483"/>
      <c r="S146" s="482"/>
      <c r="T146" s="483"/>
      <c r="U146" s="483"/>
      <c r="V146" s="483"/>
      <c r="W146" s="483"/>
      <c r="X146" s="483"/>
      <c r="Y146" s="483"/>
      <c r="Z146" s="483"/>
      <c r="AA146" s="483"/>
      <c r="AB146" s="483"/>
      <c r="AC146" s="483"/>
      <c r="AD146" s="483"/>
      <c r="AE146" s="483"/>
      <c r="AF146" s="483"/>
      <c r="AG146" s="483"/>
      <c r="AH146" s="483"/>
      <c r="AI146" s="483"/>
      <c r="AJ146" s="483"/>
      <c r="AK146" s="482"/>
      <c r="AL146" s="482"/>
      <c r="AM146" s="483"/>
      <c r="AN146" s="482"/>
      <c r="AO146" s="482"/>
      <c r="AP146" s="482"/>
      <c r="AQ146" s="482"/>
      <c r="AR146" s="482"/>
      <c r="AS146" s="482"/>
      <c r="AT146" s="482"/>
      <c r="AU146" s="482"/>
      <c r="AV146" s="482"/>
      <c r="AW146" s="482"/>
      <c r="AX146" s="482"/>
      <c r="AY146" s="482"/>
      <c r="AZ146" s="482"/>
      <c r="BA146" s="482"/>
      <c r="BB146" s="482"/>
      <c r="BC146" s="482"/>
      <c r="BD146" s="482"/>
      <c r="BE146" s="482"/>
      <c r="BF146" s="482"/>
    </row>
    <row r="147" spans="1:58">
      <c r="A147" s="482"/>
      <c r="B147" s="482"/>
      <c r="C147" s="482"/>
      <c r="D147" s="482"/>
      <c r="E147" s="482"/>
      <c r="F147" s="482"/>
      <c r="G147" s="483"/>
      <c r="H147" s="482"/>
      <c r="I147" s="483"/>
      <c r="J147" s="482"/>
      <c r="K147" s="483"/>
      <c r="L147" s="483"/>
      <c r="M147" s="483"/>
      <c r="N147" s="483"/>
      <c r="O147" s="483"/>
      <c r="P147" s="482"/>
      <c r="Q147" s="482"/>
      <c r="R147" s="483"/>
      <c r="S147" s="482"/>
      <c r="T147" s="483"/>
      <c r="U147" s="483"/>
      <c r="V147" s="483"/>
      <c r="W147" s="483"/>
      <c r="X147" s="483"/>
      <c r="Y147" s="483"/>
      <c r="Z147" s="483"/>
      <c r="AA147" s="483"/>
      <c r="AB147" s="483"/>
      <c r="AC147" s="483"/>
      <c r="AD147" s="483"/>
      <c r="AE147" s="483"/>
      <c r="AF147" s="483"/>
      <c r="AG147" s="483"/>
      <c r="AH147" s="483"/>
      <c r="AI147" s="483"/>
      <c r="AJ147" s="483"/>
      <c r="AK147" s="482"/>
      <c r="AL147" s="482"/>
      <c r="AM147" s="483"/>
      <c r="AN147" s="482"/>
      <c r="AO147" s="482"/>
      <c r="AP147" s="482"/>
      <c r="AQ147" s="482"/>
      <c r="AR147" s="482"/>
      <c r="AS147" s="482"/>
      <c r="AT147" s="482"/>
      <c r="AU147" s="482"/>
      <c r="AV147" s="482"/>
      <c r="AW147" s="482"/>
      <c r="AX147" s="482"/>
      <c r="AY147" s="482"/>
      <c r="AZ147" s="482"/>
      <c r="BA147" s="482"/>
      <c r="BB147" s="482"/>
      <c r="BC147" s="482"/>
      <c r="BD147" s="482"/>
      <c r="BE147" s="482"/>
      <c r="BF147" s="482"/>
    </row>
    <row r="148" spans="1:58">
      <c r="A148" s="482"/>
      <c r="B148" s="482"/>
      <c r="C148" s="482"/>
      <c r="D148" s="482"/>
      <c r="E148" s="482"/>
      <c r="F148" s="482"/>
      <c r="G148" s="483"/>
      <c r="H148" s="482"/>
      <c r="I148" s="483"/>
      <c r="J148" s="482"/>
      <c r="K148" s="483"/>
      <c r="L148" s="483"/>
      <c r="M148" s="483"/>
      <c r="N148" s="483"/>
      <c r="O148" s="483"/>
      <c r="P148" s="482"/>
      <c r="Q148" s="482"/>
      <c r="R148" s="483"/>
      <c r="S148" s="482"/>
      <c r="T148" s="483"/>
      <c r="U148" s="483"/>
      <c r="V148" s="483"/>
      <c r="W148" s="483"/>
      <c r="X148" s="483"/>
      <c r="Y148" s="483"/>
      <c r="Z148" s="483"/>
      <c r="AA148" s="483"/>
      <c r="AB148" s="483"/>
      <c r="AC148" s="483"/>
      <c r="AD148" s="483"/>
      <c r="AE148" s="483"/>
      <c r="AF148" s="483"/>
      <c r="AG148" s="483"/>
      <c r="AH148" s="483"/>
      <c r="AI148" s="483"/>
      <c r="AJ148" s="483"/>
      <c r="AK148" s="482"/>
      <c r="AL148" s="482"/>
      <c r="AM148" s="483"/>
      <c r="AN148" s="482"/>
      <c r="AO148" s="482"/>
      <c r="AP148" s="482"/>
      <c r="AQ148" s="482"/>
      <c r="AR148" s="482"/>
      <c r="AS148" s="482"/>
      <c r="AT148" s="482"/>
      <c r="AU148" s="482"/>
      <c r="AV148" s="482"/>
      <c r="AW148" s="482"/>
      <c r="AX148" s="482"/>
      <c r="AY148" s="482"/>
      <c r="AZ148" s="482"/>
      <c r="BA148" s="482"/>
      <c r="BB148" s="482"/>
      <c r="BC148" s="482"/>
      <c r="BD148" s="482"/>
      <c r="BE148" s="482"/>
      <c r="BF148" s="482"/>
    </row>
    <row r="149" spans="1:58">
      <c r="A149" s="482"/>
      <c r="B149" s="482"/>
      <c r="C149" s="482"/>
      <c r="D149" s="482"/>
      <c r="E149" s="482"/>
      <c r="F149" s="482"/>
      <c r="G149" s="483"/>
      <c r="H149" s="482"/>
      <c r="I149" s="483"/>
      <c r="J149" s="482"/>
      <c r="K149" s="483"/>
      <c r="L149" s="483"/>
      <c r="M149" s="483"/>
      <c r="N149" s="483"/>
      <c r="O149" s="483"/>
      <c r="P149" s="482"/>
      <c r="Q149" s="482"/>
      <c r="R149" s="483"/>
      <c r="S149" s="482"/>
      <c r="T149" s="483"/>
      <c r="U149" s="483"/>
      <c r="V149" s="483"/>
      <c r="W149" s="483"/>
      <c r="X149" s="483"/>
      <c r="Y149" s="483"/>
      <c r="Z149" s="483"/>
      <c r="AA149" s="483"/>
      <c r="AB149" s="483"/>
      <c r="AC149" s="483"/>
      <c r="AD149" s="483"/>
      <c r="AE149" s="483"/>
      <c r="AF149" s="483"/>
      <c r="AG149" s="483"/>
      <c r="AH149" s="483"/>
      <c r="AI149" s="483"/>
      <c r="AJ149" s="483"/>
      <c r="AK149" s="482"/>
      <c r="AL149" s="482"/>
      <c r="AM149" s="483"/>
      <c r="AN149" s="482"/>
      <c r="AO149" s="482"/>
      <c r="AP149" s="482"/>
      <c r="AQ149" s="482"/>
      <c r="AR149" s="482"/>
      <c r="AS149" s="482"/>
      <c r="AT149" s="482"/>
      <c r="AU149" s="482"/>
      <c r="AV149" s="482"/>
      <c r="AW149" s="482"/>
      <c r="AX149" s="482"/>
      <c r="AY149" s="482"/>
      <c r="AZ149" s="482"/>
      <c r="BA149" s="482"/>
      <c r="BB149" s="482"/>
      <c r="BC149" s="482"/>
      <c r="BD149" s="482"/>
      <c r="BE149" s="482"/>
      <c r="BF149" s="482"/>
    </row>
    <row r="150" spans="1:58" ht="12.75" customHeight="1">
      <c r="A150" s="482"/>
      <c r="B150" s="482"/>
      <c r="C150" s="482"/>
      <c r="D150" s="482"/>
      <c r="E150" s="482"/>
      <c r="F150" s="482"/>
      <c r="G150" s="482"/>
      <c r="H150" s="482"/>
      <c r="I150" s="482"/>
      <c r="J150" s="482"/>
      <c r="K150" s="483"/>
      <c r="L150" s="483"/>
      <c r="M150" s="483"/>
      <c r="N150" s="483"/>
      <c r="O150" s="483"/>
      <c r="P150" s="482"/>
      <c r="Q150" s="482"/>
      <c r="R150" s="483"/>
      <c r="S150" s="482"/>
      <c r="T150" s="483"/>
      <c r="U150" s="483"/>
      <c r="V150" s="483"/>
      <c r="W150" s="483"/>
      <c r="X150" s="483"/>
      <c r="Y150" s="483"/>
      <c r="Z150" s="483"/>
      <c r="AA150" s="483"/>
      <c r="AB150" s="483"/>
      <c r="AC150" s="483"/>
      <c r="AD150" s="483"/>
      <c r="AE150" s="483"/>
      <c r="AF150" s="483"/>
      <c r="AG150" s="483"/>
      <c r="AH150" s="483"/>
      <c r="AI150" s="483"/>
      <c r="AJ150" s="483"/>
      <c r="AK150" s="482"/>
      <c r="AL150" s="482"/>
      <c r="AM150" s="483"/>
      <c r="AN150" s="482"/>
      <c r="AO150" s="482"/>
      <c r="AP150" s="482"/>
      <c r="AQ150" s="482"/>
      <c r="AR150" s="482"/>
      <c r="AS150" s="482"/>
      <c r="AT150" s="482"/>
      <c r="AU150" s="482"/>
      <c r="AV150" s="482"/>
      <c r="AW150" s="482"/>
      <c r="AX150" s="482"/>
      <c r="AY150" s="482"/>
      <c r="AZ150" s="482"/>
      <c r="BA150" s="482"/>
      <c r="BB150" s="482"/>
      <c r="BC150" s="482"/>
      <c r="BD150" s="482"/>
      <c r="BE150" s="482"/>
      <c r="BF150" s="482"/>
    </row>
    <row r="151" spans="1:58">
      <c r="A151" s="482"/>
      <c r="B151" s="482"/>
      <c r="C151" s="482"/>
      <c r="D151" s="482"/>
      <c r="E151" s="482"/>
      <c r="F151" s="482"/>
      <c r="G151" s="483"/>
      <c r="H151" s="482"/>
      <c r="I151" s="483"/>
      <c r="J151" s="482"/>
      <c r="K151" s="483"/>
      <c r="L151" s="483"/>
      <c r="M151" s="483"/>
      <c r="N151" s="483"/>
      <c r="O151" s="483"/>
      <c r="P151" s="482"/>
      <c r="Q151" s="482"/>
      <c r="R151" s="483"/>
      <c r="S151" s="482"/>
      <c r="T151" s="483"/>
      <c r="U151" s="483"/>
      <c r="V151" s="483"/>
      <c r="W151" s="483"/>
      <c r="X151" s="483"/>
      <c r="Y151" s="483"/>
      <c r="Z151" s="483"/>
      <c r="AA151" s="483"/>
      <c r="AB151" s="483"/>
      <c r="AC151" s="483"/>
      <c r="AD151" s="483"/>
      <c r="AE151" s="483"/>
      <c r="AF151" s="483"/>
      <c r="AG151" s="483"/>
      <c r="AH151" s="483"/>
      <c r="AI151" s="483"/>
      <c r="AJ151" s="483"/>
      <c r="AK151" s="482"/>
      <c r="AL151" s="482"/>
      <c r="AM151" s="483"/>
      <c r="AN151" s="482"/>
      <c r="AO151" s="482"/>
      <c r="AP151" s="482"/>
      <c r="AQ151" s="482"/>
      <c r="AR151" s="482"/>
      <c r="AS151" s="482"/>
      <c r="AT151" s="482"/>
      <c r="AU151" s="482"/>
      <c r="AV151" s="482"/>
      <c r="AW151" s="482"/>
      <c r="AX151" s="482"/>
      <c r="AY151" s="482"/>
      <c r="AZ151" s="482"/>
      <c r="BA151" s="482"/>
      <c r="BB151" s="482"/>
      <c r="BC151" s="482"/>
      <c r="BD151" s="482"/>
      <c r="BE151" s="482"/>
      <c r="BF151" s="482"/>
    </row>
    <row r="152" spans="1:58">
      <c r="A152" s="63" t="s">
        <v>502</v>
      </c>
      <c r="B152" s="63" t="s">
        <v>501</v>
      </c>
      <c r="C152" s="63" t="s">
        <v>500</v>
      </c>
      <c r="D152" s="63" t="s">
        <v>499</v>
      </c>
      <c r="E152" s="63" t="s">
        <v>498</v>
      </c>
      <c r="F152" s="63" t="s">
        <v>497</v>
      </c>
      <c r="G152" s="63" t="s">
        <v>496</v>
      </c>
      <c r="H152" s="63" t="s">
        <v>495</v>
      </c>
      <c r="I152" s="63" t="s">
        <v>494</v>
      </c>
      <c r="J152" s="63" t="s">
        <v>493</v>
      </c>
      <c r="K152" s="63" t="s">
        <v>492</v>
      </c>
      <c r="L152" s="63" t="s">
        <v>491</v>
      </c>
      <c r="M152" s="63" t="s">
        <v>490</v>
      </c>
      <c r="N152" s="63" t="s">
        <v>489</v>
      </c>
      <c r="O152" s="63" t="s">
        <v>488</v>
      </c>
      <c r="P152" s="63" t="s">
        <v>487</v>
      </c>
      <c r="Q152" s="63" t="s">
        <v>486</v>
      </c>
      <c r="R152" s="63" t="s">
        <v>485</v>
      </c>
      <c r="S152" s="63" t="s">
        <v>484</v>
      </c>
      <c r="T152" s="63" t="s">
        <v>483</v>
      </c>
      <c r="U152" s="63" t="s">
        <v>482</v>
      </c>
      <c r="V152" s="63" t="s">
        <v>481</v>
      </c>
      <c r="W152" s="63" t="s">
        <v>480</v>
      </c>
      <c r="X152" s="63" t="s">
        <v>479</v>
      </c>
      <c r="Y152" s="63" t="s">
        <v>478</v>
      </c>
      <c r="Z152" s="63" t="s">
        <v>477</v>
      </c>
      <c r="AA152" s="63" t="s">
        <v>476</v>
      </c>
      <c r="AB152" s="63" t="s">
        <v>475</v>
      </c>
      <c r="AC152" s="63" t="s">
        <v>474</v>
      </c>
      <c r="AD152" s="63" t="s">
        <v>473</v>
      </c>
      <c r="AE152" s="63" t="s">
        <v>472</v>
      </c>
      <c r="AF152" s="63" t="s">
        <v>471</v>
      </c>
      <c r="AG152" s="63" t="s">
        <v>470</v>
      </c>
      <c r="AH152" s="63" t="s">
        <v>469</v>
      </c>
      <c r="AI152" s="63" t="s">
        <v>468</v>
      </c>
      <c r="AJ152" s="64" t="s">
        <v>467</v>
      </c>
      <c r="AK152" s="63" t="s">
        <v>466</v>
      </c>
      <c r="AL152" s="63" t="s">
        <v>465</v>
      </c>
      <c r="AM152" s="64" t="s">
        <v>464</v>
      </c>
      <c r="AN152" s="63" t="s">
        <v>463</v>
      </c>
      <c r="AO152" s="63" t="s">
        <v>462</v>
      </c>
      <c r="AP152" s="63" t="s">
        <v>461</v>
      </c>
      <c r="AQ152" s="63" t="s">
        <v>460</v>
      </c>
      <c r="AR152" s="63" t="s">
        <v>459</v>
      </c>
      <c r="AS152" s="63" t="s">
        <v>458</v>
      </c>
      <c r="AT152" s="63" t="s">
        <v>457</v>
      </c>
      <c r="AU152" s="63" t="s">
        <v>456</v>
      </c>
      <c r="AV152" s="63" t="s">
        <v>455</v>
      </c>
      <c r="AW152" s="63" t="s">
        <v>454</v>
      </c>
      <c r="AX152" s="63" t="s">
        <v>453</v>
      </c>
      <c r="AY152" s="63" t="s">
        <v>452</v>
      </c>
      <c r="AZ152" s="63" t="s">
        <v>451</v>
      </c>
      <c r="BA152" s="63" t="s">
        <v>450</v>
      </c>
      <c r="BB152" s="63" t="s">
        <v>449</v>
      </c>
      <c r="BC152" s="63" t="s">
        <v>448</v>
      </c>
      <c r="BD152" s="63" t="s">
        <v>447</v>
      </c>
      <c r="BE152" s="63" t="s">
        <v>446</v>
      </c>
      <c r="BF152" s="63" t="s">
        <v>445</v>
      </c>
    </row>
  </sheetData>
  <sheetProtection password="B48E" sheet="1" objects="1" scenarios="1" selectLockedCells="1" selectUnlockedCells="1"/>
  <conditionalFormatting sqref="BE24:BF77 BD24 BD26:BD77 C22:BF23 A1:BF3 B24:BC35 A36:BC77 A20:A35 B20:BF21">
    <cfRule type="containsBlanks" dxfId="191" priority="36">
      <formula>LEN(TRIM(A1))=0</formula>
    </cfRule>
  </conditionalFormatting>
  <conditionalFormatting sqref="I22:I23">
    <cfRule type="expression" dxfId="190" priority="35">
      <formula>MOD(ROW(),2)=1</formula>
    </cfRule>
  </conditionalFormatting>
  <conditionalFormatting sqref="A4 C4:BF4">
    <cfRule type="containsBlanks" dxfId="189" priority="34">
      <formula>LEN(TRIM(A4))=0</formula>
    </cfRule>
  </conditionalFormatting>
  <conditionalFormatting sqref="I4">
    <cfRule type="expression" dxfId="188" priority="33">
      <formula>MOD(ROW(),2)=1</formula>
    </cfRule>
  </conditionalFormatting>
  <conditionalFormatting sqref="A5:A19 C5:H5 C19:H19 J15:BF19 H9:H10 C9:E14 G9:G14 F9:F12 I9:BF14 I15 J5:BF8 C6:I8 D15:E18 G15:H18">
    <cfRule type="containsBlanks" dxfId="187" priority="32">
      <formula>LEN(TRIM(A5))=0</formula>
    </cfRule>
  </conditionalFormatting>
  <conditionalFormatting sqref="I8:I15">
    <cfRule type="expression" dxfId="186" priority="31">
      <formula>MOD(ROW(),2)=1</formula>
    </cfRule>
  </conditionalFormatting>
  <conditionalFormatting sqref="A5:A17 C5:H5 H9:H10 J16:J18 D15:E17 C9:E14 F9:F12 I9:I14 H15:H18 G9:G17 J5:XFD14 C6:I8 I15:J15 AP15:BC18 AJ15:AN18 M15:M18 K15:L17 AG15:AG18 W15:W18 N15:V17 X15:AF17 AH15:AI17 AO15:AO17 BD15:XFD17">
    <cfRule type="containsBlanks" dxfId="185" priority="30">
      <formula>LEN(TRIM(A5))=0</formula>
    </cfRule>
  </conditionalFormatting>
  <conditionalFormatting sqref="B4:B19">
    <cfRule type="containsBlanks" dxfId="184" priority="29">
      <formula>LEN(TRIM(B4))=0</formula>
    </cfRule>
  </conditionalFormatting>
  <conditionalFormatting sqref="I18:I19">
    <cfRule type="containsBlanks" dxfId="183" priority="28">
      <formula>LEN(TRIM(I18))=0</formula>
    </cfRule>
  </conditionalFormatting>
  <conditionalFormatting sqref="I5:I7">
    <cfRule type="containsBlanks" dxfId="182" priority="27">
      <formula>LEN(TRIM(I5))=0</formula>
    </cfRule>
  </conditionalFormatting>
  <conditionalFormatting sqref="C15:C18">
    <cfRule type="containsBlanks" dxfId="181" priority="26">
      <formula>LEN(TRIM(C15))=0</formula>
    </cfRule>
  </conditionalFormatting>
  <conditionalFormatting sqref="C15:C18">
    <cfRule type="containsBlanks" dxfId="180" priority="25">
      <formula>LEN(TRIM(C15))=0</formula>
    </cfRule>
  </conditionalFormatting>
  <conditionalFormatting sqref="E18">
    <cfRule type="containsBlanks" dxfId="179" priority="24">
      <formula>LEN(TRIM(E18))=0</formula>
    </cfRule>
  </conditionalFormatting>
  <conditionalFormatting sqref="S18">
    <cfRule type="containsBlanks" dxfId="178" priority="23">
      <formula>LEN(TRIM(S18))=0</formula>
    </cfRule>
  </conditionalFormatting>
  <conditionalFormatting sqref="W18">
    <cfRule type="containsBlanks" dxfId="177" priority="22">
      <formula>LEN(TRIM(W18))=0</formula>
    </cfRule>
  </conditionalFormatting>
  <conditionalFormatting sqref="Q18">
    <cfRule type="containsBlanks" dxfId="176" priority="21">
      <formula>LEN(TRIM(Q18))=0</formula>
    </cfRule>
  </conditionalFormatting>
  <conditionalFormatting sqref="D18">
    <cfRule type="containsBlanks" dxfId="175" priority="20">
      <formula>LEN(TRIM(D18))=0</formula>
    </cfRule>
  </conditionalFormatting>
  <conditionalFormatting sqref="H11">
    <cfRule type="containsBlanks" dxfId="174" priority="19">
      <formula>LEN(TRIM(H11))=0</formula>
    </cfRule>
  </conditionalFormatting>
  <conditionalFormatting sqref="H11">
    <cfRule type="containsBlanks" dxfId="173" priority="18">
      <formula>LEN(TRIM(H11))=0</formula>
    </cfRule>
  </conditionalFormatting>
  <conditionalFormatting sqref="H12:H13">
    <cfRule type="containsBlanks" dxfId="172" priority="17">
      <formula>LEN(TRIM(H12))=0</formula>
    </cfRule>
  </conditionalFormatting>
  <conditionalFormatting sqref="H12:H13">
    <cfRule type="containsBlanks" dxfId="171" priority="16">
      <formula>LEN(TRIM(H12))=0</formula>
    </cfRule>
  </conditionalFormatting>
  <conditionalFormatting sqref="H14">
    <cfRule type="containsBlanks" dxfId="170" priority="15">
      <formula>LEN(TRIM(H14))=0</formula>
    </cfRule>
  </conditionalFormatting>
  <conditionalFormatting sqref="H14">
    <cfRule type="containsBlanks" dxfId="169" priority="14">
      <formula>LEN(TRIM(H14))=0</formula>
    </cfRule>
  </conditionalFormatting>
  <conditionalFormatting sqref="F14:F15">
    <cfRule type="containsBlanks" dxfId="168" priority="13">
      <formula>LEN(TRIM(F14))=0</formula>
    </cfRule>
  </conditionalFormatting>
  <conditionalFormatting sqref="F14:F15">
    <cfRule type="containsBlanks" dxfId="167" priority="12">
      <formula>LEN(TRIM(F14))=0</formula>
    </cfRule>
  </conditionalFormatting>
  <conditionalFormatting sqref="F13">
    <cfRule type="containsBlanks" dxfId="166" priority="11">
      <formula>LEN(TRIM(F13))=0</formula>
    </cfRule>
  </conditionalFormatting>
  <conditionalFormatting sqref="F13">
    <cfRule type="containsBlanks" dxfId="165" priority="10">
      <formula>LEN(TRIM(F13))=0</formula>
    </cfRule>
  </conditionalFormatting>
  <conditionalFormatting sqref="AI18">
    <cfRule type="containsBlanks" dxfId="164" priority="9">
      <formula>LEN(TRIM(AI18))=0</formula>
    </cfRule>
  </conditionalFormatting>
  <conditionalFormatting sqref="I16:I17">
    <cfRule type="containsBlanks" dxfId="163" priority="8">
      <formula>LEN(TRIM(I16))=0</formula>
    </cfRule>
  </conditionalFormatting>
  <conditionalFormatting sqref="I16:I17">
    <cfRule type="containsBlanks" dxfId="162" priority="7">
      <formula>LEN(TRIM(I16))=0</formula>
    </cfRule>
  </conditionalFormatting>
  <conditionalFormatting sqref="AF18">
    <cfRule type="containsBlanks" dxfId="161" priority="6">
      <formula>LEN(TRIM(AF18))=0</formula>
    </cfRule>
  </conditionalFormatting>
  <conditionalFormatting sqref="N18">
    <cfRule type="containsBlanks" dxfId="160" priority="5">
      <formula>LEN(TRIM(N18))=0</formula>
    </cfRule>
  </conditionalFormatting>
  <conditionalFormatting sqref="T18">
    <cfRule type="containsBlanks" dxfId="159" priority="4">
      <formula>LEN(TRIM(T18))=0</formula>
    </cfRule>
  </conditionalFormatting>
  <conditionalFormatting sqref="U18">
    <cfRule type="containsBlanks" dxfId="158" priority="3">
      <formula>LEN(TRIM(U18))=0</formula>
    </cfRule>
  </conditionalFormatting>
  <conditionalFormatting sqref="V18">
    <cfRule type="containsBlanks" dxfId="157" priority="2">
      <formula>LEN(TRIM(V18))=0</formula>
    </cfRule>
  </conditionalFormatting>
  <conditionalFormatting sqref="AH18">
    <cfRule type="containsBlanks" dxfId="156" priority="1">
      <formula>LEN(TRIM(AH18))=0</formula>
    </cfRule>
  </conditionalFormatting>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Relations xmlns="07f2e666-47bf-451f-ab36-aa9c5d00773e" xsi:nil="true"/>
    <DocumentStatus xmlns="07f2e666-47bf-451f-ab36-aa9c5d00773e">Available</DocumentStatus>
    <_dlc_DocId xmlns="07f2e666-47bf-451f-ab36-aa9c5d00773e">WWID-148-144</_dlc_DocId>
    <KpiDescription xmlns="http://schemas.microsoft.com/sharepoint/v3" xsi:nil="true"/>
    <_dlc_DocIdUrl xmlns="07f2e666-47bf-451f-ab36-aa9c5d00773e">
      <Url>http://ecm.lenovo.com/os/Worldwide/_layouts/15/DocIdRedir.aspx?ID=WWID-148-144</Url>
      <Description>WWID-148-144</Description>
    </_dlc_DocIdUrl>
    <Workflow xmlns="07f2e666-47bf-451f-ab36-aa9c5d00773e" xsi:nil="true"/>
    <DocumentLevel xmlns="3ca1e5fb-f09b-479c-8821-d142c91a76d8">Lenovo Internal</DocumentLevel>
  </documentManagement>
</p:properties>
</file>

<file path=customXml/item4.xml><?xml version="1.0" encoding="utf-8"?>
<ct:contentTypeSchema xmlns:ct="http://schemas.microsoft.com/office/2006/metadata/contentType" xmlns:ma="http://schemas.microsoft.com/office/2006/metadata/properties/metaAttributes" ct:_="" ma:_="" ma:contentTypeName="ECM Document" ma:contentTypeID="0x010100F1DAEB343FA8E246A28500DDABBF0BFB00DE74DE7F9085FB4DA7EB13CB585200F8" ma:contentTypeVersion="7" ma:contentTypeDescription="" ma:contentTypeScope="" ma:versionID="d6741170160213043760d9d3899791d2">
  <xsd:schema xmlns:xsd="http://www.w3.org/2001/XMLSchema" xmlns:xs="http://www.w3.org/2001/XMLSchema" xmlns:p="http://schemas.microsoft.com/office/2006/metadata/properties" xmlns:ns1="http://schemas.microsoft.com/sharepoint/v3" xmlns:ns2="07f2e666-47bf-451f-ab36-aa9c5d00773e" xmlns:ns3="3ca1e5fb-f09b-479c-8821-d142c91a76d8" targetNamespace="http://schemas.microsoft.com/office/2006/metadata/properties" ma:root="true" ma:fieldsID="f9b2b7e0cb65f3d6c03db5628e9837b2" ns1:_="" ns2:_="" ns3:_="">
    <xsd:import namespace="http://schemas.microsoft.com/sharepoint/v3"/>
    <xsd:import namespace="07f2e666-47bf-451f-ab36-aa9c5d00773e"/>
    <xsd:import namespace="3ca1e5fb-f09b-479c-8821-d142c91a76d8"/>
    <xsd:element name="properties">
      <xsd:complexType>
        <xsd:sequence>
          <xsd:element name="documentManagement">
            <xsd:complexType>
              <xsd:all>
                <xsd:element ref="ns2:_dlc_DocId" minOccurs="0"/>
                <xsd:element ref="ns2:_dlc_DocIdUrl" minOccurs="0"/>
                <xsd:element ref="ns2:_dlc_DocIdPersistId" minOccurs="0"/>
                <xsd:element ref="ns1:KpiDescription" minOccurs="0"/>
                <xsd:element ref="ns2:Workflow" minOccurs="0"/>
                <xsd:element ref="ns2:DocumentStatus" minOccurs="0"/>
                <xsd:element ref="ns2:Relations" minOccurs="0"/>
                <xsd:element ref="ns3:DocumentLevel"/>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KpiDescription" ma:index="12" nillable="true" ma:displayName="Description" ma:description="The description provides information about the purpose of the goal." ma:internalName="Kpi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f2e666-47bf-451f-ab36-aa9c5d00773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Workflow" ma:index="13" nillable="true" ma:displayName="Workflow" ma:format="Dropdown" ma:hidden="true" ma:internalName="Workflow" ma:readOnly="false">
      <xsd:simpleType>
        <xsd:restriction base="dms:Choice">
          <xsd:enumeration value="GDDL"/>
          <xsd:enumeration value="PGQ"/>
          <xsd:enumeration value="IDRD"/>
          <xsd:enumeration value="行政"/>
        </xsd:restriction>
      </xsd:simpleType>
    </xsd:element>
    <xsd:element name="DocumentStatus" ma:index="14" nillable="true" ma:displayName="DocumentStatus" ma:default="Available" ma:format="Dropdown" ma:hidden="true" ma:internalName="DocumentStatus" ma:readOnly="false">
      <xsd:simpleType>
        <xsd:restriction base="dms:Choice">
          <xsd:enumeration value="Available"/>
          <xsd:enumeration value="Unavailable"/>
        </xsd:restriction>
      </xsd:simpleType>
    </xsd:element>
    <xsd:element name="Relations" ma:index="15" nillable="true" ma:displayName="Relations" ma:internalName="Relation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a1e5fb-f09b-479c-8821-d142c91a76d8" elementFormDefault="qualified">
    <xsd:import namespace="http://schemas.microsoft.com/office/2006/documentManagement/types"/>
    <xsd:import namespace="http://schemas.microsoft.com/office/infopath/2007/PartnerControls"/>
    <xsd:element name="DocumentLevel" ma:index="16" ma:displayName="DocumentLevel" ma:default="Lenovo Internal" ma:format="Dropdown" ma:internalName="DocumentLevel">
      <xsd:simpleType>
        <xsd:restriction base="dms:Choice">
          <xsd:enumeration value="Lenovo Internal"/>
          <xsd:enumeration value="Lenovo Confidential"/>
          <xsd:enumeration value="Lenovo Restrict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196FA9-15D4-43B8-92F5-769945934BE9}">
  <ds:schemaRefs>
    <ds:schemaRef ds:uri="http://schemas.microsoft.com/sharepoint/v3/contenttype/forms"/>
  </ds:schemaRefs>
</ds:datastoreItem>
</file>

<file path=customXml/itemProps2.xml><?xml version="1.0" encoding="utf-8"?>
<ds:datastoreItem xmlns:ds="http://schemas.openxmlformats.org/officeDocument/2006/customXml" ds:itemID="{201FB962-798C-4A3B-9CC3-D4AA4BD213D8}">
  <ds:schemaRefs>
    <ds:schemaRef ds:uri="http://schemas.microsoft.com/sharepoint/events"/>
  </ds:schemaRefs>
</ds:datastoreItem>
</file>

<file path=customXml/itemProps3.xml><?xml version="1.0" encoding="utf-8"?>
<ds:datastoreItem xmlns:ds="http://schemas.openxmlformats.org/officeDocument/2006/customXml" ds:itemID="{98EA53E9-4439-4645-BA6F-E009CF484278}">
  <ds:schemaRef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3ca1e5fb-f09b-479c-8821-d142c91a76d8"/>
    <ds:schemaRef ds:uri="http://purl.org/dc/elements/1.1/"/>
    <ds:schemaRef ds:uri="http://schemas.microsoft.com/office/2006/metadata/properties"/>
    <ds:schemaRef ds:uri="http://schemas.microsoft.com/office/2006/documentManagement/types"/>
    <ds:schemaRef ds:uri="07f2e666-47bf-451f-ab36-aa9c5d00773e"/>
    <ds:schemaRef ds:uri="http://www.w3.org/XML/1998/namespace"/>
  </ds:schemaRefs>
</ds:datastoreItem>
</file>

<file path=customXml/itemProps4.xml><?xml version="1.0" encoding="utf-8"?>
<ds:datastoreItem xmlns:ds="http://schemas.openxmlformats.org/officeDocument/2006/customXml" ds:itemID="{CE2B494A-F5A4-444E-BCF7-5FB76C88F0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7f2e666-47bf-451f-ab36-aa9c5d00773e"/>
    <ds:schemaRef ds:uri="3ca1e5fb-f09b-479c-8821-d142c91a76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Instructions for Use</vt:lpstr>
      <vt:lpstr>Notebook Comparative Tool</vt:lpstr>
      <vt:lpstr>Notebook Database</vt:lpstr>
      <vt:lpstr>Notebook Cheat Sheet</vt:lpstr>
      <vt:lpstr>Desktop Comparative Tool</vt:lpstr>
      <vt:lpstr>Desktop DataBase</vt:lpstr>
      <vt:lpstr>Desktop Cheat Sheet</vt:lpstr>
      <vt:lpstr>Workstation Comparative Tool</vt:lpstr>
      <vt:lpstr>Workstation DataBase</vt:lpstr>
      <vt:lpstr>Workstation Cheat Sheet</vt:lpstr>
      <vt:lpstr>Server Competitive Tool</vt:lpstr>
      <vt:lpstr>Server DataBase</vt:lpstr>
      <vt:lpstr>Win8 Tablet Comparative Tool</vt:lpstr>
      <vt:lpstr>Win8 Tablet Database</vt:lpstr>
      <vt:lpstr>Tablet Comparative Tool</vt:lpstr>
      <vt:lpstr>Tablet Database</vt:lpstr>
      <vt:lpstr>Thin Client Comparative Tool</vt:lpstr>
      <vt:lpstr>Thin Client Database</vt:lpstr>
      <vt:lpstr>Win8 Landscape</vt:lpstr>
      <vt:lpstr>'Desktop DataBase'!models</vt:lpstr>
      <vt:lpstr>models</vt:lpstr>
      <vt:lpstr>models1desk</vt:lpstr>
      <vt:lpstr>models1note</vt:lpstr>
      <vt:lpstr>models1server</vt:lpstr>
      <vt:lpstr>models1tablet</vt:lpstr>
      <vt:lpstr>models1thin</vt:lpstr>
      <vt:lpstr>models1win8tablet</vt:lpstr>
      <vt:lpstr>models1work</vt:lpstr>
      <vt:lpstr>'Desktop Comparative Tool'!Print_Area</vt:lpstr>
      <vt:lpstr>'Notebook Comparative Tool'!Print_Area</vt:lpstr>
      <vt:lpstr>'Tablet Comparative Tool'!Print_Area</vt:lpstr>
      <vt:lpstr>'Thin Client Comparative Tool'!Print_Area</vt:lpstr>
      <vt:lpstr>'Win8 Tablet Comparative Tool'!Print_Area</vt:lpstr>
      <vt:lpstr>'Workstation Comparative Tool'!Print_Area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Lenovo Competitive Side by Side</dc:title>
  <dc:creator>Kevin Beck;Lee  Highsmith</dc:creator>
  <cp:lastModifiedBy>Amanda Rodgers</cp:lastModifiedBy>
  <cp:lastPrinted>2015-06-10T17:32:39Z</cp:lastPrinted>
  <dcterms:created xsi:type="dcterms:W3CDTF">2012-11-08T20:48:32Z</dcterms:created>
  <dcterms:modified xsi:type="dcterms:W3CDTF">2015-09-28T14:30:05Z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0x010100F1DAEB343FA8E246A28500DDABBF0BFB00DE74DE7F9085FB4DA7EB13CB585200F8</vt:lpwstr>
  </property>
  <property fmtid="{D5CDD505-2E9C-101B-9397-08002B2CF9AE}" pid="3" name="_dlc_DocIdItemGuid">
    <vt:lpwstr>27915e17-2fe0-474c-86db-f018fbe6f650</vt:lpwstr>
  </property>
</Properties>
</file>